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2" l="1"/>
  <c r="V468" i="2" s="1"/>
  <c r="V466" i="2"/>
  <c r="V464" i="2"/>
  <c r="V463" i="2"/>
  <c r="W462" i="2"/>
  <c r="T475" i="2" s="1"/>
  <c r="N462" i="2"/>
  <c r="V459" i="2"/>
  <c r="V458" i="2"/>
  <c r="W457" i="2"/>
  <c r="X457" i="2" s="1"/>
  <c r="W456" i="2"/>
  <c r="W459" i="2" s="1"/>
  <c r="W454" i="2"/>
  <c r="V454" i="2"/>
  <c r="V453" i="2"/>
  <c r="W452" i="2"/>
  <c r="X452" i="2" s="1"/>
  <c r="W451" i="2"/>
  <c r="W453" i="2" s="1"/>
  <c r="W449" i="2"/>
  <c r="V449" i="2"/>
  <c r="W448" i="2"/>
  <c r="V448" i="2"/>
  <c r="X447" i="2"/>
  <c r="W447" i="2"/>
  <c r="W446" i="2"/>
  <c r="X446" i="2" s="1"/>
  <c r="X448" i="2" s="1"/>
  <c r="V444" i="2"/>
  <c r="V443" i="2"/>
  <c r="W442" i="2"/>
  <c r="X442" i="2" s="1"/>
  <c r="W441" i="2"/>
  <c r="S475" i="2" s="1"/>
  <c r="V437" i="2"/>
  <c r="V436" i="2"/>
  <c r="W435" i="2"/>
  <c r="X435" i="2" s="1"/>
  <c r="N435" i="2"/>
  <c r="W434" i="2"/>
  <c r="W437" i="2" s="1"/>
  <c r="N434" i="2"/>
  <c r="V432" i="2"/>
  <c r="V431" i="2"/>
  <c r="W430" i="2"/>
  <c r="X430" i="2" s="1"/>
  <c r="X429" i="2"/>
  <c r="W429" i="2"/>
  <c r="W428" i="2"/>
  <c r="X428" i="2" s="1"/>
  <c r="W427" i="2"/>
  <c r="X427" i="2" s="1"/>
  <c r="N427" i="2"/>
  <c r="W426" i="2"/>
  <c r="X426" i="2" s="1"/>
  <c r="N426" i="2"/>
  <c r="W425" i="2"/>
  <c r="X425" i="2" s="1"/>
  <c r="N425" i="2"/>
  <c r="W423" i="2"/>
  <c r="V423" i="2"/>
  <c r="X422" i="2"/>
  <c r="W422" i="2"/>
  <c r="V422" i="2"/>
  <c r="X421" i="2"/>
  <c r="W421" i="2"/>
  <c r="N421" i="2"/>
  <c r="X420" i="2"/>
  <c r="W420" i="2"/>
  <c r="N420" i="2"/>
  <c r="V418" i="2"/>
  <c r="V417" i="2"/>
  <c r="X416" i="2"/>
  <c r="W416" i="2"/>
  <c r="N416" i="2"/>
  <c r="W415" i="2"/>
  <c r="X415" i="2" s="1"/>
  <c r="N415" i="2"/>
  <c r="W414" i="2"/>
  <c r="X414" i="2" s="1"/>
  <c r="N414" i="2"/>
  <c r="W413" i="2"/>
  <c r="X413" i="2" s="1"/>
  <c r="N413" i="2"/>
  <c r="X412" i="2"/>
  <c r="W412" i="2"/>
  <c r="N412" i="2"/>
  <c r="W411" i="2"/>
  <c r="X411" i="2" s="1"/>
  <c r="N411" i="2"/>
  <c r="W410" i="2"/>
  <c r="X410" i="2" s="1"/>
  <c r="N410" i="2"/>
  <c r="W409" i="2"/>
  <c r="W418" i="2" s="1"/>
  <c r="N409" i="2"/>
  <c r="X408" i="2"/>
  <c r="W408" i="2"/>
  <c r="R475" i="2" s="1"/>
  <c r="N408" i="2"/>
  <c r="V404" i="2"/>
  <c r="V403" i="2"/>
  <c r="X402" i="2"/>
  <c r="X403" i="2" s="1"/>
  <c r="W402" i="2"/>
  <c r="W404" i="2" s="1"/>
  <c r="N402" i="2"/>
  <c r="V400" i="2"/>
  <c r="V399" i="2"/>
  <c r="X398" i="2"/>
  <c r="W398" i="2"/>
  <c r="N398" i="2"/>
  <c r="W397" i="2"/>
  <c r="X397" i="2" s="1"/>
  <c r="N397" i="2"/>
  <c r="X396" i="2"/>
  <c r="W396" i="2"/>
  <c r="N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W390" i="2"/>
  <c r="V390" i="2"/>
  <c r="V389" i="2"/>
  <c r="X388" i="2"/>
  <c r="W388" i="2"/>
  <c r="N388" i="2"/>
  <c r="X387" i="2"/>
  <c r="X389" i="2" s="1"/>
  <c r="W387" i="2"/>
  <c r="Q475" i="2" s="1"/>
  <c r="N387" i="2"/>
  <c r="V384" i="2"/>
  <c r="W383" i="2"/>
  <c r="V383" i="2"/>
  <c r="X382" i="2"/>
  <c r="W382" i="2"/>
  <c r="W381" i="2"/>
  <c r="X381" i="2" s="1"/>
  <c r="X383" i="2" s="1"/>
  <c r="V379" i="2"/>
  <c r="V378" i="2"/>
  <c r="W377" i="2"/>
  <c r="X377" i="2" s="1"/>
  <c r="W376" i="2"/>
  <c r="X376" i="2" s="1"/>
  <c r="X375" i="2"/>
  <c r="W375" i="2"/>
  <c r="W374" i="2"/>
  <c r="X374" i="2" s="1"/>
  <c r="W372" i="2"/>
  <c r="V372" i="2"/>
  <c r="W371" i="2"/>
  <c r="V371" i="2"/>
  <c r="X370" i="2"/>
  <c r="X371" i="2" s="1"/>
  <c r="W370" i="2"/>
  <c r="N370" i="2"/>
  <c r="V368" i="2"/>
  <c r="V367" i="2"/>
  <c r="X366" i="2"/>
  <c r="W366" i="2"/>
  <c r="N366" i="2"/>
  <c r="W365" i="2"/>
  <c r="X365" i="2" s="1"/>
  <c r="N365" i="2"/>
  <c r="X364" i="2"/>
  <c r="W364" i="2"/>
  <c r="N364" i="2"/>
  <c r="W363" i="2"/>
  <c r="W368" i="2" s="1"/>
  <c r="N363" i="2"/>
  <c r="V361" i="2"/>
  <c r="V360" i="2"/>
  <c r="W359" i="2"/>
  <c r="X359" i="2" s="1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N351" i="2"/>
  <c r="X350" i="2"/>
  <c r="W350" i="2"/>
  <c r="N350" i="2"/>
  <c r="X349" i="2"/>
  <c r="W349" i="2"/>
  <c r="N349" i="2"/>
  <c r="W348" i="2"/>
  <c r="W361" i="2" s="1"/>
  <c r="N348" i="2"/>
  <c r="X347" i="2"/>
  <c r="W347" i="2"/>
  <c r="W360" i="2" s="1"/>
  <c r="N347" i="2"/>
  <c r="V345" i="2"/>
  <c r="V344" i="2"/>
  <c r="X343" i="2"/>
  <c r="W343" i="2"/>
  <c r="N343" i="2"/>
  <c r="W342" i="2"/>
  <c r="X342" i="2" s="1"/>
  <c r="X344" i="2" s="1"/>
  <c r="N342" i="2"/>
  <c r="V338" i="2"/>
  <c r="V337" i="2"/>
  <c r="W336" i="2"/>
  <c r="W338" i="2" s="1"/>
  <c r="N336" i="2"/>
  <c r="V334" i="2"/>
  <c r="V333" i="2"/>
  <c r="X332" i="2"/>
  <c r="W332" i="2"/>
  <c r="N332" i="2"/>
  <c r="X331" i="2"/>
  <c r="W331" i="2"/>
  <c r="N331" i="2"/>
  <c r="W330" i="2"/>
  <c r="X330" i="2" s="1"/>
  <c r="N330" i="2"/>
  <c r="X329" i="2"/>
  <c r="X333" i="2" s="1"/>
  <c r="W329" i="2"/>
  <c r="W333" i="2" s="1"/>
  <c r="N329" i="2"/>
  <c r="V327" i="2"/>
  <c r="V326" i="2"/>
  <c r="X325" i="2"/>
  <c r="W325" i="2"/>
  <c r="N325" i="2"/>
  <c r="W324" i="2"/>
  <c r="X324" i="2" s="1"/>
  <c r="X326" i="2" s="1"/>
  <c r="N324" i="2"/>
  <c r="V322" i="2"/>
  <c r="V321" i="2"/>
  <c r="W320" i="2"/>
  <c r="X320" i="2" s="1"/>
  <c r="N320" i="2"/>
  <c r="X319" i="2"/>
  <c r="W319" i="2"/>
  <c r="N319" i="2"/>
  <c r="W318" i="2"/>
  <c r="X318" i="2" s="1"/>
  <c r="N318" i="2"/>
  <c r="W317" i="2"/>
  <c r="W322" i="2" s="1"/>
  <c r="N317" i="2"/>
  <c r="W314" i="2"/>
  <c r="V314" i="2"/>
  <c r="W313" i="2"/>
  <c r="V313" i="2"/>
  <c r="X312" i="2"/>
  <c r="X313" i="2" s="1"/>
  <c r="W312" i="2"/>
  <c r="N312" i="2"/>
  <c r="V310" i="2"/>
  <c r="W309" i="2"/>
  <c r="V309" i="2"/>
  <c r="X308" i="2"/>
  <c r="X309" i="2" s="1"/>
  <c r="W308" i="2"/>
  <c r="W310" i="2" s="1"/>
  <c r="N308" i="2"/>
  <c r="V306" i="2"/>
  <c r="V305" i="2"/>
  <c r="W304" i="2"/>
  <c r="X304" i="2" s="1"/>
  <c r="N304" i="2"/>
  <c r="W303" i="2"/>
  <c r="X303" i="2" s="1"/>
  <c r="W302" i="2"/>
  <c r="W306" i="2" s="1"/>
  <c r="N302" i="2"/>
  <c r="V300" i="2"/>
  <c r="V299" i="2"/>
  <c r="W298" i="2"/>
  <c r="X298" i="2" s="1"/>
  <c r="N298" i="2"/>
  <c r="X297" i="2"/>
  <c r="W297" i="2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V287" i="2"/>
  <c r="V286" i="2"/>
  <c r="W285" i="2"/>
  <c r="W287" i="2" s="1"/>
  <c r="N285" i="2"/>
  <c r="V283" i="2"/>
  <c r="V282" i="2"/>
  <c r="W281" i="2"/>
  <c r="W283" i="2" s="1"/>
  <c r="N281" i="2"/>
  <c r="W279" i="2"/>
  <c r="V279" i="2"/>
  <c r="V278" i="2"/>
  <c r="W277" i="2"/>
  <c r="X277" i="2" s="1"/>
  <c r="N277" i="2"/>
  <c r="W276" i="2"/>
  <c r="W278" i="2" s="1"/>
  <c r="N276" i="2"/>
  <c r="W274" i="2"/>
  <c r="V274" i="2"/>
  <c r="W273" i="2"/>
  <c r="V273" i="2"/>
  <c r="X272" i="2"/>
  <c r="X273" i="2" s="1"/>
  <c r="W272" i="2"/>
  <c r="M475" i="2" s="1"/>
  <c r="N272" i="2"/>
  <c r="V269" i="2"/>
  <c r="V268" i="2"/>
  <c r="X267" i="2"/>
  <c r="W267" i="2"/>
  <c r="N267" i="2"/>
  <c r="W266" i="2"/>
  <c r="X266" i="2" s="1"/>
  <c r="X268" i="2" s="1"/>
  <c r="N266" i="2"/>
  <c r="V264" i="2"/>
  <c r="V263" i="2"/>
  <c r="W262" i="2"/>
  <c r="X262" i="2" s="1"/>
  <c r="N262" i="2"/>
  <c r="X261" i="2"/>
  <c r="W261" i="2"/>
  <c r="N261" i="2"/>
  <c r="W260" i="2"/>
  <c r="X260" i="2" s="1"/>
  <c r="N260" i="2"/>
  <c r="W259" i="2"/>
  <c r="X259" i="2" s="1"/>
  <c r="X258" i="2"/>
  <c r="W258" i="2"/>
  <c r="N258" i="2"/>
  <c r="W257" i="2"/>
  <c r="W264" i="2" s="1"/>
  <c r="N257" i="2"/>
  <c r="X256" i="2"/>
  <c r="W256" i="2"/>
  <c r="L475" i="2" s="1"/>
  <c r="N256" i="2"/>
  <c r="V253" i="2"/>
  <c r="V252" i="2"/>
  <c r="X251" i="2"/>
  <c r="W251" i="2"/>
  <c r="N251" i="2"/>
  <c r="W250" i="2"/>
  <c r="X250" i="2" s="1"/>
  <c r="N250" i="2"/>
  <c r="X249" i="2"/>
  <c r="W249" i="2"/>
  <c r="W253" i="2" s="1"/>
  <c r="N249" i="2"/>
  <c r="V247" i="2"/>
  <c r="W246" i="2"/>
  <c r="V246" i="2"/>
  <c r="X245" i="2"/>
  <c r="W245" i="2"/>
  <c r="N245" i="2"/>
  <c r="W244" i="2"/>
  <c r="X244" i="2" s="1"/>
  <c r="X246" i="2" s="1"/>
  <c r="X243" i="2"/>
  <c r="W243" i="2"/>
  <c r="V241" i="2"/>
  <c r="W240" i="2"/>
  <c r="V240" i="2"/>
  <c r="X239" i="2"/>
  <c r="W239" i="2"/>
  <c r="N239" i="2"/>
  <c r="W238" i="2"/>
  <c r="X238" i="2" s="1"/>
  <c r="N238" i="2"/>
  <c r="W237" i="2"/>
  <c r="X237" i="2" s="1"/>
  <c r="N237" i="2"/>
  <c r="V235" i="2"/>
  <c r="V234" i="2"/>
  <c r="X233" i="2"/>
  <c r="W233" i="2"/>
  <c r="N233" i="2"/>
  <c r="X232" i="2"/>
  <c r="W232" i="2"/>
  <c r="N232" i="2"/>
  <c r="X231" i="2"/>
  <c r="W231" i="2"/>
  <c r="N231" i="2"/>
  <c r="W230" i="2"/>
  <c r="W234" i="2" s="1"/>
  <c r="N230" i="2"/>
  <c r="X229" i="2"/>
  <c r="W229" i="2"/>
  <c r="X228" i="2"/>
  <c r="W228" i="2"/>
  <c r="W227" i="2"/>
  <c r="X227" i="2" s="1"/>
  <c r="N227" i="2"/>
  <c r="W226" i="2"/>
  <c r="X226" i="2" s="1"/>
  <c r="N226" i="2"/>
  <c r="X225" i="2"/>
  <c r="W225" i="2"/>
  <c r="W235" i="2" s="1"/>
  <c r="N225" i="2"/>
  <c r="V223" i="2"/>
  <c r="V222" i="2"/>
  <c r="X221" i="2"/>
  <c r="W221" i="2"/>
  <c r="N221" i="2"/>
  <c r="W220" i="2"/>
  <c r="X220" i="2" s="1"/>
  <c r="N220" i="2"/>
  <c r="X219" i="2"/>
  <c r="W219" i="2"/>
  <c r="W223" i="2" s="1"/>
  <c r="N219" i="2"/>
  <c r="X218" i="2"/>
  <c r="X222" i="2" s="1"/>
  <c r="W218" i="2"/>
  <c r="W222" i="2" s="1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X202" i="2" s="1"/>
  <c r="N202" i="2"/>
  <c r="X201" i="2"/>
  <c r="W201" i="2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W196" i="2"/>
  <c r="X196" i="2" s="1"/>
  <c r="N196" i="2"/>
  <c r="V193" i="2"/>
  <c r="V192" i="2"/>
  <c r="W191" i="2"/>
  <c r="W192" i="2" s="1"/>
  <c r="N191" i="2"/>
  <c r="X190" i="2"/>
  <c r="W190" i="2"/>
  <c r="W193" i="2" s="1"/>
  <c r="N190" i="2"/>
  <c r="V188" i="2"/>
  <c r="V187" i="2"/>
  <c r="X186" i="2"/>
  <c r="W186" i="2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X180" i="2"/>
  <c r="W180" i="2"/>
  <c r="N180" i="2"/>
  <c r="W179" i="2"/>
  <c r="X179" i="2" s="1"/>
  <c r="N179" i="2"/>
  <c r="X178" i="2"/>
  <c r="W178" i="2"/>
  <c r="N178" i="2"/>
  <c r="W177" i="2"/>
  <c r="X177" i="2" s="1"/>
  <c r="W176" i="2"/>
  <c r="X176" i="2" s="1"/>
  <c r="X175" i="2"/>
  <c r="W175" i="2"/>
  <c r="N175" i="2"/>
  <c r="X174" i="2"/>
  <c r="W174" i="2"/>
  <c r="N174" i="2"/>
  <c r="W173" i="2"/>
  <c r="X173" i="2" s="1"/>
  <c r="W172" i="2"/>
  <c r="X172" i="2" s="1"/>
  <c r="N172" i="2"/>
  <c r="X171" i="2"/>
  <c r="W171" i="2"/>
  <c r="W170" i="2"/>
  <c r="W188" i="2" s="1"/>
  <c r="N170" i="2"/>
  <c r="V168" i="2"/>
  <c r="V167" i="2"/>
  <c r="X166" i="2"/>
  <c r="W166" i="2"/>
  <c r="N166" i="2"/>
  <c r="X165" i="2"/>
  <c r="W165" i="2"/>
  <c r="N165" i="2"/>
  <c r="X164" i="2"/>
  <c r="W164" i="2"/>
  <c r="N164" i="2"/>
  <c r="W163" i="2"/>
  <c r="W167" i="2" s="1"/>
  <c r="N163" i="2"/>
  <c r="W161" i="2"/>
  <c r="V161" i="2"/>
  <c r="V160" i="2"/>
  <c r="W159" i="2"/>
  <c r="W160" i="2" s="1"/>
  <c r="N159" i="2"/>
  <c r="X158" i="2"/>
  <c r="W158" i="2"/>
  <c r="W156" i="2"/>
  <c r="V156" i="2"/>
  <c r="X155" i="2"/>
  <c r="V155" i="2"/>
  <c r="X154" i="2"/>
  <c r="W154" i="2"/>
  <c r="N154" i="2"/>
  <c r="X153" i="2"/>
  <c r="W153" i="2"/>
  <c r="W155" i="2" s="1"/>
  <c r="N153" i="2"/>
  <c r="V150" i="2"/>
  <c r="V149" i="2"/>
  <c r="X148" i="2"/>
  <c r="W148" i="2"/>
  <c r="N148" i="2"/>
  <c r="W147" i="2"/>
  <c r="X147" i="2" s="1"/>
  <c r="N147" i="2"/>
  <c r="X146" i="2"/>
  <c r="W146" i="2"/>
  <c r="N146" i="2"/>
  <c r="W145" i="2"/>
  <c r="X145" i="2" s="1"/>
  <c r="N145" i="2"/>
  <c r="X144" i="2"/>
  <c r="W144" i="2"/>
  <c r="N144" i="2"/>
  <c r="W143" i="2"/>
  <c r="X143" i="2" s="1"/>
  <c r="N143" i="2"/>
  <c r="X142" i="2"/>
  <c r="W142" i="2"/>
  <c r="N142" i="2"/>
  <c r="W141" i="2"/>
  <c r="X141" i="2" s="1"/>
  <c r="N141" i="2"/>
  <c r="V138" i="2"/>
  <c r="V137" i="2"/>
  <c r="W136" i="2"/>
  <c r="X136" i="2" s="1"/>
  <c r="N136" i="2"/>
  <c r="X135" i="2"/>
  <c r="W135" i="2"/>
  <c r="N135" i="2"/>
  <c r="W134" i="2"/>
  <c r="G475" i="2" s="1"/>
  <c r="N134" i="2"/>
  <c r="V130" i="2"/>
  <c r="V129" i="2"/>
  <c r="W128" i="2"/>
  <c r="W129" i="2" s="1"/>
  <c r="N128" i="2"/>
  <c r="X127" i="2"/>
  <c r="W127" i="2"/>
  <c r="N127" i="2"/>
  <c r="X126" i="2"/>
  <c r="W126" i="2"/>
  <c r="F475" i="2" s="1"/>
  <c r="V123" i="2"/>
  <c r="V122" i="2"/>
  <c r="X121" i="2"/>
  <c r="W121" i="2"/>
  <c r="X120" i="2"/>
  <c r="W120" i="2"/>
  <c r="N120" i="2"/>
  <c r="X119" i="2"/>
  <c r="W119" i="2"/>
  <c r="W118" i="2"/>
  <c r="W123" i="2" s="1"/>
  <c r="N118" i="2"/>
  <c r="X117" i="2"/>
  <c r="W117" i="2"/>
  <c r="N117" i="2"/>
  <c r="V115" i="2"/>
  <c r="V114" i="2"/>
  <c r="W113" i="2"/>
  <c r="X113" i="2" s="1"/>
  <c r="X112" i="2"/>
  <c r="W112" i="2"/>
  <c r="N112" i="2"/>
  <c r="W111" i="2"/>
  <c r="X111" i="2" s="1"/>
  <c r="W110" i="2"/>
  <c r="X110" i="2" s="1"/>
  <c r="W109" i="2"/>
  <c r="X109" i="2" s="1"/>
  <c r="X108" i="2"/>
  <c r="W108" i="2"/>
  <c r="N108" i="2"/>
  <c r="X107" i="2"/>
  <c r="W107" i="2"/>
  <c r="X106" i="2"/>
  <c r="W106" i="2"/>
  <c r="X105" i="2"/>
  <c r="W105" i="2"/>
  <c r="W115" i="2" s="1"/>
  <c r="W103" i="2"/>
  <c r="V103" i="2"/>
  <c r="V102" i="2"/>
  <c r="W101" i="2"/>
  <c r="X101" i="2" s="1"/>
  <c r="W100" i="2"/>
  <c r="X100" i="2" s="1"/>
  <c r="W99" i="2"/>
  <c r="X99" i="2" s="1"/>
  <c r="N99" i="2"/>
  <c r="X98" i="2"/>
  <c r="W98" i="2"/>
  <c r="N98" i="2"/>
  <c r="X97" i="2"/>
  <c r="W97" i="2"/>
  <c r="N97" i="2"/>
  <c r="X96" i="2"/>
  <c r="W96" i="2"/>
  <c r="N96" i="2"/>
  <c r="W95" i="2"/>
  <c r="X95" i="2" s="1"/>
  <c r="N95" i="2"/>
  <c r="X94" i="2"/>
  <c r="W94" i="2"/>
  <c r="N94" i="2"/>
  <c r="X93" i="2"/>
  <c r="W93" i="2"/>
  <c r="N93" i="2"/>
  <c r="X92" i="2"/>
  <c r="X102" i="2" s="1"/>
  <c r="W92" i="2"/>
  <c r="W102" i="2" s="1"/>
  <c r="N92" i="2"/>
  <c r="V90" i="2"/>
  <c r="W89" i="2"/>
  <c r="V89" i="2"/>
  <c r="X88" i="2"/>
  <c r="W88" i="2"/>
  <c r="N88" i="2"/>
  <c r="W87" i="2"/>
  <c r="X87" i="2" s="1"/>
  <c r="N87" i="2"/>
  <c r="X86" i="2"/>
  <c r="W86" i="2"/>
  <c r="X85" i="2"/>
  <c r="W85" i="2"/>
  <c r="X84" i="2"/>
  <c r="W84" i="2"/>
  <c r="X83" i="2"/>
  <c r="W83" i="2"/>
  <c r="N83" i="2"/>
  <c r="W82" i="2"/>
  <c r="X82" i="2" s="1"/>
  <c r="X89" i="2" s="1"/>
  <c r="V80" i="2"/>
  <c r="V79" i="2"/>
  <c r="X78" i="2"/>
  <c r="W78" i="2"/>
  <c r="N78" i="2"/>
  <c r="X77" i="2"/>
  <c r="W77" i="2"/>
  <c r="N77" i="2"/>
  <c r="X76" i="2"/>
  <c r="W76" i="2"/>
  <c r="N76" i="2"/>
  <c r="W75" i="2"/>
  <c r="X75" i="2" s="1"/>
  <c r="N75" i="2"/>
  <c r="X74" i="2"/>
  <c r="W74" i="2"/>
  <c r="X73" i="2"/>
  <c r="W73" i="2"/>
  <c r="N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X67" i="2"/>
  <c r="W67" i="2"/>
  <c r="N67" i="2"/>
  <c r="W66" i="2"/>
  <c r="X66" i="2" s="1"/>
  <c r="W65" i="2"/>
  <c r="X65" i="2" s="1"/>
  <c r="N65" i="2"/>
  <c r="W64" i="2"/>
  <c r="X64" i="2" s="1"/>
  <c r="X63" i="2"/>
  <c r="W63" i="2"/>
  <c r="E475" i="2" s="1"/>
  <c r="V60" i="2"/>
  <c r="V59" i="2"/>
  <c r="W58" i="2"/>
  <c r="X58" i="2" s="1"/>
  <c r="X59" i="2" s="1"/>
  <c r="X57" i="2"/>
  <c r="W57" i="2"/>
  <c r="N57" i="2"/>
  <c r="X56" i="2"/>
  <c r="W56" i="2"/>
  <c r="W59" i="2" s="1"/>
  <c r="X55" i="2"/>
  <c r="W55" i="2"/>
  <c r="D475" i="2" s="1"/>
  <c r="N55" i="2"/>
  <c r="V52" i="2"/>
  <c r="W51" i="2"/>
  <c r="V51" i="2"/>
  <c r="W50" i="2"/>
  <c r="X50" i="2" s="1"/>
  <c r="N50" i="2"/>
  <c r="W49" i="2"/>
  <c r="W52" i="2" s="1"/>
  <c r="N49" i="2"/>
  <c r="W45" i="2"/>
  <c r="V45" i="2"/>
  <c r="X44" i="2"/>
  <c r="W44" i="2"/>
  <c r="V44" i="2"/>
  <c r="X43" i="2"/>
  <c r="W43" i="2"/>
  <c r="N43" i="2"/>
  <c r="V41" i="2"/>
  <c r="V40" i="2"/>
  <c r="W39" i="2"/>
  <c r="X39" i="2" s="1"/>
  <c r="X40" i="2" s="1"/>
  <c r="N39" i="2"/>
  <c r="W37" i="2"/>
  <c r="V37" i="2"/>
  <c r="V36" i="2"/>
  <c r="W35" i="2"/>
  <c r="W36" i="2" s="1"/>
  <c r="N35" i="2"/>
  <c r="V33" i="2"/>
  <c r="V32" i="2"/>
  <c r="X31" i="2"/>
  <c r="W31" i="2"/>
  <c r="N31" i="2"/>
  <c r="X30" i="2"/>
  <c r="W30" i="2"/>
  <c r="N30" i="2"/>
  <c r="W29" i="2"/>
  <c r="W33" i="2" s="1"/>
  <c r="N29" i="2"/>
  <c r="X28" i="2"/>
  <c r="W28" i="2"/>
  <c r="N28" i="2"/>
  <c r="X27" i="2"/>
  <c r="W27" i="2"/>
  <c r="N27" i="2"/>
  <c r="X26" i="2"/>
  <c r="W26" i="2"/>
  <c r="W32" i="2" s="1"/>
  <c r="N26" i="2"/>
  <c r="V24" i="2"/>
  <c r="V465" i="2" s="1"/>
  <c r="W23" i="2"/>
  <c r="V23" i="2"/>
  <c r="V469" i="2" s="1"/>
  <c r="X22" i="2"/>
  <c r="X23" i="2" s="1"/>
  <c r="W22" i="2"/>
  <c r="W466" i="2" s="1"/>
  <c r="N22" i="2"/>
  <c r="H10" i="2"/>
  <c r="A9" i="2"/>
  <c r="A10" i="2" s="1"/>
  <c r="D7" i="2"/>
  <c r="O6" i="2"/>
  <c r="N2" i="2"/>
  <c r="F9" i="2" l="1"/>
  <c r="F10" i="2"/>
  <c r="X240" i="2"/>
  <c r="X114" i="2"/>
  <c r="X431" i="2"/>
  <c r="X79" i="2"/>
  <c r="X32" i="2"/>
  <c r="X149" i="2"/>
  <c r="X299" i="2"/>
  <c r="X399" i="2"/>
  <c r="X211" i="2"/>
  <c r="X378" i="2"/>
  <c r="X252" i="2"/>
  <c r="W79" i="2"/>
  <c r="W469" i="2" s="1"/>
  <c r="W334" i="2"/>
  <c r="W432" i="2"/>
  <c r="H9" i="2"/>
  <c r="W24" i="2"/>
  <c r="X29" i="2"/>
  <c r="W40" i="2"/>
  <c r="W90" i="2"/>
  <c r="X128" i="2"/>
  <c r="X129" i="2" s="1"/>
  <c r="W150" i="2"/>
  <c r="X163" i="2"/>
  <c r="X167" i="2" s="1"/>
  <c r="X191" i="2"/>
  <c r="X192" i="2" s="1"/>
  <c r="W215" i="2"/>
  <c r="X230" i="2"/>
  <c r="X234" i="2" s="1"/>
  <c r="X257" i="2"/>
  <c r="X263" i="2" s="1"/>
  <c r="X285" i="2"/>
  <c r="X286" i="2" s="1"/>
  <c r="X302" i="2"/>
  <c r="X305" i="2" s="1"/>
  <c r="X348" i="2"/>
  <c r="X360" i="2" s="1"/>
  <c r="W378" i="2"/>
  <c r="W384" i="2"/>
  <c r="W400" i="2"/>
  <c r="X441" i="2"/>
  <c r="X443" i="2" s="1"/>
  <c r="W467" i="2"/>
  <c r="W468" i="2" s="1"/>
  <c r="H475" i="2"/>
  <c r="J9" i="2"/>
  <c r="W122" i="2"/>
  <c r="W417" i="2"/>
  <c r="X462" i="2"/>
  <c r="X463" i="2" s="1"/>
  <c r="I475" i="2"/>
  <c r="W60" i="2"/>
  <c r="X35" i="2"/>
  <c r="X36" i="2" s="1"/>
  <c r="X49" i="2"/>
  <c r="X51" i="2" s="1"/>
  <c r="W80" i="2"/>
  <c r="W168" i="2"/>
  <c r="W286" i="2"/>
  <c r="X336" i="2"/>
  <c r="X337" i="2" s="1"/>
  <c r="X409" i="2"/>
  <c r="X417" i="2" s="1"/>
  <c r="X434" i="2"/>
  <c r="X436" i="2" s="1"/>
  <c r="J475" i="2"/>
  <c r="W268" i="2"/>
  <c r="W326" i="2"/>
  <c r="W344" i="2"/>
  <c r="W367" i="2"/>
  <c r="W379" i="2"/>
  <c r="X456" i="2"/>
  <c r="X458" i="2" s="1"/>
  <c r="W463" i="2"/>
  <c r="X118" i="2"/>
  <c r="X122" i="2" s="1"/>
  <c r="W137" i="2"/>
  <c r="X159" i="2"/>
  <c r="X160" i="2" s="1"/>
  <c r="W211" i="2"/>
  <c r="W241" i="2"/>
  <c r="W247" i="2"/>
  <c r="W263" i="2"/>
  <c r="X281" i="2"/>
  <c r="X282" i="2" s="1"/>
  <c r="W321" i="2"/>
  <c r="W337" i="2"/>
  <c r="X363" i="2"/>
  <c r="X367" i="2" s="1"/>
  <c r="W443" i="2"/>
  <c r="W216" i="2"/>
  <c r="W130" i="2"/>
  <c r="X170" i="2"/>
  <c r="X187" i="2" s="1"/>
  <c r="X276" i="2"/>
  <c r="X278" i="2" s="1"/>
  <c r="X317" i="2"/>
  <c r="X321" i="2" s="1"/>
  <c r="W403" i="2"/>
  <c r="N475" i="2"/>
  <c r="W187" i="2"/>
  <c r="W252" i="2"/>
  <c r="W269" i="2"/>
  <c r="W282" i="2"/>
  <c r="W299" i="2"/>
  <c r="W327" i="2"/>
  <c r="W345" i="2"/>
  <c r="X451" i="2"/>
  <c r="X453" i="2" s="1"/>
  <c r="W464" i="2"/>
  <c r="B475" i="2"/>
  <c r="O475" i="2"/>
  <c r="W41" i="2"/>
  <c r="W114" i="2"/>
  <c r="W138" i="2"/>
  <c r="W212" i="2"/>
  <c r="W305" i="2"/>
  <c r="W436" i="2"/>
  <c r="W444" i="2"/>
  <c r="W458" i="2"/>
  <c r="C475" i="2"/>
  <c r="P475" i="2"/>
  <c r="X134" i="2"/>
  <c r="X137" i="2" s="1"/>
  <c r="W389" i="2"/>
  <c r="W431" i="2"/>
  <c r="W300" i="2"/>
  <c r="W399" i="2"/>
  <c r="W149" i="2"/>
  <c r="X470" i="2" l="1"/>
  <c r="W465" i="2"/>
</calcChain>
</file>

<file path=xl/sharedStrings.xml><?xml version="1.0" encoding="utf-8"?>
<sst xmlns="http://schemas.openxmlformats.org/spreadsheetml/2006/main" count="2998" uniqueCount="675">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</sst>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8" t="s">
        <v>29</v>
      </c>
      <c r="E1" s="628"/>
      <c r="F1" s="628"/>
      <c r="G1" s="14" t="s">
        <v>66</v>
      </c>
      <c r="H1" s="628" t="s">
        <v>49</v>
      </c>
      <c r="I1" s="628"/>
      <c r="J1" s="628"/>
      <c r="K1" s="628"/>
      <c r="L1" s="628"/>
      <c r="M1" s="628"/>
      <c r="N1" s="628"/>
      <c r="O1" s="628"/>
      <c r="P1" s="629" t="s">
        <v>67</v>
      </c>
      <c r="Q1" s="630"/>
      <c r="R1" s="63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1"/>
      <c r="P2" s="631"/>
      <c r="Q2" s="631"/>
      <c r="R2" s="631"/>
      <c r="S2" s="631"/>
      <c r="T2" s="631"/>
      <c r="U2" s="63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1"/>
      <c r="O3" s="631"/>
      <c r="P3" s="631"/>
      <c r="Q3" s="631"/>
      <c r="R3" s="631"/>
      <c r="S3" s="631"/>
      <c r="T3" s="631"/>
      <c r="U3" s="63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0" t="s">
        <v>8</v>
      </c>
      <c r="B5" s="610"/>
      <c r="C5" s="610"/>
      <c r="D5" s="632"/>
      <c r="E5" s="632"/>
      <c r="F5" s="633" t="s">
        <v>14</v>
      </c>
      <c r="G5" s="633"/>
      <c r="H5" s="632"/>
      <c r="I5" s="632"/>
      <c r="J5" s="632"/>
      <c r="K5" s="632"/>
      <c r="L5" s="632"/>
      <c r="N5" s="27" t="s">
        <v>4</v>
      </c>
      <c r="O5" s="627">
        <v>45255</v>
      </c>
      <c r="P5" s="627"/>
      <c r="R5" s="634" t="s">
        <v>3</v>
      </c>
      <c r="S5" s="635"/>
      <c r="T5" s="636" t="s">
        <v>655</v>
      </c>
      <c r="U5" s="637"/>
      <c r="Z5" s="60"/>
      <c r="AA5" s="60"/>
      <c r="AB5" s="60"/>
    </row>
    <row r="6" spans="1:29" s="17" customFormat="1" ht="24" customHeight="1" x14ac:dyDescent="0.2">
      <c r="A6" s="610" t="s">
        <v>1</v>
      </c>
      <c r="B6" s="610"/>
      <c r="C6" s="610"/>
      <c r="D6" s="611" t="s">
        <v>656</v>
      </c>
      <c r="E6" s="611"/>
      <c r="F6" s="611"/>
      <c r="G6" s="611"/>
      <c r="H6" s="611"/>
      <c r="I6" s="611"/>
      <c r="J6" s="611"/>
      <c r="K6" s="611"/>
      <c r="L6" s="611"/>
      <c r="N6" s="27" t="s">
        <v>30</v>
      </c>
      <c r="O6" s="612" t="str">
        <f>IF(O5=0," ",CHOOSE(WEEKDAY(O5,2),"Понедельник","Вторник","Среда","Четверг","Пятница","Суббота","Воскресенье"))</f>
        <v>Суббота</v>
      </c>
      <c r="P6" s="612"/>
      <c r="R6" s="613" t="s">
        <v>5</v>
      </c>
      <c r="S6" s="614"/>
      <c r="T6" s="615" t="s">
        <v>69</v>
      </c>
      <c r="U6" s="61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3"/>
      <c r="N7" s="29"/>
      <c r="O7" s="49"/>
      <c r="P7" s="49"/>
      <c r="R7" s="613"/>
      <c r="S7" s="614"/>
      <c r="T7" s="617"/>
      <c r="U7" s="618"/>
      <c r="Z7" s="60"/>
      <c r="AA7" s="60"/>
      <c r="AB7" s="60"/>
    </row>
    <row r="8" spans="1:29" s="17" customFormat="1" ht="25.5" customHeight="1" x14ac:dyDescent="0.2">
      <c r="A8" s="624" t="s">
        <v>60</v>
      </c>
      <c r="B8" s="624"/>
      <c r="C8" s="624"/>
      <c r="D8" s="625"/>
      <c r="E8" s="625"/>
      <c r="F8" s="625"/>
      <c r="G8" s="625"/>
      <c r="H8" s="625"/>
      <c r="I8" s="625"/>
      <c r="J8" s="625"/>
      <c r="K8" s="625"/>
      <c r="L8" s="625"/>
      <c r="N8" s="27" t="s">
        <v>11</v>
      </c>
      <c r="O8" s="605">
        <v>0.33333333333333331</v>
      </c>
      <c r="P8" s="605"/>
      <c r="R8" s="613"/>
      <c r="S8" s="614"/>
      <c r="T8" s="617"/>
      <c r="U8" s="618"/>
      <c r="Z8" s="60"/>
      <c r="AA8" s="60"/>
      <c r="AB8" s="60"/>
    </row>
    <row r="9" spans="1:29" s="17" customFormat="1" ht="39.950000000000003" customHeight="1" x14ac:dyDescent="0.2">
      <c r="A9" s="6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1"/>
      <c r="C9" s="601"/>
      <c r="D9" s="602" t="s">
        <v>48</v>
      </c>
      <c r="E9" s="603"/>
      <c r="F9" s="6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1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26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6"/>
      <c r="L9" s="626"/>
      <c r="N9" s="31" t="s">
        <v>15</v>
      </c>
      <c r="O9" s="627"/>
      <c r="P9" s="627"/>
      <c r="R9" s="613"/>
      <c r="S9" s="614"/>
      <c r="T9" s="619"/>
      <c r="U9" s="62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1"/>
      <c r="C10" s="601"/>
      <c r="D10" s="602"/>
      <c r="E10" s="603"/>
      <c r="F10" s="6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1"/>
      <c r="H10" s="604" t="str">
        <f>IFERROR(VLOOKUP($D$10,Proxy,2,FALSE),"")</f>
        <v/>
      </c>
      <c r="I10" s="604"/>
      <c r="J10" s="604"/>
      <c r="K10" s="604"/>
      <c r="L10" s="604"/>
      <c r="N10" s="31" t="s">
        <v>35</v>
      </c>
      <c r="O10" s="605"/>
      <c r="P10" s="605"/>
      <c r="S10" s="29" t="s">
        <v>12</v>
      </c>
      <c r="T10" s="606" t="s">
        <v>70</v>
      </c>
      <c r="U10" s="60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5"/>
      <c r="P11" s="605"/>
      <c r="S11" s="29" t="s">
        <v>31</v>
      </c>
      <c r="T11" s="593" t="s">
        <v>57</v>
      </c>
      <c r="U11" s="59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2" t="s">
        <v>71</v>
      </c>
      <c r="B12" s="592"/>
      <c r="C12" s="592"/>
      <c r="D12" s="592"/>
      <c r="E12" s="592"/>
      <c r="F12" s="592"/>
      <c r="G12" s="592"/>
      <c r="H12" s="592"/>
      <c r="I12" s="592"/>
      <c r="J12" s="592"/>
      <c r="K12" s="592"/>
      <c r="L12" s="592"/>
      <c r="N12" s="27" t="s">
        <v>33</v>
      </c>
      <c r="O12" s="608"/>
      <c r="P12" s="608"/>
      <c r="Q12" s="28"/>
      <c r="R12"/>
      <c r="S12" s="29" t="s">
        <v>48</v>
      </c>
      <c r="T12" s="609"/>
      <c r="U12" s="609"/>
      <c r="V12"/>
      <c r="Z12" s="60"/>
      <c r="AA12" s="60"/>
      <c r="AB12" s="60"/>
    </row>
    <row r="13" spans="1:29" s="17" customFormat="1" ht="23.25" customHeight="1" x14ac:dyDescent="0.2">
      <c r="A13" s="592" t="s">
        <v>72</v>
      </c>
      <c r="B13" s="592"/>
      <c r="C13" s="592"/>
      <c r="D13" s="592"/>
      <c r="E13" s="592"/>
      <c r="F13" s="592"/>
      <c r="G13" s="592"/>
      <c r="H13" s="592"/>
      <c r="I13" s="592"/>
      <c r="J13" s="592"/>
      <c r="K13" s="592"/>
      <c r="L13" s="592"/>
      <c r="M13" s="31"/>
      <c r="N13" s="31" t="s">
        <v>34</v>
      </c>
      <c r="O13" s="593"/>
      <c r="P13" s="59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2" t="s">
        <v>73</v>
      </c>
      <c r="B14" s="592"/>
      <c r="C14" s="592"/>
      <c r="D14" s="592"/>
      <c r="E14" s="592"/>
      <c r="F14" s="592"/>
      <c r="G14" s="592"/>
      <c r="H14" s="592"/>
      <c r="I14" s="592"/>
      <c r="J14" s="592"/>
      <c r="K14" s="592"/>
      <c r="L14" s="59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4" t="s">
        <v>74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/>
      <c r="N15" s="595" t="s">
        <v>63</v>
      </c>
      <c r="O15" s="595"/>
      <c r="P15" s="595"/>
      <c r="Q15" s="595"/>
      <c r="R15" s="5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96"/>
      <c r="O16" s="596"/>
      <c r="P16" s="596"/>
      <c r="Q16" s="596"/>
      <c r="R16" s="5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0" t="s">
        <v>61</v>
      </c>
      <c r="B17" s="580" t="s">
        <v>51</v>
      </c>
      <c r="C17" s="598" t="s">
        <v>50</v>
      </c>
      <c r="D17" s="580" t="s">
        <v>52</v>
      </c>
      <c r="E17" s="580"/>
      <c r="F17" s="580" t="s">
        <v>24</v>
      </c>
      <c r="G17" s="580" t="s">
        <v>27</v>
      </c>
      <c r="H17" s="580" t="s">
        <v>25</v>
      </c>
      <c r="I17" s="580" t="s">
        <v>26</v>
      </c>
      <c r="J17" s="599" t="s">
        <v>16</v>
      </c>
      <c r="K17" s="599" t="s">
        <v>65</v>
      </c>
      <c r="L17" s="599" t="s">
        <v>2</v>
      </c>
      <c r="M17" s="580" t="s">
        <v>28</v>
      </c>
      <c r="N17" s="580" t="s">
        <v>17</v>
      </c>
      <c r="O17" s="580"/>
      <c r="P17" s="580"/>
      <c r="Q17" s="580"/>
      <c r="R17" s="580"/>
      <c r="S17" s="597" t="s">
        <v>58</v>
      </c>
      <c r="T17" s="580"/>
      <c r="U17" s="580" t="s">
        <v>6</v>
      </c>
      <c r="V17" s="580" t="s">
        <v>44</v>
      </c>
      <c r="W17" s="581" t="s">
        <v>56</v>
      </c>
      <c r="X17" s="580" t="s">
        <v>18</v>
      </c>
      <c r="Y17" s="583" t="s">
        <v>62</v>
      </c>
      <c r="Z17" s="583" t="s">
        <v>19</v>
      </c>
      <c r="AA17" s="584" t="s">
        <v>59</v>
      </c>
      <c r="AB17" s="585"/>
      <c r="AC17" s="586"/>
      <c r="AD17" s="590"/>
      <c r="BA17" s="591" t="s">
        <v>64</v>
      </c>
    </row>
    <row r="18" spans="1:53" ht="14.25" customHeight="1" x14ac:dyDescent="0.2">
      <c r="A18" s="580"/>
      <c r="B18" s="580"/>
      <c r="C18" s="598"/>
      <c r="D18" s="580"/>
      <c r="E18" s="580"/>
      <c r="F18" s="580" t="s">
        <v>20</v>
      </c>
      <c r="G18" s="580" t="s">
        <v>21</v>
      </c>
      <c r="H18" s="580" t="s">
        <v>22</v>
      </c>
      <c r="I18" s="580" t="s">
        <v>22</v>
      </c>
      <c r="J18" s="600"/>
      <c r="K18" s="600"/>
      <c r="L18" s="600"/>
      <c r="M18" s="580"/>
      <c r="N18" s="580"/>
      <c r="O18" s="580"/>
      <c r="P18" s="580"/>
      <c r="Q18" s="580"/>
      <c r="R18" s="580"/>
      <c r="S18" s="36" t="s">
        <v>47</v>
      </c>
      <c r="T18" s="36" t="s">
        <v>46</v>
      </c>
      <c r="U18" s="580"/>
      <c r="V18" s="580"/>
      <c r="W18" s="582"/>
      <c r="X18" s="580"/>
      <c r="Y18" s="583"/>
      <c r="Z18" s="583"/>
      <c r="AA18" s="587"/>
      <c r="AB18" s="588"/>
      <c r="AC18" s="589"/>
      <c r="AD18" s="590"/>
      <c r="BA18" s="591"/>
    </row>
    <row r="19" spans="1:53" ht="27.75" customHeight="1" x14ac:dyDescent="0.2">
      <c r="A19" s="346" t="s">
        <v>75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55"/>
      <c r="Z19" s="55"/>
    </row>
    <row r="20" spans="1:53" ht="16.5" customHeight="1" x14ac:dyDescent="0.25">
      <c r="A20" s="334" t="s">
        <v>75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66"/>
      <c r="Z20" s="66"/>
    </row>
    <row r="21" spans="1:53" ht="14.25" customHeight="1" x14ac:dyDescent="0.25">
      <c r="A21" s="335" t="s">
        <v>76</v>
      </c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0">
        <v>4607091389258</v>
      </c>
      <c r="E22" s="33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3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4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21" t="s">
        <v>43</v>
      </c>
      <c r="O23" s="322"/>
      <c r="P23" s="322"/>
      <c r="Q23" s="322"/>
      <c r="R23" s="322"/>
      <c r="S23" s="322"/>
      <c r="T23" s="32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21" t="s">
        <v>43</v>
      </c>
      <c r="O24" s="322"/>
      <c r="P24" s="322"/>
      <c r="Q24" s="322"/>
      <c r="R24" s="322"/>
      <c r="S24" s="322"/>
      <c r="T24" s="32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5" t="s">
        <v>81</v>
      </c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0">
        <v>4607091383881</v>
      </c>
      <c r="E26" s="33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3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0">
        <v>4607091388237</v>
      </c>
      <c r="E27" s="33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3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0">
        <v>4607091383935</v>
      </c>
      <c r="E28" s="33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3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0">
        <v>4680115881853</v>
      </c>
      <c r="E29" s="33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3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0">
        <v>4607091383911</v>
      </c>
      <c r="E30" s="33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3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0">
        <v>4607091388244</v>
      </c>
      <c r="E31" s="33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3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4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21" t="s">
        <v>43</v>
      </c>
      <c r="O32" s="322"/>
      <c r="P32" s="322"/>
      <c r="Q32" s="322"/>
      <c r="R32" s="322"/>
      <c r="S32" s="322"/>
      <c r="T32" s="32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21" t="s">
        <v>43</v>
      </c>
      <c r="O33" s="322"/>
      <c r="P33" s="322"/>
      <c r="Q33" s="322"/>
      <c r="R33" s="322"/>
      <c r="S33" s="322"/>
      <c r="T33" s="32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5" t="s">
        <v>94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0">
        <v>4607091388503</v>
      </c>
      <c r="E35" s="33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3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4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21" t="s">
        <v>43</v>
      </c>
      <c r="O36" s="322"/>
      <c r="P36" s="322"/>
      <c r="Q36" s="322"/>
      <c r="R36" s="322"/>
      <c r="S36" s="322"/>
      <c r="T36" s="32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21" t="s">
        <v>43</v>
      </c>
      <c r="O37" s="322"/>
      <c r="P37" s="322"/>
      <c r="Q37" s="322"/>
      <c r="R37" s="322"/>
      <c r="S37" s="322"/>
      <c r="T37" s="32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5" t="s">
        <v>99</v>
      </c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0">
        <v>4607091388282</v>
      </c>
      <c r="E39" s="33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3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21" t="s">
        <v>43</v>
      </c>
      <c r="O40" s="322"/>
      <c r="P40" s="322"/>
      <c r="Q40" s="322"/>
      <c r="R40" s="322"/>
      <c r="S40" s="322"/>
      <c r="T40" s="32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21" t="s">
        <v>43</v>
      </c>
      <c r="O41" s="322"/>
      <c r="P41" s="322"/>
      <c r="Q41" s="322"/>
      <c r="R41" s="322"/>
      <c r="S41" s="322"/>
      <c r="T41" s="32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5" t="s">
        <v>103</v>
      </c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0">
        <v>4607091389111</v>
      </c>
      <c r="E43" s="33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3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4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21" t="s">
        <v>43</v>
      </c>
      <c r="O44" s="322"/>
      <c r="P44" s="322"/>
      <c r="Q44" s="322"/>
      <c r="R44" s="322"/>
      <c r="S44" s="322"/>
      <c r="T44" s="32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21" t="s">
        <v>43</v>
      </c>
      <c r="O45" s="322"/>
      <c r="P45" s="322"/>
      <c r="Q45" s="322"/>
      <c r="R45" s="322"/>
      <c r="S45" s="322"/>
      <c r="T45" s="32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6" t="s">
        <v>106</v>
      </c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  <c r="W46" s="346"/>
      <c r="X46" s="346"/>
      <c r="Y46" s="55"/>
      <c r="Z46" s="55"/>
    </row>
    <row r="47" spans="1:53" ht="16.5" customHeight="1" x14ac:dyDescent="0.25">
      <c r="A47" s="334" t="s">
        <v>107</v>
      </c>
      <c r="B47" s="334"/>
      <c r="C47" s="334"/>
      <c r="D47" s="334"/>
      <c r="E47" s="334"/>
      <c r="F47" s="334"/>
      <c r="G47" s="334"/>
      <c r="H47" s="334"/>
      <c r="I47" s="334"/>
      <c r="J47" s="334"/>
      <c r="K47" s="334"/>
      <c r="L47" s="334"/>
      <c r="M47" s="334"/>
      <c r="N47" s="334"/>
      <c r="O47" s="334"/>
      <c r="P47" s="334"/>
      <c r="Q47" s="334"/>
      <c r="R47" s="334"/>
      <c r="S47" s="334"/>
      <c r="T47" s="334"/>
      <c r="U47" s="334"/>
      <c r="V47" s="334"/>
      <c r="W47" s="334"/>
      <c r="X47" s="334"/>
      <c r="Y47" s="66"/>
      <c r="Z47" s="66"/>
    </row>
    <row r="48" spans="1:53" ht="14.25" customHeight="1" x14ac:dyDescent="0.25">
      <c r="A48" s="335" t="s">
        <v>108</v>
      </c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0">
        <v>4680115881440</v>
      </c>
      <c r="E49" s="33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3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0">
        <v>4680115881433</v>
      </c>
      <c r="E50" s="33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3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4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21" t="s">
        <v>43</v>
      </c>
      <c r="O51" s="322"/>
      <c r="P51" s="322"/>
      <c r="Q51" s="322"/>
      <c r="R51" s="322"/>
      <c r="S51" s="322"/>
      <c r="T51" s="32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21" t="s">
        <v>43</v>
      </c>
      <c r="O52" s="322"/>
      <c r="P52" s="322"/>
      <c r="Q52" s="322"/>
      <c r="R52" s="322"/>
      <c r="S52" s="322"/>
      <c r="T52" s="32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4" t="s">
        <v>115</v>
      </c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66"/>
      <c r="Z53" s="66"/>
    </row>
    <row r="54" spans="1:53" ht="14.25" customHeight="1" x14ac:dyDescent="0.25">
      <c r="A54" s="335" t="s">
        <v>116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0">
        <v>4680115881426</v>
      </c>
      <c r="E55" s="33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3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0">
        <v>4680115881426</v>
      </c>
      <c r="E56" s="33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67" t="s">
        <v>120</v>
      </c>
      <c r="O56" s="332"/>
      <c r="P56" s="332"/>
      <c r="Q56" s="332"/>
      <c r="R56" s="33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0">
        <v>4680115881419</v>
      </c>
      <c r="E57" s="33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3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0">
        <v>4680115881525</v>
      </c>
      <c r="E58" s="33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65" t="s">
        <v>126</v>
      </c>
      <c r="O58" s="332"/>
      <c r="P58" s="332"/>
      <c r="Q58" s="332"/>
      <c r="R58" s="33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4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21" t="s">
        <v>43</v>
      </c>
      <c r="O59" s="322"/>
      <c r="P59" s="322"/>
      <c r="Q59" s="322"/>
      <c r="R59" s="322"/>
      <c r="S59" s="322"/>
      <c r="T59" s="32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21" t="s">
        <v>43</v>
      </c>
      <c r="O60" s="322"/>
      <c r="P60" s="322"/>
      <c r="Q60" s="322"/>
      <c r="R60" s="322"/>
      <c r="S60" s="322"/>
      <c r="T60" s="32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4" t="s">
        <v>106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66"/>
      <c r="Z61" s="66"/>
    </row>
    <row r="62" spans="1:53" ht="14.25" customHeight="1" x14ac:dyDescent="0.25">
      <c r="A62" s="335" t="s">
        <v>116</v>
      </c>
      <c r="B62" s="335"/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0">
        <v>4607091382945</v>
      </c>
      <c r="E63" s="33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9" t="s">
        <v>129</v>
      </c>
      <c r="O63" s="332"/>
      <c r="P63" s="332"/>
      <c r="Q63" s="332"/>
      <c r="R63" s="33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0">
        <v>4607091385670</v>
      </c>
      <c r="E64" s="33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0" t="s">
        <v>132</v>
      </c>
      <c r="O64" s="332"/>
      <c r="P64" s="332"/>
      <c r="Q64" s="332"/>
      <c r="R64" s="33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30">
        <v>4680115881327</v>
      </c>
      <c r="E65" s="33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2"/>
      <c r="P65" s="332"/>
      <c r="Q65" s="332"/>
      <c r="R65" s="33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30">
        <v>4680115882133</v>
      </c>
      <c r="E66" s="33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562" t="s">
        <v>139</v>
      </c>
      <c r="O66" s="332"/>
      <c r="P66" s="332"/>
      <c r="Q66" s="332"/>
      <c r="R66" s="33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30">
        <v>4607091382952</v>
      </c>
      <c r="E67" s="330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2"/>
      <c r="P67" s="332"/>
      <c r="Q67" s="332"/>
      <c r="R67" s="33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30">
        <v>4607091385687</v>
      </c>
      <c r="E68" s="330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5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2"/>
      <c r="P68" s="332"/>
      <c r="Q68" s="332"/>
      <c r="R68" s="33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30">
        <v>4680115882539</v>
      </c>
      <c r="E69" s="330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2"/>
      <c r="P69" s="332"/>
      <c r="Q69" s="332"/>
      <c r="R69" s="33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30">
        <v>4607091384604</v>
      </c>
      <c r="E70" s="33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2"/>
      <c r="P70" s="332"/>
      <c r="Q70" s="332"/>
      <c r="R70" s="33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30">
        <v>4680115880283</v>
      </c>
      <c r="E71" s="33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2"/>
      <c r="P71" s="332"/>
      <c r="Q71" s="332"/>
      <c r="R71" s="33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30">
        <v>4680115881518</v>
      </c>
      <c r="E72" s="33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2"/>
      <c r="P72" s="332"/>
      <c r="Q72" s="332"/>
      <c r="R72" s="33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30">
        <v>4680115881303</v>
      </c>
      <c r="E73" s="33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2"/>
      <c r="P73" s="332"/>
      <c r="Q73" s="332"/>
      <c r="R73" s="33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4301011432</v>
      </c>
      <c r="D74" s="330">
        <v>4680115882720</v>
      </c>
      <c r="E74" s="330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550" t="s">
        <v>156</v>
      </c>
      <c r="O74" s="332"/>
      <c r="P74" s="332"/>
      <c r="Q74" s="332"/>
      <c r="R74" s="33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4301011352</v>
      </c>
      <c r="D75" s="330">
        <v>4607091388466</v>
      </c>
      <c r="E75" s="33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133</v>
      </c>
      <c r="M75" s="38">
        <v>45</v>
      </c>
      <c r="N75" s="5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2"/>
      <c r="P75" s="332"/>
      <c r="Q75" s="332"/>
      <c r="R75" s="33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4301011417</v>
      </c>
      <c r="D76" s="330">
        <v>4680115880269</v>
      </c>
      <c r="E76" s="33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133</v>
      </c>
      <c r="M76" s="38">
        <v>50</v>
      </c>
      <c r="N76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2"/>
      <c r="P76" s="332"/>
      <c r="Q76" s="332"/>
      <c r="R76" s="33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161</v>
      </c>
      <c r="B77" s="64" t="s">
        <v>162</v>
      </c>
      <c r="C77" s="37">
        <v>4301011415</v>
      </c>
      <c r="D77" s="330">
        <v>4680115880429</v>
      </c>
      <c r="E77" s="33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133</v>
      </c>
      <c r="M77" s="38">
        <v>50</v>
      </c>
      <c r="N77" s="5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2"/>
      <c r="P77" s="332"/>
      <c r="Q77" s="332"/>
      <c r="R77" s="33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4301011462</v>
      </c>
      <c r="D78" s="330">
        <v>4680115881457</v>
      </c>
      <c r="E78" s="33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5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2"/>
      <c r="P78" s="332"/>
      <c r="Q78" s="332"/>
      <c r="R78" s="33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24"/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5"/>
      <c r="N79" s="321" t="s">
        <v>43</v>
      </c>
      <c r="O79" s="322"/>
      <c r="P79" s="322"/>
      <c r="Q79" s="322"/>
      <c r="R79" s="322"/>
      <c r="S79" s="322"/>
      <c r="T79" s="323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24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5"/>
      <c r="N80" s="321" t="s">
        <v>43</v>
      </c>
      <c r="O80" s="322"/>
      <c r="P80" s="322"/>
      <c r="Q80" s="322"/>
      <c r="R80" s="322"/>
      <c r="S80" s="322"/>
      <c r="T80" s="323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35" t="s">
        <v>108</v>
      </c>
      <c r="B81" s="335"/>
      <c r="C81" s="335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67"/>
      <c r="Z81" s="67"/>
    </row>
    <row r="82" spans="1:53" ht="27" customHeight="1" x14ac:dyDescent="0.25">
      <c r="A82" s="64" t="s">
        <v>165</v>
      </c>
      <c r="B82" s="64" t="s">
        <v>166</v>
      </c>
      <c r="C82" s="37">
        <v>4301020189</v>
      </c>
      <c r="D82" s="330">
        <v>4607091384789</v>
      </c>
      <c r="E82" s="330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47" t="s">
        <v>167</v>
      </c>
      <c r="O82" s="332"/>
      <c r="P82" s="332"/>
      <c r="Q82" s="332"/>
      <c r="R82" s="33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168</v>
      </c>
      <c r="B83" s="64" t="s">
        <v>169</v>
      </c>
      <c r="C83" s="37">
        <v>4301020235</v>
      </c>
      <c r="D83" s="330">
        <v>4680115881488</v>
      </c>
      <c r="E83" s="330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2"/>
      <c r="P83" s="332"/>
      <c r="Q83" s="332"/>
      <c r="R83" s="33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170</v>
      </c>
      <c r="B84" s="64" t="s">
        <v>171</v>
      </c>
      <c r="C84" s="37">
        <v>4301020183</v>
      </c>
      <c r="D84" s="330">
        <v>4607091384765</v>
      </c>
      <c r="E84" s="330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41" t="s">
        <v>172</v>
      </c>
      <c r="O84" s="332"/>
      <c r="P84" s="332"/>
      <c r="Q84" s="332"/>
      <c r="R84" s="33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4301020228</v>
      </c>
      <c r="D85" s="330">
        <v>4680115882751</v>
      </c>
      <c r="E85" s="330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42" t="s">
        <v>175</v>
      </c>
      <c r="O85" s="332"/>
      <c r="P85" s="332"/>
      <c r="Q85" s="332"/>
      <c r="R85" s="33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4301020258</v>
      </c>
      <c r="D86" s="330">
        <v>4680115882775</v>
      </c>
      <c r="E86" s="330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179</v>
      </c>
      <c r="L86" s="39" t="s">
        <v>133</v>
      </c>
      <c r="M86" s="38">
        <v>50</v>
      </c>
      <c r="N86" s="543" t="s">
        <v>178</v>
      </c>
      <c r="O86" s="332"/>
      <c r="P86" s="332"/>
      <c r="Q86" s="332"/>
      <c r="R86" s="33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180</v>
      </c>
      <c r="B87" s="64" t="s">
        <v>181</v>
      </c>
      <c r="C87" s="37">
        <v>4301020217</v>
      </c>
      <c r="D87" s="330">
        <v>4680115880658</v>
      </c>
      <c r="E87" s="330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2"/>
      <c r="P87" s="332"/>
      <c r="Q87" s="332"/>
      <c r="R87" s="33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4301020223</v>
      </c>
      <c r="D88" s="330">
        <v>4607091381962</v>
      </c>
      <c r="E88" s="330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2"/>
      <c r="P88" s="332"/>
      <c r="Q88" s="332"/>
      <c r="R88" s="33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24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5"/>
      <c r="N89" s="321" t="s">
        <v>43</v>
      </c>
      <c r="O89" s="322"/>
      <c r="P89" s="322"/>
      <c r="Q89" s="322"/>
      <c r="R89" s="322"/>
      <c r="S89" s="322"/>
      <c r="T89" s="323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5"/>
      <c r="N90" s="321" t="s">
        <v>43</v>
      </c>
      <c r="O90" s="322"/>
      <c r="P90" s="322"/>
      <c r="Q90" s="322"/>
      <c r="R90" s="322"/>
      <c r="S90" s="322"/>
      <c r="T90" s="323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35" t="s">
        <v>76</v>
      </c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67"/>
      <c r="Z91" s="67"/>
    </row>
    <row r="92" spans="1:53" ht="16.5" customHeight="1" x14ac:dyDescent="0.25">
      <c r="A92" s="64" t="s">
        <v>184</v>
      </c>
      <c r="B92" s="64" t="s">
        <v>185</v>
      </c>
      <c r="C92" s="37">
        <v>4301030895</v>
      </c>
      <c r="D92" s="330">
        <v>4607091387667</v>
      </c>
      <c r="E92" s="330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2"/>
      <c r="P92" s="332"/>
      <c r="Q92" s="332"/>
      <c r="R92" s="333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4301030961</v>
      </c>
      <c r="D93" s="330">
        <v>4607091387636</v>
      </c>
      <c r="E93" s="330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2"/>
      <c r="P93" s="332"/>
      <c r="Q93" s="332"/>
      <c r="R93" s="33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4301031078</v>
      </c>
      <c r="D94" s="330">
        <v>4607091384727</v>
      </c>
      <c r="E94" s="33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4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2"/>
      <c r="P94" s="332"/>
      <c r="Q94" s="332"/>
      <c r="R94" s="33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4301031080</v>
      </c>
      <c r="D95" s="330">
        <v>4607091386745</v>
      </c>
      <c r="E95" s="33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2"/>
      <c r="P95" s="332"/>
      <c r="Q95" s="332"/>
      <c r="R95" s="33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192</v>
      </c>
      <c r="B96" s="64" t="s">
        <v>193</v>
      </c>
      <c r="C96" s="37">
        <v>4301030963</v>
      </c>
      <c r="D96" s="330">
        <v>4607091382426</v>
      </c>
      <c r="E96" s="330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2"/>
      <c r="P96" s="332"/>
      <c r="Q96" s="332"/>
      <c r="R96" s="33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4301030962</v>
      </c>
      <c r="D97" s="330">
        <v>4607091386547</v>
      </c>
      <c r="E97" s="330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179</v>
      </c>
      <c r="L97" s="39" t="s">
        <v>79</v>
      </c>
      <c r="M97" s="38">
        <v>40</v>
      </c>
      <c r="N97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2"/>
      <c r="P97" s="332"/>
      <c r="Q97" s="332"/>
      <c r="R97" s="33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4301031079</v>
      </c>
      <c r="D98" s="330">
        <v>4607091384734</v>
      </c>
      <c r="E98" s="33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179</v>
      </c>
      <c r="L98" s="39" t="s">
        <v>79</v>
      </c>
      <c r="M98" s="38">
        <v>45</v>
      </c>
      <c r="N98" s="5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2"/>
      <c r="P98" s="332"/>
      <c r="Q98" s="332"/>
      <c r="R98" s="33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4301030964</v>
      </c>
      <c r="D99" s="330">
        <v>4607091382464</v>
      </c>
      <c r="E99" s="33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179</v>
      </c>
      <c r="L99" s="39" t="s">
        <v>79</v>
      </c>
      <c r="M99" s="38">
        <v>40</v>
      </c>
      <c r="N99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2"/>
      <c r="P99" s="332"/>
      <c r="Q99" s="332"/>
      <c r="R99" s="33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4301031234</v>
      </c>
      <c r="D100" s="330">
        <v>4680115883444</v>
      </c>
      <c r="E100" s="330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30" t="s">
        <v>202</v>
      </c>
      <c r="O100" s="332"/>
      <c r="P100" s="332"/>
      <c r="Q100" s="332"/>
      <c r="R100" s="33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200</v>
      </c>
      <c r="B101" s="64" t="s">
        <v>203</v>
      </c>
      <c r="C101" s="37">
        <v>4301031235</v>
      </c>
      <c r="D101" s="330">
        <v>4680115883444</v>
      </c>
      <c r="E101" s="33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31" t="s">
        <v>202</v>
      </c>
      <c r="O101" s="332"/>
      <c r="P101" s="332"/>
      <c r="Q101" s="332"/>
      <c r="R101" s="33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5"/>
      <c r="N102" s="321" t="s">
        <v>43</v>
      </c>
      <c r="O102" s="322"/>
      <c r="P102" s="322"/>
      <c r="Q102" s="322"/>
      <c r="R102" s="322"/>
      <c r="S102" s="322"/>
      <c r="T102" s="323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24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5"/>
      <c r="N103" s="321" t="s">
        <v>43</v>
      </c>
      <c r="O103" s="322"/>
      <c r="P103" s="322"/>
      <c r="Q103" s="322"/>
      <c r="R103" s="322"/>
      <c r="S103" s="322"/>
      <c r="T103" s="323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35" t="s">
        <v>81</v>
      </c>
      <c r="B104" s="335"/>
      <c r="C104" s="335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67"/>
      <c r="Z104" s="67"/>
    </row>
    <row r="105" spans="1:53" ht="27" customHeight="1" x14ac:dyDescent="0.25">
      <c r="A105" s="64" t="s">
        <v>204</v>
      </c>
      <c r="B105" s="64" t="s">
        <v>205</v>
      </c>
      <c r="C105" s="37">
        <v>4301051437</v>
      </c>
      <c r="D105" s="330">
        <v>4607091386967</v>
      </c>
      <c r="E105" s="33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133</v>
      </c>
      <c r="M105" s="38">
        <v>45</v>
      </c>
      <c r="N105" s="532" t="s">
        <v>206</v>
      </c>
      <c r="O105" s="332"/>
      <c r="P105" s="332"/>
      <c r="Q105" s="332"/>
      <c r="R105" s="33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204</v>
      </c>
      <c r="B106" s="64" t="s">
        <v>207</v>
      </c>
      <c r="C106" s="37">
        <v>4301051543</v>
      </c>
      <c r="D106" s="330">
        <v>4607091386967</v>
      </c>
      <c r="E106" s="33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25" t="s">
        <v>208</v>
      </c>
      <c r="O106" s="332"/>
      <c r="P106" s="332"/>
      <c r="Q106" s="332"/>
      <c r="R106" s="33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209</v>
      </c>
      <c r="B107" s="64" t="s">
        <v>210</v>
      </c>
      <c r="C107" s="37">
        <v>4301051611</v>
      </c>
      <c r="D107" s="330">
        <v>4607091385304</v>
      </c>
      <c r="E107" s="33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40</v>
      </c>
      <c r="N107" s="526" t="s">
        <v>211</v>
      </c>
      <c r="O107" s="332"/>
      <c r="P107" s="332"/>
      <c r="Q107" s="332"/>
      <c r="R107" s="33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4301051306</v>
      </c>
      <c r="D108" s="330">
        <v>4607091386264</v>
      </c>
      <c r="E108" s="33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2"/>
      <c r="P108" s="332"/>
      <c r="Q108" s="332"/>
      <c r="R108" s="33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214</v>
      </c>
      <c r="B109" s="64" t="s">
        <v>215</v>
      </c>
      <c r="C109" s="37">
        <v>4301051436</v>
      </c>
      <c r="D109" s="330">
        <v>4607091385731</v>
      </c>
      <c r="E109" s="330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133</v>
      </c>
      <c r="M109" s="38">
        <v>45</v>
      </c>
      <c r="N109" s="528" t="s">
        <v>216</v>
      </c>
      <c r="O109" s="332"/>
      <c r="P109" s="332"/>
      <c r="Q109" s="332"/>
      <c r="R109" s="33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217</v>
      </c>
      <c r="B110" s="64" t="s">
        <v>218</v>
      </c>
      <c r="C110" s="37">
        <v>4301051439</v>
      </c>
      <c r="D110" s="330">
        <v>4680115880214</v>
      </c>
      <c r="E110" s="330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133</v>
      </c>
      <c r="M110" s="38">
        <v>45</v>
      </c>
      <c r="N110" s="529" t="s">
        <v>219</v>
      </c>
      <c r="O110" s="332"/>
      <c r="P110" s="332"/>
      <c r="Q110" s="332"/>
      <c r="R110" s="33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220</v>
      </c>
      <c r="B111" s="64" t="s">
        <v>221</v>
      </c>
      <c r="C111" s="37">
        <v>4301051438</v>
      </c>
      <c r="D111" s="330">
        <v>4680115880894</v>
      </c>
      <c r="E111" s="330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133</v>
      </c>
      <c r="M111" s="38">
        <v>45</v>
      </c>
      <c r="N111" s="522" t="s">
        <v>222</v>
      </c>
      <c r="O111" s="332"/>
      <c r="P111" s="332"/>
      <c r="Q111" s="332"/>
      <c r="R111" s="33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223</v>
      </c>
      <c r="B112" s="64" t="s">
        <v>224</v>
      </c>
      <c r="C112" s="37">
        <v>4301051313</v>
      </c>
      <c r="D112" s="330">
        <v>4607091385427</v>
      </c>
      <c r="E112" s="330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2"/>
      <c r="P112" s="332"/>
      <c r="Q112" s="332"/>
      <c r="R112" s="33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225</v>
      </c>
      <c r="B113" s="64" t="s">
        <v>226</v>
      </c>
      <c r="C113" s="37">
        <v>4301051480</v>
      </c>
      <c r="D113" s="330">
        <v>4680115882645</v>
      </c>
      <c r="E113" s="330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24" t="s">
        <v>227</v>
      </c>
      <c r="O113" s="332"/>
      <c r="P113" s="332"/>
      <c r="Q113" s="332"/>
      <c r="R113" s="33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24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5"/>
      <c r="N114" s="321" t="s">
        <v>43</v>
      </c>
      <c r="O114" s="322"/>
      <c r="P114" s="322"/>
      <c r="Q114" s="322"/>
      <c r="R114" s="322"/>
      <c r="S114" s="322"/>
      <c r="T114" s="323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24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5"/>
      <c r="N115" s="321" t="s">
        <v>43</v>
      </c>
      <c r="O115" s="322"/>
      <c r="P115" s="322"/>
      <c r="Q115" s="322"/>
      <c r="R115" s="322"/>
      <c r="S115" s="322"/>
      <c r="T115" s="323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35" t="s">
        <v>228</v>
      </c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67"/>
      <c r="Z116" s="67"/>
    </row>
    <row r="117" spans="1:53" ht="27" customHeight="1" x14ac:dyDescent="0.25">
      <c r="A117" s="64" t="s">
        <v>229</v>
      </c>
      <c r="B117" s="64" t="s">
        <v>230</v>
      </c>
      <c r="C117" s="37">
        <v>4301060296</v>
      </c>
      <c r="D117" s="330">
        <v>4607091383065</v>
      </c>
      <c r="E117" s="330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2"/>
      <c r="P117" s="332"/>
      <c r="Q117" s="332"/>
      <c r="R117" s="333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231</v>
      </c>
      <c r="B118" s="64" t="s">
        <v>232</v>
      </c>
      <c r="C118" s="37">
        <v>4301060350</v>
      </c>
      <c r="D118" s="330">
        <v>4680115881532</v>
      </c>
      <c r="E118" s="330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133</v>
      </c>
      <c r="M118" s="38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2"/>
      <c r="P118" s="332"/>
      <c r="Q118" s="332"/>
      <c r="R118" s="333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233</v>
      </c>
      <c r="B119" s="64" t="s">
        <v>234</v>
      </c>
      <c r="C119" s="37">
        <v>4301060356</v>
      </c>
      <c r="D119" s="330">
        <v>4680115882652</v>
      </c>
      <c r="E119" s="330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20" t="s">
        <v>235</v>
      </c>
      <c r="O119" s="332"/>
      <c r="P119" s="332"/>
      <c r="Q119" s="332"/>
      <c r="R119" s="333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236</v>
      </c>
      <c r="B120" s="64" t="s">
        <v>237</v>
      </c>
      <c r="C120" s="37">
        <v>4301060309</v>
      </c>
      <c r="D120" s="330">
        <v>4680115880238</v>
      </c>
      <c r="E120" s="330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2"/>
      <c r="P120" s="332"/>
      <c r="Q120" s="332"/>
      <c r="R120" s="33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238</v>
      </c>
      <c r="B121" s="64" t="s">
        <v>239</v>
      </c>
      <c r="C121" s="37">
        <v>4301060351</v>
      </c>
      <c r="D121" s="330">
        <v>4680115881464</v>
      </c>
      <c r="E121" s="330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133</v>
      </c>
      <c r="M121" s="38">
        <v>30</v>
      </c>
      <c r="N121" s="516" t="s">
        <v>240</v>
      </c>
      <c r="O121" s="332"/>
      <c r="P121" s="332"/>
      <c r="Q121" s="332"/>
      <c r="R121" s="333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24"/>
      <c r="B122" s="324"/>
      <c r="C122" s="324"/>
      <c r="D122" s="324"/>
      <c r="E122" s="324"/>
      <c r="F122" s="324"/>
      <c r="G122" s="324"/>
      <c r="H122" s="324"/>
      <c r="I122" s="324"/>
      <c r="J122" s="324"/>
      <c r="K122" s="324"/>
      <c r="L122" s="324"/>
      <c r="M122" s="325"/>
      <c r="N122" s="321" t="s">
        <v>43</v>
      </c>
      <c r="O122" s="322"/>
      <c r="P122" s="322"/>
      <c r="Q122" s="322"/>
      <c r="R122" s="322"/>
      <c r="S122" s="322"/>
      <c r="T122" s="323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24"/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5"/>
      <c r="N123" s="321" t="s">
        <v>43</v>
      </c>
      <c r="O123" s="322"/>
      <c r="P123" s="322"/>
      <c r="Q123" s="322"/>
      <c r="R123" s="322"/>
      <c r="S123" s="322"/>
      <c r="T123" s="323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34" t="s">
        <v>241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66"/>
      <c r="Z124" s="66"/>
    </row>
    <row r="125" spans="1:53" ht="14.25" customHeight="1" x14ac:dyDescent="0.25">
      <c r="A125" s="335" t="s">
        <v>81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67"/>
      <c r="Z125" s="67"/>
    </row>
    <row r="126" spans="1:53" ht="27" customHeight="1" x14ac:dyDescent="0.25">
      <c r="A126" s="64" t="s">
        <v>242</v>
      </c>
      <c r="B126" s="64" t="s">
        <v>243</v>
      </c>
      <c r="C126" s="37">
        <v>4301051612</v>
      </c>
      <c r="D126" s="330">
        <v>4607091385168</v>
      </c>
      <c r="E126" s="330"/>
      <c r="F126" s="63">
        <v>1.4</v>
      </c>
      <c r="G126" s="38">
        <v>6</v>
      </c>
      <c r="H126" s="63">
        <v>8.4</v>
      </c>
      <c r="I126" s="63">
        <v>8.9580000000000002</v>
      </c>
      <c r="J126" s="38">
        <v>56</v>
      </c>
      <c r="K126" s="38" t="s">
        <v>112</v>
      </c>
      <c r="L126" s="39" t="s">
        <v>79</v>
      </c>
      <c r="M126" s="38">
        <v>45</v>
      </c>
      <c r="N126" s="517" t="s">
        <v>244</v>
      </c>
      <c r="O126" s="332"/>
      <c r="P126" s="332"/>
      <c r="Q126" s="332"/>
      <c r="R126" s="333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245</v>
      </c>
      <c r="B127" s="64" t="s">
        <v>246</v>
      </c>
      <c r="C127" s="37">
        <v>4301051362</v>
      </c>
      <c r="D127" s="330">
        <v>4607091383256</v>
      </c>
      <c r="E127" s="330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133</v>
      </c>
      <c r="M127" s="38">
        <v>45</v>
      </c>
      <c r="N12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2"/>
      <c r="P127" s="332"/>
      <c r="Q127" s="332"/>
      <c r="R127" s="333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247</v>
      </c>
      <c r="B128" s="64" t="s">
        <v>248</v>
      </c>
      <c r="C128" s="37">
        <v>4301051358</v>
      </c>
      <c r="D128" s="330">
        <v>4607091385748</v>
      </c>
      <c r="E128" s="330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133</v>
      </c>
      <c r="M128" s="38">
        <v>45</v>
      </c>
      <c r="N12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2"/>
      <c r="P128" s="332"/>
      <c r="Q128" s="332"/>
      <c r="R128" s="333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5"/>
      <c r="N129" s="321" t="s">
        <v>43</v>
      </c>
      <c r="O129" s="322"/>
      <c r="P129" s="322"/>
      <c r="Q129" s="322"/>
      <c r="R129" s="322"/>
      <c r="S129" s="322"/>
      <c r="T129" s="323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24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5"/>
      <c r="N130" s="321" t="s">
        <v>43</v>
      </c>
      <c r="O130" s="322"/>
      <c r="P130" s="322"/>
      <c r="Q130" s="322"/>
      <c r="R130" s="322"/>
      <c r="S130" s="322"/>
      <c r="T130" s="323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46" t="s">
        <v>249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55"/>
      <c r="Z131" s="55"/>
    </row>
    <row r="132" spans="1:53" ht="16.5" customHeight="1" x14ac:dyDescent="0.25">
      <c r="A132" s="334" t="s">
        <v>250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66"/>
      <c r="Z132" s="66"/>
    </row>
    <row r="133" spans="1:53" ht="14.25" customHeight="1" x14ac:dyDescent="0.25">
      <c r="A133" s="335" t="s">
        <v>116</v>
      </c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67"/>
      <c r="Z133" s="67"/>
    </row>
    <row r="134" spans="1:53" ht="27" customHeight="1" x14ac:dyDescent="0.25">
      <c r="A134" s="64" t="s">
        <v>251</v>
      </c>
      <c r="B134" s="64" t="s">
        <v>252</v>
      </c>
      <c r="C134" s="37">
        <v>4301011223</v>
      </c>
      <c r="D134" s="330">
        <v>4607091383423</v>
      </c>
      <c r="E134" s="330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133</v>
      </c>
      <c r="M134" s="38">
        <v>35</v>
      </c>
      <c r="N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2"/>
      <c r="P134" s="332"/>
      <c r="Q134" s="332"/>
      <c r="R134" s="33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253</v>
      </c>
      <c r="B135" s="64" t="s">
        <v>254</v>
      </c>
      <c r="C135" s="37">
        <v>4301011338</v>
      </c>
      <c r="D135" s="330">
        <v>4607091381405</v>
      </c>
      <c r="E135" s="330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2"/>
      <c r="P135" s="332"/>
      <c r="Q135" s="332"/>
      <c r="R135" s="33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255</v>
      </c>
      <c r="B136" s="64" t="s">
        <v>256</v>
      </c>
      <c r="C136" s="37">
        <v>4301011333</v>
      </c>
      <c r="D136" s="330">
        <v>4607091386516</v>
      </c>
      <c r="E136" s="330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2"/>
      <c r="P136" s="332"/>
      <c r="Q136" s="332"/>
      <c r="R136" s="33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24"/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5"/>
      <c r="N137" s="321" t="s">
        <v>43</v>
      </c>
      <c r="O137" s="322"/>
      <c r="P137" s="322"/>
      <c r="Q137" s="322"/>
      <c r="R137" s="322"/>
      <c r="S137" s="322"/>
      <c r="T137" s="323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24"/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5"/>
      <c r="N138" s="321" t="s">
        <v>43</v>
      </c>
      <c r="O138" s="322"/>
      <c r="P138" s="322"/>
      <c r="Q138" s="322"/>
      <c r="R138" s="322"/>
      <c r="S138" s="322"/>
      <c r="T138" s="323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34" t="s">
        <v>257</v>
      </c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4"/>
      <c r="P139" s="334"/>
      <c r="Q139" s="334"/>
      <c r="R139" s="334"/>
      <c r="S139" s="334"/>
      <c r="T139" s="334"/>
      <c r="U139" s="334"/>
      <c r="V139" s="334"/>
      <c r="W139" s="334"/>
      <c r="X139" s="334"/>
      <c r="Y139" s="66"/>
      <c r="Z139" s="66"/>
    </row>
    <row r="140" spans="1:53" ht="14.25" customHeight="1" x14ac:dyDescent="0.25">
      <c r="A140" s="335" t="s">
        <v>76</v>
      </c>
      <c r="B140" s="3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67"/>
      <c r="Z140" s="67"/>
    </row>
    <row r="141" spans="1:53" ht="27" customHeight="1" x14ac:dyDescent="0.25">
      <c r="A141" s="64" t="s">
        <v>258</v>
      </c>
      <c r="B141" s="64" t="s">
        <v>259</v>
      </c>
      <c r="C141" s="37">
        <v>4301031191</v>
      </c>
      <c r="D141" s="330">
        <v>4680115880993</v>
      </c>
      <c r="E141" s="330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2"/>
      <c r="P141" s="332"/>
      <c r="Q141" s="332"/>
      <c r="R141" s="333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260</v>
      </c>
      <c r="B142" s="64" t="s">
        <v>261</v>
      </c>
      <c r="C142" s="37">
        <v>4301031204</v>
      </c>
      <c r="D142" s="330">
        <v>4680115881761</v>
      </c>
      <c r="E142" s="330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2"/>
      <c r="P142" s="332"/>
      <c r="Q142" s="332"/>
      <c r="R142" s="333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262</v>
      </c>
      <c r="B143" s="64" t="s">
        <v>263</v>
      </c>
      <c r="C143" s="37">
        <v>4301031201</v>
      </c>
      <c r="D143" s="330">
        <v>4680115881563</v>
      </c>
      <c r="E143" s="330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2"/>
      <c r="P143" s="332"/>
      <c r="Q143" s="332"/>
      <c r="R143" s="333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264</v>
      </c>
      <c r="B144" s="64" t="s">
        <v>265</v>
      </c>
      <c r="C144" s="37">
        <v>4301031199</v>
      </c>
      <c r="D144" s="330">
        <v>4680115880986</v>
      </c>
      <c r="E144" s="330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179</v>
      </c>
      <c r="L144" s="39" t="s">
        <v>79</v>
      </c>
      <c r="M144" s="38">
        <v>40</v>
      </c>
      <c r="N144" s="5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2"/>
      <c r="P144" s="332"/>
      <c r="Q144" s="332"/>
      <c r="R144" s="33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266</v>
      </c>
      <c r="B145" s="64" t="s">
        <v>267</v>
      </c>
      <c r="C145" s="37">
        <v>4301031190</v>
      </c>
      <c r="D145" s="330">
        <v>4680115880207</v>
      </c>
      <c r="E145" s="330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2"/>
      <c r="P145" s="332"/>
      <c r="Q145" s="332"/>
      <c r="R145" s="33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268</v>
      </c>
      <c r="B146" s="64" t="s">
        <v>269</v>
      </c>
      <c r="C146" s="37">
        <v>4301031205</v>
      </c>
      <c r="D146" s="330">
        <v>4680115881785</v>
      </c>
      <c r="E146" s="330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179</v>
      </c>
      <c r="L146" s="39" t="s">
        <v>79</v>
      </c>
      <c r="M146" s="38">
        <v>40</v>
      </c>
      <c r="N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2"/>
      <c r="P146" s="332"/>
      <c r="Q146" s="332"/>
      <c r="R146" s="33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4301031202</v>
      </c>
      <c r="D147" s="330">
        <v>4680115881679</v>
      </c>
      <c r="E147" s="330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179</v>
      </c>
      <c r="L147" s="39" t="s">
        <v>79</v>
      </c>
      <c r="M147" s="38">
        <v>40</v>
      </c>
      <c r="N147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2"/>
      <c r="P147" s="332"/>
      <c r="Q147" s="332"/>
      <c r="R147" s="33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4301031158</v>
      </c>
      <c r="D148" s="330">
        <v>4680115880191</v>
      </c>
      <c r="E148" s="330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2"/>
      <c r="P148" s="332"/>
      <c r="Q148" s="332"/>
      <c r="R148" s="33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24"/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5"/>
      <c r="N149" s="321" t="s">
        <v>43</v>
      </c>
      <c r="O149" s="322"/>
      <c r="P149" s="322"/>
      <c r="Q149" s="322"/>
      <c r="R149" s="322"/>
      <c r="S149" s="322"/>
      <c r="T149" s="323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24"/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5"/>
      <c r="N150" s="321" t="s">
        <v>43</v>
      </c>
      <c r="O150" s="322"/>
      <c r="P150" s="322"/>
      <c r="Q150" s="322"/>
      <c r="R150" s="322"/>
      <c r="S150" s="322"/>
      <c r="T150" s="323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34" t="s">
        <v>274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66"/>
      <c r="Z151" s="66"/>
    </row>
    <row r="152" spans="1:53" ht="14.25" customHeight="1" x14ac:dyDescent="0.25">
      <c r="A152" s="335" t="s">
        <v>116</v>
      </c>
      <c r="B152" s="335"/>
      <c r="C152" s="335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67"/>
      <c r="Z152" s="67"/>
    </row>
    <row r="153" spans="1:53" ht="16.5" customHeight="1" x14ac:dyDescent="0.25">
      <c r="A153" s="64" t="s">
        <v>275</v>
      </c>
      <c r="B153" s="64" t="s">
        <v>276</v>
      </c>
      <c r="C153" s="37">
        <v>4301011450</v>
      </c>
      <c r="D153" s="330">
        <v>4680115881402</v>
      </c>
      <c r="E153" s="330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5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2"/>
      <c r="P153" s="332"/>
      <c r="Q153" s="332"/>
      <c r="R153" s="333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277</v>
      </c>
      <c r="B154" s="64" t="s">
        <v>278</v>
      </c>
      <c r="C154" s="37">
        <v>4301011454</v>
      </c>
      <c r="D154" s="330">
        <v>4680115881396</v>
      </c>
      <c r="E154" s="330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2"/>
      <c r="P154" s="332"/>
      <c r="Q154" s="332"/>
      <c r="R154" s="333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24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5"/>
      <c r="N155" s="321" t="s">
        <v>43</v>
      </c>
      <c r="O155" s="322"/>
      <c r="P155" s="322"/>
      <c r="Q155" s="322"/>
      <c r="R155" s="322"/>
      <c r="S155" s="322"/>
      <c r="T155" s="323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5"/>
      <c r="N156" s="321" t="s">
        <v>43</v>
      </c>
      <c r="O156" s="322"/>
      <c r="P156" s="322"/>
      <c r="Q156" s="322"/>
      <c r="R156" s="322"/>
      <c r="S156" s="322"/>
      <c r="T156" s="323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35" t="s">
        <v>108</v>
      </c>
      <c r="B157" s="335"/>
      <c r="C157" s="335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67"/>
      <c r="Z157" s="67"/>
    </row>
    <row r="158" spans="1:53" ht="16.5" customHeight="1" x14ac:dyDescent="0.25">
      <c r="A158" s="64" t="s">
        <v>279</v>
      </c>
      <c r="B158" s="64" t="s">
        <v>280</v>
      </c>
      <c r="C158" s="37">
        <v>4301020262</v>
      </c>
      <c r="D158" s="330">
        <v>4680115882935</v>
      </c>
      <c r="E158" s="330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133</v>
      </c>
      <c r="M158" s="38">
        <v>50</v>
      </c>
      <c r="N158" s="499" t="s">
        <v>281</v>
      </c>
      <c r="O158" s="332"/>
      <c r="P158" s="332"/>
      <c r="Q158" s="332"/>
      <c r="R158" s="33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282</v>
      </c>
      <c r="B159" s="64" t="s">
        <v>283</v>
      </c>
      <c r="C159" s="37">
        <v>4301020220</v>
      </c>
      <c r="D159" s="330">
        <v>4680115880764</v>
      </c>
      <c r="E159" s="330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5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2"/>
      <c r="P159" s="332"/>
      <c r="Q159" s="332"/>
      <c r="R159" s="333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24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21" t="s">
        <v>43</v>
      </c>
      <c r="O160" s="322"/>
      <c r="P160" s="322"/>
      <c r="Q160" s="322"/>
      <c r="R160" s="322"/>
      <c r="S160" s="322"/>
      <c r="T160" s="323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2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5"/>
      <c r="N161" s="321" t="s">
        <v>43</v>
      </c>
      <c r="O161" s="322"/>
      <c r="P161" s="322"/>
      <c r="Q161" s="322"/>
      <c r="R161" s="322"/>
      <c r="S161" s="322"/>
      <c r="T161" s="323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35" t="s">
        <v>76</v>
      </c>
      <c r="B162" s="335"/>
      <c r="C162" s="335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67"/>
      <c r="Z162" s="67"/>
    </row>
    <row r="163" spans="1:53" ht="27" customHeight="1" x14ac:dyDescent="0.25">
      <c r="A163" s="64" t="s">
        <v>284</v>
      </c>
      <c r="B163" s="64" t="s">
        <v>285</v>
      </c>
      <c r="C163" s="37">
        <v>4301031224</v>
      </c>
      <c r="D163" s="330">
        <v>4680115882683</v>
      </c>
      <c r="E163" s="330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2"/>
      <c r="P163" s="332"/>
      <c r="Q163" s="332"/>
      <c r="R163" s="33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286</v>
      </c>
      <c r="B164" s="64" t="s">
        <v>287</v>
      </c>
      <c r="C164" s="37">
        <v>4301031230</v>
      </c>
      <c r="D164" s="330">
        <v>4680115882690</v>
      </c>
      <c r="E164" s="330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2"/>
      <c r="P164" s="332"/>
      <c r="Q164" s="332"/>
      <c r="R164" s="33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288</v>
      </c>
      <c r="B165" s="64" t="s">
        <v>289</v>
      </c>
      <c r="C165" s="37">
        <v>4301031220</v>
      </c>
      <c r="D165" s="330">
        <v>4680115882669</v>
      </c>
      <c r="E165" s="330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2"/>
      <c r="P165" s="332"/>
      <c r="Q165" s="332"/>
      <c r="R165" s="333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290</v>
      </c>
      <c r="B166" s="64" t="s">
        <v>291</v>
      </c>
      <c r="C166" s="37">
        <v>4301031221</v>
      </c>
      <c r="D166" s="330">
        <v>4680115882676</v>
      </c>
      <c r="E166" s="33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2"/>
      <c r="P166" s="332"/>
      <c r="Q166" s="332"/>
      <c r="R166" s="33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24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5"/>
      <c r="N167" s="321" t="s">
        <v>43</v>
      </c>
      <c r="O167" s="322"/>
      <c r="P167" s="322"/>
      <c r="Q167" s="322"/>
      <c r="R167" s="322"/>
      <c r="S167" s="322"/>
      <c r="T167" s="323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5"/>
      <c r="N168" s="321" t="s">
        <v>43</v>
      </c>
      <c r="O168" s="322"/>
      <c r="P168" s="322"/>
      <c r="Q168" s="322"/>
      <c r="R168" s="322"/>
      <c r="S168" s="322"/>
      <c r="T168" s="323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35" t="s">
        <v>81</v>
      </c>
      <c r="B169" s="335"/>
      <c r="C169" s="335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67"/>
      <c r="Z169" s="67"/>
    </row>
    <row r="170" spans="1:53" ht="27" customHeight="1" x14ac:dyDescent="0.25">
      <c r="A170" s="64" t="s">
        <v>292</v>
      </c>
      <c r="B170" s="64" t="s">
        <v>293</v>
      </c>
      <c r="C170" s="37">
        <v>4301051409</v>
      </c>
      <c r="D170" s="330">
        <v>4680115881556</v>
      </c>
      <c r="E170" s="330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133</v>
      </c>
      <c r="M170" s="38">
        <v>45</v>
      </c>
      <c r="N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2"/>
      <c r="P170" s="332"/>
      <c r="Q170" s="332"/>
      <c r="R170" s="333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294</v>
      </c>
      <c r="B171" s="64" t="s">
        <v>295</v>
      </c>
      <c r="C171" s="37">
        <v>4301051538</v>
      </c>
      <c r="D171" s="330">
        <v>4680115880573</v>
      </c>
      <c r="E171" s="330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92" t="s">
        <v>296</v>
      </c>
      <c r="O171" s="332"/>
      <c r="P171" s="332"/>
      <c r="Q171" s="332"/>
      <c r="R171" s="333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297</v>
      </c>
      <c r="B172" s="64" t="s">
        <v>298</v>
      </c>
      <c r="C172" s="37">
        <v>4301051408</v>
      </c>
      <c r="D172" s="330">
        <v>4680115881594</v>
      </c>
      <c r="E172" s="330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133</v>
      </c>
      <c r="M172" s="38">
        <v>40</v>
      </c>
      <c r="N172" s="4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2"/>
      <c r="P172" s="332"/>
      <c r="Q172" s="332"/>
      <c r="R172" s="333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299</v>
      </c>
      <c r="B173" s="64" t="s">
        <v>300</v>
      </c>
      <c r="C173" s="37">
        <v>4301051505</v>
      </c>
      <c r="D173" s="330">
        <v>4680115881587</v>
      </c>
      <c r="E173" s="330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94" t="s">
        <v>301</v>
      </c>
      <c r="O173" s="332"/>
      <c r="P173" s="332"/>
      <c r="Q173" s="332"/>
      <c r="R173" s="33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4301051380</v>
      </c>
      <c r="D174" s="330">
        <v>4680115880962</v>
      </c>
      <c r="E174" s="330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2"/>
      <c r="P174" s="332"/>
      <c r="Q174" s="332"/>
      <c r="R174" s="33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304</v>
      </c>
      <c r="B175" s="64" t="s">
        <v>305</v>
      </c>
      <c r="C175" s="37">
        <v>4301051411</v>
      </c>
      <c r="D175" s="330">
        <v>4680115881617</v>
      </c>
      <c r="E175" s="330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133</v>
      </c>
      <c r="M175" s="38">
        <v>40</v>
      </c>
      <c r="N175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2"/>
      <c r="P175" s="332"/>
      <c r="Q175" s="332"/>
      <c r="R175" s="33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306</v>
      </c>
      <c r="B176" s="64" t="s">
        <v>307</v>
      </c>
      <c r="C176" s="37">
        <v>4301051487</v>
      </c>
      <c r="D176" s="330">
        <v>4680115881228</v>
      </c>
      <c r="E176" s="330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88" t="s">
        <v>308</v>
      </c>
      <c r="O176" s="332"/>
      <c r="P176" s="332"/>
      <c r="Q176" s="332"/>
      <c r="R176" s="33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309</v>
      </c>
      <c r="B177" s="64" t="s">
        <v>310</v>
      </c>
      <c r="C177" s="37">
        <v>4301051506</v>
      </c>
      <c r="D177" s="330">
        <v>4680115881037</v>
      </c>
      <c r="E177" s="330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89" t="s">
        <v>311</v>
      </c>
      <c r="O177" s="332"/>
      <c r="P177" s="332"/>
      <c r="Q177" s="332"/>
      <c r="R177" s="33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4301051384</v>
      </c>
      <c r="D178" s="330">
        <v>4680115881211</v>
      </c>
      <c r="E178" s="330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2"/>
      <c r="P178" s="332"/>
      <c r="Q178" s="332"/>
      <c r="R178" s="33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4301051378</v>
      </c>
      <c r="D179" s="330">
        <v>4680115881020</v>
      </c>
      <c r="E179" s="330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2"/>
      <c r="P179" s="332"/>
      <c r="Q179" s="332"/>
      <c r="R179" s="33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316</v>
      </c>
      <c r="B180" s="64" t="s">
        <v>317</v>
      </c>
      <c r="C180" s="37">
        <v>4301051407</v>
      </c>
      <c r="D180" s="330">
        <v>4680115882195</v>
      </c>
      <c r="E180" s="330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133</v>
      </c>
      <c r="M180" s="38">
        <v>40</v>
      </c>
      <c r="N180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2"/>
      <c r="P180" s="332"/>
      <c r="Q180" s="332"/>
      <c r="R180" s="33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318</v>
      </c>
      <c r="B181" s="64" t="s">
        <v>319</v>
      </c>
      <c r="C181" s="37">
        <v>4301051479</v>
      </c>
      <c r="D181" s="330">
        <v>4680115882607</v>
      </c>
      <c r="E181" s="330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133</v>
      </c>
      <c r="M181" s="38">
        <v>45</v>
      </c>
      <c r="N181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2"/>
      <c r="P181" s="332"/>
      <c r="Q181" s="332"/>
      <c r="R181" s="33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320</v>
      </c>
      <c r="B182" s="64" t="s">
        <v>321</v>
      </c>
      <c r="C182" s="37">
        <v>4301051468</v>
      </c>
      <c r="D182" s="330">
        <v>4680115880092</v>
      </c>
      <c r="E182" s="330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133</v>
      </c>
      <c r="M182" s="38">
        <v>45</v>
      </c>
      <c r="N182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2"/>
      <c r="P182" s="332"/>
      <c r="Q182" s="332"/>
      <c r="R182" s="33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4301051469</v>
      </c>
      <c r="D183" s="330">
        <v>4680115880221</v>
      </c>
      <c r="E183" s="330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133</v>
      </c>
      <c r="M183" s="38">
        <v>45</v>
      </c>
      <c r="N183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2"/>
      <c r="P183" s="332"/>
      <c r="Q183" s="332"/>
      <c r="R183" s="33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324</v>
      </c>
      <c r="B184" s="64" t="s">
        <v>325</v>
      </c>
      <c r="C184" s="37">
        <v>4301051523</v>
      </c>
      <c r="D184" s="330">
        <v>4680115882942</v>
      </c>
      <c r="E184" s="330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2"/>
      <c r="P184" s="332"/>
      <c r="Q184" s="332"/>
      <c r="R184" s="33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326</v>
      </c>
      <c r="B185" s="64" t="s">
        <v>327</v>
      </c>
      <c r="C185" s="37">
        <v>4301051326</v>
      </c>
      <c r="D185" s="330">
        <v>4680115880504</v>
      </c>
      <c r="E185" s="330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2"/>
      <c r="P185" s="332"/>
      <c r="Q185" s="332"/>
      <c r="R185" s="33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4301051410</v>
      </c>
      <c r="D186" s="330">
        <v>4680115882164</v>
      </c>
      <c r="E186" s="330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133</v>
      </c>
      <c r="M186" s="38">
        <v>40</v>
      </c>
      <c r="N186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2"/>
      <c r="P186" s="332"/>
      <c r="Q186" s="332"/>
      <c r="R186" s="33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5"/>
      <c r="N187" s="321" t="s">
        <v>43</v>
      </c>
      <c r="O187" s="322"/>
      <c r="P187" s="322"/>
      <c r="Q187" s="322"/>
      <c r="R187" s="322"/>
      <c r="S187" s="322"/>
      <c r="T187" s="323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24"/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5"/>
      <c r="N188" s="321" t="s">
        <v>43</v>
      </c>
      <c r="O188" s="322"/>
      <c r="P188" s="322"/>
      <c r="Q188" s="322"/>
      <c r="R188" s="322"/>
      <c r="S188" s="322"/>
      <c r="T188" s="323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35" t="s">
        <v>228</v>
      </c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67"/>
      <c r="Z189" s="67"/>
    </row>
    <row r="190" spans="1:53" ht="16.5" customHeight="1" x14ac:dyDescent="0.25">
      <c r="A190" s="64" t="s">
        <v>330</v>
      </c>
      <c r="B190" s="64" t="s">
        <v>331</v>
      </c>
      <c r="C190" s="37">
        <v>4301060338</v>
      </c>
      <c r="D190" s="330">
        <v>4680115880801</v>
      </c>
      <c r="E190" s="33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2"/>
      <c r="P190" s="332"/>
      <c r="Q190" s="332"/>
      <c r="R190" s="333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332</v>
      </c>
      <c r="B191" s="64" t="s">
        <v>333</v>
      </c>
      <c r="C191" s="37">
        <v>4301060339</v>
      </c>
      <c r="D191" s="330">
        <v>4680115880818</v>
      </c>
      <c r="E191" s="330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2"/>
      <c r="P191" s="332"/>
      <c r="Q191" s="332"/>
      <c r="R191" s="333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21" t="s">
        <v>43</v>
      </c>
      <c r="O192" s="322"/>
      <c r="P192" s="322"/>
      <c r="Q192" s="322"/>
      <c r="R192" s="322"/>
      <c r="S192" s="322"/>
      <c r="T192" s="323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24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5"/>
      <c r="N193" s="321" t="s">
        <v>43</v>
      </c>
      <c r="O193" s="322"/>
      <c r="P193" s="322"/>
      <c r="Q193" s="322"/>
      <c r="R193" s="322"/>
      <c r="S193" s="322"/>
      <c r="T193" s="323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34" t="s">
        <v>334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66"/>
      <c r="Z194" s="66"/>
    </row>
    <row r="195" spans="1:53" ht="14.25" customHeight="1" x14ac:dyDescent="0.25">
      <c r="A195" s="335" t="s">
        <v>116</v>
      </c>
      <c r="B195" s="335"/>
      <c r="C195" s="335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67"/>
      <c r="Z195" s="67"/>
    </row>
    <row r="196" spans="1:53" ht="27" customHeight="1" x14ac:dyDescent="0.25">
      <c r="A196" s="64" t="s">
        <v>335</v>
      </c>
      <c r="B196" s="64" t="s">
        <v>336</v>
      </c>
      <c r="C196" s="37">
        <v>4301011346</v>
      </c>
      <c r="D196" s="330">
        <v>4607091387445</v>
      </c>
      <c r="E196" s="330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2"/>
      <c r="P196" s="332"/>
      <c r="Q196" s="332"/>
      <c r="R196" s="333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337</v>
      </c>
      <c r="B197" s="64" t="s">
        <v>338</v>
      </c>
      <c r="C197" s="37">
        <v>4301011362</v>
      </c>
      <c r="D197" s="330">
        <v>4607091386004</v>
      </c>
      <c r="E197" s="330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121</v>
      </c>
      <c r="M197" s="38">
        <v>55</v>
      </c>
      <c r="N197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2"/>
      <c r="P197" s="332"/>
      <c r="Q197" s="332"/>
      <c r="R197" s="333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337</v>
      </c>
      <c r="B198" s="64" t="s">
        <v>339</v>
      </c>
      <c r="C198" s="37">
        <v>4301011308</v>
      </c>
      <c r="D198" s="330">
        <v>4607091386004</v>
      </c>
      <c r="E198" s="330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2"/>
      <c r="P198" s="332"/>
      <c r="Q198" s="332"/>
      <c r="R198" s="333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340</v>
      </c>
      <c r="B199" s="64" t="s">
        <v>341</v>
      </c>
      <c r="C199" s="37">
        <v>4301011347</v>
      </c>
      <c r="D199" s="330">
        <v>4607091386073</v>
      </c>
      <c r="E199" s="330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2"/>
      <c r="P199" s="332"/>
      <c r="Q199" s="332"/>
      <c r="R199" s="333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342</v>
      </c>
      <c r="B200" s="64" t="s">
        <v>343</v>
      </c>
      <c r="C200" s="37">
        <v>4301011395</v>
      </c>
      <c r="D200" s="330">
        <v>4607091387322</v>
      </c>
      <c r="E200" s="330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2"/>
      <c r="P200" s="332"/>
      <c r="Q200" s="332"/>
      <c r="R200" s="333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344</v>
      </c>
      <c r="C201" s="37">
        <v>4301010928</v>
      </c>
      <c r="D201" s="330">
        <v>4607091387322</v>
      </c>
      <c r="E201" s="330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2"/>
      <c r="P201" s="332"/>
      <c r="Q201" s="332"/>
      <c r="R201" s="333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345</v>
      </c>
      <c r="B202" s="64" t="s">
        <v>346</v>
      </c>
      <c r="C202" s="37">
        <v>4301011311</v>
      </c>
      <c r="D202" s="330">
        <v>4607091387377</v>
      </c>
      <c r="E202" s="330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2"/>
      <c r="P202" s="332"/>
      <c r="Q202" s="332"/>
      <c r="R202" s="333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347</v>
      </c>
      <c r="B203" s="64" t="s">
        <v>348</v>
      </c>
      <c r="C203" s="37">
        <v>4301010945</v>
      </c>
      <c r="D203" s="330">
        <v>4607091387353</v>
      </c>
      <c r="E203" s="330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2"/>
      <c r="P203" s="332"/>
      <c r="Q203" s="332"/>
      <c r="R203" s="333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349</v>
      </c>
      <c r="B204" s="64" t="s">
        <v>350</v>
      </c>
      <c r="C204" s="37">
        <v>4301011328</v>
      </c>
      <c r="D204" s="330">
        <v>4607091386011</v>
      </c>
      <c r="E204" s="330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2"/>
      <c r="P204" s="332"/>
      <c r="Q204" s="332"/>
      <c r="R204" s="333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351</v>
      </c>
      <c r="B205" s="64" t="s">
        <v>352</v>
      </c>
      <c r="C205" s="37">
        <v>4301011329</v>
      </c>
      <c r="D205" s="330">
        <v>4607091387308</v>
      </c>
      <c r="E205" s="330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2"/>
      <c r="P205" s="332"/>
      <c r="Q205" s="332"/>
      <c r="R205" s="33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353</v>
      </c>
      <c r="B206" s="64" t="s">
        <v>354</v>
      </c>
      <c r="C206" s="37">
        <v>4301011049</v>
      </c>
      <c r="D206" s="330">
        <v>4607091387339</v>
      </c>
      <c r="E206" s="330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2"/>
      <c r="P206" s="332"/>
      <c r="Q206" s="332"/>
      <c r="R206" s="33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355</v>
      </c>
      <c r="B207" s="64" t="s">
        <v>356</v>
      </c>
      <c r="C207" s="37">
        <v>4301011433</v>
      </c>
      <c r="D207" s="330">
        <v>4680115882638</v>
      </c>
      <c r="E207" s="330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2"/>
      <c r="P207" s="332"/>
      <c r="Q207" s="332"/>
      <c r="R207" s="33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357</v>
      </c>
      <c r="B208" s="64" t="s">
        <v>358</v>
      </c>
      <c r="C208" s="37">
        <v>4301011573</v>
      </c>
      <c r="D208" s="330">
        <v>4680115881938</v>
      </c>
      <c r="E208" s="330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2"/>
      <c r="P208" s="332"/>
      <c r="Q208" s="332"/>
      <c r="R208" s="33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4301010944</v>
      </c>
      <c r="D209" s="330">
        <v>4607091387346</v>
      </c>
      <c r="E209" s="330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2"/>
      <c r="P209" s="332"/>
      <c r="Q209" s="332"/>
      <c r="R209" s="33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4301011353</v>
      </c>
      <c r="D210" s="330">
        <v>4607091389807</v>
      </c>
      <c r="E210" s="330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2"/>
      <c r="P210" s="332"/>
      <c r="Q210" s="332"/>
      <c r="R210" s="33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5"/>
      <c r="N211" s="321" t="s">
        <v>43</v>
      </c>
      <c r="O211" s="322"/>
      <c r="P211" s="322"/>
      <c r="Q211" s="322"/>
      <c r="R211" s="322"/>
      <c r="S211" s="322"/>
      <c r="T211" s="323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5"/>
      <c r="N212" s="321" t="s">
        <v>43</v>
      </c>
      <c r="O212" s="322"/>
      <c r="P212" s="322"/>
      <c r="Q212" s="322"/>
      <c r="R212" s="322"/>
      <c r="S212" s="322"/>
      <c r="T212" s="323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35" t="s">
        <v>108</v>
      </c>
      <c r="B213" s="335"/>
      <c r="C213" s="335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67"/>
      <c r="Z213" s="67"/>
    </row>
    <row r="214" spans="1:53" ht="27" customHeight="1" x14ac:dyDescent="0.25">
      <c r="A214" s="64" t="s">
        <v>363</v>
      </c>
      <c r="B214" s="64" t="s">
        <v>364</v>
      </c>
      <c r="C214" s="37">
        <v>4301020254</v>
      </c>
      <c r="D214" s="330">
        <v>4680115881914</v>
      </c>
      <c r="E214" s="330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2"/>
      <c r="P214" s="332"/>
      <c r="Q214" s="332"/>
      <c r="R214" s="333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5"/>
      <c r="N215" s="321" t="s">
        <v>43</v>
      </c>
      <c r="O215" s="322"/>
      <c r="P215" s="322"/>
      <c r="Q215" s="322"/>
      <c r="R215" s="322"/>
      <c r="S215" s="322"/>
      <c r="T215" s="323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5"/>
      <c r="N216" s="321" t="s">
        <v>43</v>
      </c>
      <c r="O216" s="322"/>
      <c r="P216" s="322"/>
      <c r="Q216" s="322"/>
      <c r="R216" s="322"/>
      <c r="S216" s="322"/>
      <c r="T216" s="323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35" t="s">
        <v>76</v>
      </c>
      <c r="B217" s="335"/>
      <c r="C217" s="335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67"/>
      <c r="Z217" s="67"/>
    </row>
    <row r="218" spans="1:53" ht="27" customHeight="1" x14ac:dyDescent="0.25">
      <c r="A218" s="64" t="s">
        <v>365</v>
      </c>
      <c r="B218" s="64" t="s">
        <v>366</v>
      </c>
      <c r="C218" s="37">
        <v>4301030878</v>
      </c>
      <c r="D218" s="330">
        <v>4607091387193</v>
      </c>
      <c r="E218" s="330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2"/>
      <c r="P218" s="332"/>
      <c r="Q218" s="332"/>
      <c r="R218" s="333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367</v>
      </c>
      <c r="B219" s="64" t="s">
        <v>368</v>
      </c>
      <c r="C219" s="37">
        <v>4301031153</v>
      </c>
      <c r="D219" s="330">
        <v>4607091387230</v>
      </c>
      <c r="E219" s="330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4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2"/>
      <c r="P219" s="332"/>
      <c r="Q219" s="332"/>
      <c r="R219" s="333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369</v>
      </c>
      <c r="B220" s="64" t="s">
        <v>370</v>
      </c>
      <c r="C220" s="37">
        <v>4301031152</v>
      </c>
      <c r="D220" s="330">
        <v>4607091387285</v>
      </c>
      <c r="E220" s="330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179</v>
      </c>
      <c r="L220" s="39" t="s">
        <v>79</v>
      </c>
      <c r="M220" s="38">
        <v>40</v>
      </c>
      <c r="N220" s="4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2"/>
      <c r="P220" s="332"/>
      <c r="Q220" s="332"/>
      <c r="R220" s="333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371</v>
      </c>
      <c r="B221" s="64" t="s">
        <v>372</v>
      </c>
      <c r="C221" s="37">
        <v>4301031151</v>
      </c>
      <c r="D221" s="330">
        <v>4607091389845</v>
      </c>
      <c r="E221" s="330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179</v>
      </c>
      <c r="L221" s="39" t="s">
        <v>79</v>
      </c>
      <c r="M221" s="38">
        <v>40</v>
      </c>
      <c r="N221" s="45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2"/>
      <c r="P221" s="332"/>
      <c r="Q221" s="332"/>
      <c r="R221" s="333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5"/>
      <c r="N222" s="321" t="s">
        <v>43</v>
      </c>
      <c r="O222" s="322"/>
      <c r="P222" s="322"/>
      <c r="Q222" s="322"/>
      <c r="R222" s="322"/>
      <c r="S222" s="322"/>
      <c r="T222" s="323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5"/>
      <c r="N223" s="321" t="s">
        <v>43</v>
      </c>
      <c r="O223" s="322"/>
      <c r="P223" s="322"/>
      <c r="Q223" s="322"/>
      <c r="R223" s="322"/>
      <c r="S223" s="322"/>
      <c r="T223" s="323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35" t="s">
        <v>81</v>
      </c>
      <c r="B224" s="335"/>
      <c r="C224" s="335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67"/>
      <c r="Z224" s="67"/>
    </row>
    <row r="225" spans="1:53" ht="16.5" customHeight="1" x14ac:dyDescent="0.25">
      <c r="A225" s="64" t="s">
        <v>373</v>
      </c>
      <c r="B225" s="64" t="s">
        <v>374</v>
      </c>
      <c r="C225" s="37">
        <v>4301051100</v>
      </c>
      <c r="D225" s="330">
        <v>4607091387766</v>
      </c>
      <c r="E225" s="330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133</v>
      </c>
      <c r="M225" s="38">
        <v>40</v>
      </c>
      <c r="N225" s="4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2"/>
      <c r="P225" s="332"/>
      <c r="Q225" s="332"/>
      <c r="R225" s="333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3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375</v>
      </c>
      <c r="B226" s="64" t="s">
        <v>376</v>
      </c>
      <c r="C226" s="37">
        <v>4301051116</v>
      </c>
      <c r="D226" s="330">
        <v>4607091387957</v>
      </c>
      <c r="E226" s="330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2"/>
      <c r="P226" s="332"/>
      <c r="Q226" s="332"/>
      <c r="R226" s="333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377</v>
      </c>
      <c r="B227" s="64" t="s">
        <v>378</v>
      </c>
      <c r="C227" s="37">
        <v>4301051115</v>
      </c>
      <c r="D227" s="330">
        <v>4607091387964</v>
      </c>
      <c r="E227" s="330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2"/>
      <c r="P227" s="332"/>
      <c r="Q227" s="332"/>
      <c r="R227" s="33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379</v>
      </c>
      <c r="B228" s="64" t="s">
        <v>380</v>
      </c>
      <c r="C228" s="37">
        <v>4301051461</v>
      </c>
      <c r="D228" s="330">
        <v>4680115883604</v>
      </c>
      <c r="E228" s="330"/>
      <c r="F228" s="63">
        <v>0.35</v>
      </c>
      <c r="G228" s="38">
        <v>6</v>
      </c>
      <c r="H228" s="63">
        <v>2.1</v>
      </c>
      <c r="I228" s="63">
        <v>2.3719999999999999</v>
      </c>
      <c r="J228" s="38">
        <v>156</v>
      </c>
      <c r="K228" s="38" t="s">
        <v>80</v>
      </c>
      <c r="L228" s="39" t="s">
        <v>133</v>
      </c>
      <c r="M228" s="38">
        <v>45</v>
      </c>
      <c r="N228" s="448" t="s">
        <v>381</v>
      </c>
      <c r="O228" s="332"/>
      <c r="P228" s="332"/>
      <c r="Q228" s="332"/>
      <c r="R228" s="33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382</v>
      </c>
      <c r="B229" s="64" t="s">
        <v>383</v>
      </c>
      <c r="C229" s="37">
        <v>4301051485</v>
      </c>
      <c r="D229" s="330">
        <v>4680115883567</v>
      </c>
      <c r="E229" s="330"/>
      <c r="F229" s="63">
        <v>0.35</v>
      </c>
      <c r="G229" s="38">
        <v>6</v>
      </c>
      <c r="H229" s="63">
        <v>2.1</v>
      </c>
      <c r="I229" s="63">
        <v>2.36</v>
      </c>
      <c r="J229" s="38">
        <v>156</v>
      </c>
      <c r="K229" s="38" t="s">
        <v>80</v>
      </c>
      <c r="L229" s="39" t="s">
        <v>79</v>
      </c>
      <c r="M229" s="38">
        <v>40</v>
      </c>
      <c r="N229" s="449" t="s">
        <v>384</v>
      </c>
      <c r="O229" s="332"/>
      <c r="P229" s="332"/>
      <c r="Q229" s="332"/>
      <c r="R229" s="33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385</v>
      </c>
      <c r="B230" s="64" t="s">
        <v>386</v>
      </c>
      <c r="C230" s="37">
        <v>4301051134</v>
      </c>
      <c r="D230" s="330">
        <v>4607091381672</v>
      </c>
      <c r="E230" s="330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2"/>
      <c r="P230" s="332"/>
      <c r="Q230" s="332"/>
      <c r="R230" s="33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387</v>
      </c>
      <c r="B231" s="64" t="s">
        <v>388</v>
      </c>
      <c r="C231" s="37">
        <v>4301051130</v>
      </c>
      <c r="D231" s="330">
        <v>4607091387537</v>
      </c>
      <c r="E231" s="330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2"/>
      <c r="P231" s="332"/>
      <c r="Q231" s="332"/>
      <c r="R231" s="33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389</v>
      </c>
      <c r="B232" s="64" t="s">
        <v>390</v>
      </c>
      <c r="C232" s="37">
        <v>4301051132</v>
      </c>
      <c r="D232" s="330">
        <v>4607091387513</v>
      </c>
      <c r="E232" s="330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2"/>
      <c r="P232" s="332"/>
      <c r="Q232" s="332"/>
      <c r="R232" s="33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391</v>
      </c>
      <c r="B233" s="64" t="s">
        <v>392</v>
      </c>
      <c r="C233" s="37">
        <v>4301051277</v>
      </c>
      <c r="D233" s="330">
        <v>4680115880511</v>
      </c>
      <c r="E233" s="330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133</v>
      </c>
      <c r="M233" s="38">
        <v>40</v>
      </c>
      <c r="N233" s="44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2"/>
      <c r="P233" s="332"/>
      <c r="Q233" s="332"/>
      <c r="R233" s="33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5"/>
      <c r="N234" s="321" t="s">
        <v>43</v>
      </c>
      <c r="O234" s="322"/>
      <c r="P234" s="322"/>
      <c r="Q234" s="322"/>
      <c r="R234" s="322"/>
      <c r="S234" s="322"/>
      <c r="T234" s="323"/>
      <c r="U234" s="43" t="s">
        <v>42</v>
      </c>
      <c r="V234" s="44">
        <f>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24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5"/>
      <c r="N235" s="321" t="s">
        <v>43</v>
      </c>
      <c r="O235" s="322"/>
      <c r="P235" s="322"/>
      <c r="Q235" s="322"/>
      <c r="R235" s="322"/>
      <c r="S235" s="322"/>
      <c r="T235" s="323"/>
      <c r="U235" s="43" t="s">
        <v>0</v>
      </c>
      <c r="V235" s="44">
        <f>IFERROR(SUM(V225:V233),"0")</f>
        <v>0</v>
      </c>
      <c r="W235" s="44">
        <f>IFERROR(SUM(W225:W233),"0")</f>
        <v>0</v>
      </c>
      <c r="X235" s="43"/>
      <c r="Y235" s="68"/>
      <c r="Z235" s="68"/>
    </row>
    <row r="236" spans="1:53" ht="14.25" customHeight="1" x14ac:dyDescent="0.25">
      <c r="A236" s="335" t="s">
        <v>228</v>
      </c>
      <c r="B236" s="335"/>
      <c r="C236" s="335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67"/>
      <c r="Z236" s="67"/>
    </row>
    <row r="237" spans="1:53" ht="16.5" customHeight="1" x14ac:dyDescent="0.25">
      <c r="A237" s="64" t="s">
        <v>393</v>
      </c>
      <c r="B237" s="64" t="s">
        <v>394</v>
      </c>
      <c r="C237" s="37">
        <v>4301060326</v>
      </c>
      <c r="D237" s="330">
        <v>4607091380880</v>
      </c>
      <c r="E237" s="330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2"/>
      <c r="P237" s="332"/>
      <c r="Q237" s="332"/>
      <c r="R237" s="333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395</v>
      </c>
      <c r="B238" s="64" t="s">
        <v>396</v>
      </c>
      <c r="C238" s="37">
        <v>4301060308</v>
      </c>
      <c r="D238" s="330">
        <v>4607091384482</v>
      </c>
      <c r="E238" s="330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2"/>
      <c r="P238" s="332"/>
      <c r="Q238" s="332"/>
      <c r="R238" s="333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397</v>
      </c>
      <c r="B239" s="64" t="s">
        <v>398</v>
      </c>
      <c r="C239" s="37">
        <v>4301060325</v>
      </c>
      <c r="D239" s="330">
        <v>4607091380897</v>
      </c>
      <c r="E239" s="330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2"/>
      <c r="P239" s="332"/>
      <c r="Q239" s="332"/>
      <c r="R239" s="333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5"/>
      <c r="N240" s="321" t="s">
        <v>43</v>
      </c>
      <c r="O240" s="322"/>
      <c r="P240" s="322"/>
      <c r="Q240" s="322"/>
      <c r="R240" s="322"/>
      <c r="S240" s="322"/>
      <c r="T240" s="323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24"/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5"/>
      <c r="N241" s="321" t="s">
        <v>43</v>
      </c>
      <c r="O241" s="322"/>
      <c r="P241" s="322"/>
      <c r="Q241" s="322"/>
      <c r="R241" s="322"/>
      <c r="S241" s="322"/>
      <c r="T241" s="323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35" t="s">
        <v>94</v>
      </c>
      <c r="B242" s="335"/>
      <c r="C242" s="335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67"/>
      <c r="Z242" s="67"/>
    </row>
    <row r="243" spans="1:53" ht="16.5" customHeight="1" x14ac:dyDescent="0.25">
      <c r="A243" s="64" t="s">
        <v>399</v>
      </c>
      <c r="B243" s="64" t="s">
        <v>400</v>
      </c>
      <c r="C243" s="37">
        <v>4301030232</v>
      </c>
      <c r="D243" s="330">
        <v>4607091388374</v>
      </c>
      <c r="E243" s="330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43" t="s">
        <v>401</v>
      </c>
      <c r="O243" s="332"/>
      <c r="P243" s="332"/>
      <c r="Q243" s="332"/>
      <c r="R243" s="333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402</v>
      </c>
      <c r="B244" s="64" t="s">
        <v>403</v>
      </c>
      <c r="C244" s="37">
        <v>4301030235</v>
      </c>
      <c r="D244" s="330">
        <v>4607091388381</v>
      </c>
      <c r="E244" s="330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44" t="s">
        <v>404</v>
      </c>
      <c r="O244" s="332"/>
      <c r="P244" s="332"/>
      <c r="Q244" s="332"/>
      <c r="R244" s="333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405</v>
      </c>
      <c r="B245" s="64" t="s">
        <v>406</v>
      </c>
      <c r="C245" s="37">
        <v>4301030233</v>
      </c>
      <c r="D245" s="330">
        <v>4607091388404</v>
      </c>
      <c r="E245" s="330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2"/>
      <c r="P245" s="332"/>
      <c r="Q245" s="332"/>
      <c r="R245" s="33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5"/>
      <c r="N246" s="321" t="s">
        <v>43</v>
      </c>
      <c r="O246" s="322"/>
      <c r="P246" s="322"/>
      <c r="Q246" s="322"/>
      <c r="R246" s="322"/>
      <c r="S246" s="322"/>
      <c r="T246" s="323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24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5"/>
      <c r="N247" s="321" t="s">
        <v>43</v>
      </c>
      <c r="O247" s="322"/>
      <c r="P247" s="322"/>
      <c r="Q247" s="322"/>
      <c r="R247" s="322"/>
      <c r="S247" s="322"/>
      <c r="T247" s="323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35" t="s">
        <v>407</v>
      </c>
      <c r="B248" s="335"/>
      <c r="C248" s="335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67"/>
      <c r="Z248" s="67"/>
    </row>
    <row r="249" spans="1:53" ht="16.5" customHeight="1" x14ac:dyDescent="0.25">
      <c r="A249" s="64" t="s">
        <v>408</v>
      </c>
      <c r="B249" s="64" t="s">
        <v>409</v>
      </c>
      <c r="C249" s="37">
        <v>4301180007</v>
      </c>
      <c r="D249" s="330">
        <v>4680115881808</v>
      </c>
      <c r="E249" s="330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411</v>
      </c>
      <c r="L249" s="39" t="s">
        <v>410</v>
      </c>
      <c r="M249" s="38">
        <v>730</v>
      </c>
      <c r="N249" s="4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2"/>
      <c r="P249" s="332"/>
      <c r="Q249" s="332"/>
      <c r="R249" s="33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412</v>
      </c>
      <c r="B250" s="64" t="s">
        <v>413</v>
      </c>
      <c r="C250" s="37">
        <v>4301180006</v>
      </c>
      <c r="D250" s="330">
        <v>4680115881822</v>
      </c>
      <c r="E250" s="330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411</v>
      </c>
      <c r="L250" s="39" t="s">
        <v>410</v>
      </c>
      <c r="M250" s="38">
        <v>730</v>
      </c>
      <c r="N250" s="4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2"/>
      <c r="P250" s="332"/>
      <c r="Q250" s="332"/>
      <c r="R250" s="333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414</v>
      </c>
      <c r="B251" s="64" t="s">
        <v>415</v>
      </c>
      <c r="C251" s="37">
        <v>4301180001</v>
      </c>
      <c r="D251" s="330">
        <v>4680115880016</v>
      </c>
      <c r="E251" s="330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411</v>
      </c>
      <c r="L251" s="39" t="s">
        <v>410</v>
      </c>
      <c r="M251" s="38">
        <v>730</v>
      </c>
      <c r="N251" s="4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2"/>
      <c r="P251" s="332"/>
      <c r="Q251" s="332"/>
      <c r="R251" s="333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5"/>
      <c r="N252" s="321" t="s">
        <v>43</v>
      </c>
      <c r="O252" s="322"/>
      <c r="P252" s="322"/>
      <c r="Q252" s="322"/>
      <c r="R252" s="322"/>
      <c r="S252" s="322"/>
      <c r="T252" s="323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24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5"/>
      <c r="N253" s="321" t="s">
        <v>43</v>
      </c>
      <c r="O253" s="322"/>
      <c r="P253" s="322"/>
      <c r="Q253" s="322"/>
      <c r="R253" s="322"/>
      <c r="S253" s="322"/>
      <c r="T253" s="323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34" t="s">
        <v>416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66"/>
      <c r="Z254" s="66"/>
    </row>
    <row r="255" spans="1:53" ht="14.25" customHeight="1" x14ac:dyDescent="0.25">
      <c r="A255" s="335" t="s">
        <v>116</v>
      </c>
      <c r="B255" s="335"/>
      <c r="C255" s="335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67"/>
      <c r="Z255" s="67"/>
    </row>
    <row r="256" spans="1:53" ht="27" customHeight="1" x14ac:dyDescent="0.25">
      <c r="A256" s="64" t="s">
        <v>417</v>
      </c>
      <c r="B256" s="64" t="s">
        <v>418</v>
      </c>
      <c r="C256" s="37">
        <v>4301011315</v>
      </c>
      <c r="D256" s="330">
        <v>4607091387421</v>
      </c>
      <c r="E256" s="330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2"/>
      <c r="P256" s="332"/>
      <c r="Q256" s="332"/>
      <c r="R256" s="333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417</v>
      </c>
      <c r="B257" s="64" t="s">
        <v>419</v>
      </c>
      <c r="C257" s="37">
        <v>4301011121</v>
      </c>
      <c r="D257" s="330">
        <v>4607091387421</v>
      </c>
      <c r="E257" s="330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2"/>
      <c r="P257" s="332"/>
      <c r="Q257" s="332"/>
      <c r="R257" s="333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420</v>
      </c>
      <c r="B258" s="64" t="s">
        <v>421</v>
      </c>
      <c r="C258" s="37">
        <v>4301011396</v>
      </c>
      <c r="D258" s="330">
        <v>4607091387452</v>
      </c>
      <c r="E258" s="330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2"/>
      <c r="P258" s="332"/>
      <c r="Q258" s="332"/>
      <c r="R258" s="33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420</v>
      </c>
      <c r="B259" s="64" t="s">
        <v>422</v>
      </c>
      <c r="C259" s="37">
        <v>4301011619</v>
      </c>
      <c r="D259" s="330">
        <v>4607091387452</v>
      </c>
      <c r="E259" s="330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34" t="s">
        <v>423</v>
      </c>
      <c r="O259" s="332"/>
      <c r="P259" s="332"/>
      <c r="Q259" s="332"/>
      <c r="R259" s="33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424</v>
      </c>
      <c r="B260" s="64" t="s">
        <v>425</v>
      </c>
      <c r="C260" s="37">
        <v>4301011313</v>
      </c>
      <c r="D260" s="330">
        <v>4607091385984</v>
      </c>
      <c r="E260" s="330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2"/>
      <c r="P260" s="332"/>
      <c r="Q260" s="332"/>
      <c r="R260" s="33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427</v>
      </c>
      <c r="C261" s="37">
        <v>4301011316</v>
      </c>
      <c r="D261" s="330">
        <v>4607091387438</v>
      </c>
      <c r="E261" s="330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2"/>
      <c r="P261" s="332"/>
      <c r="Q261" s="332"/>
      <c r="R261" s="33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428</v>
      </c>
      <c r="B262" s="64" t="s">
        <v>429</v>
      </c>
      <c r="C262" s="37">
        <v>4301011318</v>
      </c>
      <c r="D262" s="330">
        <v>4607091387469</v>
      </c>
      <c r="E262" s="330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2"/>
      <c r="P262" s="332"/>
      <c r="Q262" s="332"/>
      <c r="R262" s="333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5"/>
      <c r="N263" s="321" t="s">
        <v>43</v>
      </c>
      <c r="O263" s="322"/>
      <c r="P263" s="322"/>
      <c r="Q263" s="322"/>
      <c r="R263" s="322"/>
      <c r="S263" s="322"/>
      <c r="T263" s="323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324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5"/>
      <c r="N264" s="321" t="s">
        <v>43</v>
      </c>
      <c r="O264" s="322"/>
      <c r="P264" s="322"/>
      <c r="Q264" s="322"/>
      <c r="R264" s="322"/>
      <c r="S264" s="322"/>
      <c r="T264" s="323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customHeight="1" x14ac:dyDescent="0.25">
      <c r="A265" s="335" t="s">
        <v>76</v>
      </c>
      <c r="B265" s="335"/>
      <c r="C265" s="335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67"/>
      <c r="Z265" s="67"/>
    </row>
    <row r="266" spans="1:53" ht="27" customHeight="1" x14ac:dyDescent="0.25">
      <c r="A266" s="64" t="s">
        <v>430</v>
      </c>
      <c r="B266" s="64" t="s">
        <v>431</v>
      </c>
      <c r="C266" s="37">
        <v>4301031154</v>
      </c>
      <c r="D266" s="330">
        <v>4607091387292</v>
      </c>
      <c r="E266" s="330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2"/>
      <c r="P266" s="332"/>
      <c r="Q266" s="332"/>
      <c r="R266" s="333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432</v>
      </c>
      <c r="B267" s="64" t="s">
        <v>433</v>
      </c>
      <c r="C267" s="37">
        <v>4301031155</v>
      </c>
      <c r="D267" s="330">
        <v>4607091387315</v>
      </c>
      <c r="E267" s="330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2"/>
      <c r="P267" s="332"/>
      <c r="Q267" s="332"/>
      <c r="R267" s="333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24"/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5"/>
      <c r="N268" s="321" t="s">
        <v>43</v>
      </c>
      <c r="O268" s="322"/>
      <c r="P268" s="322"/>
      <c r="Q268" s="322"/>
      <c r="R268" s="322"/>
      <c r="S268" s="322"/>
      <c r="T268" s="323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24"/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4"/>
      <c r="M269" s="325"/>
      <c r="N269" s="321" t="s">
        <v>43</v>
      </c>
      <c r="O269" s="322"/>
      <c r="P269" s="322"/>
      <c r="Q269" s="322"/>
      <c r="R269" s="322"/>
      <c r="S269" s="322"/>
      <c r="T269" s="323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34" t="s">
        <v>434</v>
      </c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4"/>
      <c r="P270" s="334"/>
      <c r="Q270" s="334"/>
      <c r="R270" s="334"/>
      <c r="S270" s="334"/>
      <c r="T270" s="334"/>
      <c r="U270" s="334"/>
      <c r="V270" s="334"/>
      <c r="W270" s="334"/>
      <c r="X270" s="334"/>
      <c r="Y270" s="66"/>
      <c r="Z270" s="66"/>
    </row>
    <row r="271" spans="1:53" ht="14.25" customHeight="1" x14ac:dyDescent="0.25">
      <c r="A271" s="335" t="s">
        <v>76</v>
      </c>
      <c r="B271" s="335"/>
      <c r="C271" s="335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67"/>
      <c r="Z271" s="67"/>
    </row>
    <row r="272" spans="1:53" ht="27" customHeight="1" x14ac:dyDescent="0.25">
      <c r="A272" s="64" t="s">
        <v>435</v>
      </c>
      <c r="B272" s="64" t="s">
        <v>436</v>
      </c>
      <c r="C272" s="37">
        <v>4301031066</v>
      </c>
      <c r="D272" s="330">
        <v>4607091383836</v>
      </c>
      <c r="E272" s="330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2"/>
      <c r="P272" s="332"/>
      <c r="Q272" s="332"/>
      <c r="R272" s="333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24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5"/>
      <c r="N273" s="321" t="s">
        <v>43</v>
      </c>
      <c r="O273" s="322"/>
      <c r="P273" s="322"/>
      <c r="Q273" s="322"/>
      <c r="R273" s="322"/>
      <c r="S273" s="322"/>
      <c r="T273" s="323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21" t="s">
        <v>43</v>
      </c>
      <c r="O274" s="322"/>
      <c r="P274" s="322"/>
      <c r="Q274" s="322"/>
      <c r="R274" s="322"/>
      <c r="S274" s="322"/>
      <c r="T274" s="323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35" t="s">
        <v>81</v>
      </c>
      <c r="B275" s="335"/>
      <c r="C275" s="335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67"/>
      <c r="Z275" s="67"/>
    </row>
    <row r="276" spans="1:53" ht="27" customHeight="1" x14ac:dyDescent="0.25">
      <c r="A276" s="64" t="s">
        <v>437</v>
      </c>
      <c r="B276" s="64" t="s">
        <v>438</v>
      </c>
      <c r="C276" s="37">
        <v>4301051142</v>
      </c>
      <c r="D276" s="330">
        <v>4607091387919</v>
      </c>
      <c r="E276" s="330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2"/>
      <c r="P276" s="332"/>
      <c r="Q276" s="332"/>
      <c r="R276" s="333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439</v>
      </c>
      <c r="B277" s="64" t="s">
        <v>440</v>
      </c>
      <c r="C277" s="37">
        <v>4301051109</v>
      </c>
      <c r="D277" s="330">
        <v>4607091383942</v>
      </c>
      <c r="E277" s="330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133</v>
      </c>
      <c r="M277" s="38">
        <v>45</v>
      </c>
      <c r="N277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2"/>
      <c r="P277" s="332"/>
      <c r="Q277" s="332"/>
      <c r="R277" s="33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5"/>
      <c r="N278" s="321" t="s">
        <v>43</v>
      </c>
      <c r="O278" s="322"/>
      <c r="P278" s="322"/>
      <c r="Q278" s="322"/>
      <c r="R278" s="322"/>
      <c r="S278" s="322"/>
      <c r="T278" s="323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21" t="s">
        <v>43</v>
      </c>
      <c r="O279" s="322"/>
      <c r="P279" s="322"/>
      <c r="Q279" s="322"/>
      <c r="R279" s="322"/>
      <c r="S279" s="322"/>
      <c r="T279" s="323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4.25" customHeight="1" x14ac:dyDescent="0.25">
      <c r="A280" s="335" t="s">
        <v>228</v>
      </c>
      <c r="B280" s="335"/>
      <c r="C280" s="335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67"/>
      <c r="Z280" s="67"/>
    </row>
    <row r="281" spans="1:53" ht="27" customHeight="1" x14ac:dyDescent="0.25">
      <c r="A281" s="64" t="s">
        <v>441</v>
      </c>
      <c r="B281" s="64" t="s">
        <v>442</v>
      </c>
      <c r="C281" s="37">
        <v>4301060324</v>
      </c>
      <c r="D281" s="330">
        <v>4607091388831</v>
      </c>
      <c r="E281" s="330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2"/>
      <c r="P281" s="332"/>
      <c r="Q281" s="332"/>
      <c r="R281" s="333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25"/>
      <c r="N282" s="321" t="s">
        <v>43</v>
      </c>
      <c r="O282" s="322"/>
      <c r="P282" s="322"/>
      <c r="Q282" s="322"/>
      <c r="R282" s="322"/>
      <c r="S282" s="322"/>
      <c r="T282" s="323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5"/>
      <c r="N283" s="321" t="s">
        <v>43</v>
      </c>
      <c r="O283" s="322"/>
      <c r="P283" s="322"/>
      <c r="Q283" s="322"/>
      <c r="R283" s="322"/>
      <c r="S283" s="322"/>
      <c r="T283" s="323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35" t="s">
        <v>94</v>
      </c>
      <c r="B284" s="335"/>
      <c r="C284" s="335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67"/>
      <c r="Z284" s="67"/>
    </row>
    <row r="285" spans="1:53" ht="27" customHeight="1" x14ac:dyDescent="0.25">
      <c r="A285" s="64" t="s">
        <v>443</v>
      </c>
      <c r="B285" s="64" t="s">
        <v>444</v>
      </c>
      <c r="C285" s="37">
        <v>4301032015</v>
      </c>
      <c r="D285" s="330">
        <v>4607091383102</v>
      </c>
      <c r="E285" s="330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2"/>
      <c r="P285" s="332"/>
      <c r="Q285" s="332"/>
      <c r="R285" s="333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24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5"/>
      <c r="N286" s="321" t="s">
        <v>43</v>
      </c>
      <c r="O286" s="322"/>
      <c r="P286" s="322"/>
      <c r="Q286" s="322"/>
      <c r="R286" s="322"/>
      <c r="S286" s="322"/>
      <c r="T286" s="323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5"/>
      <c r="N287" s="321" t="s">
        <v>43</v>
      </c>
      <c r="O287" s="322"/>
      <c r="P287" s="322"/>
      <c r="Q287" s="322"/>
      <c r="R287" s="322"/>
      <c r="S287" s="322"/>
      <c r="T287" s="323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46" t="s">
        <v>445</v>
      </c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46"/>
      <c r="P288" s="346"/>
      <c r="Q288" s="346"/>
      <c r="R288" s="346"/>
      <c r="S288" s="346"/>
      <c r="T288" s="346"/>
      <c r="U288" s="346"/>
      <c r="V288" s="346"/>
      <c r="W288" s="346"/>
      <c r="X288" s="346"/>
      <c r="Y288" s="55"/>
      <c r="Z288" s="55"/>
    </row>
    <row r="289" spans="1:53" ht="16.5" customHeight="1" x14ac:dyDescent="0.25">
      <c r="A289" s="334" t="s">
        <v>446</v>
      </c>
      <c r="B289" s="334"/>
      <c r="C289" s="334"/>
      <c r="D289" s="334"/>
      <c r="E289" s="334"/>
      <c r="F289" s="334"/>
      <c r="G289" s="334"/>
      <c r="H289" s="334"/>
      <c r="I289" s="334"/>
      <c r="J289" s="334"/>
      <c r="K289" s="334"/>
      <c r="L289" s="334"/>
      <c r="M289" s="334"/>
      <c r="N289" s="334"/>
      <c r="O289" s="334"/>
      <c r="P289" s="334"/>
      <c r="Q289" s="334"/>
      <c r="R289" s="334"/>
      <c r="S289" s="334"/>
      <c r="T289" s="334"/>
      <c r="U289" s="334"/>
      <c r="V289" s="334"/>
      <c r="W289" s="334"/>
      <c r="X289" s="334"/>
      <c r="Y289" s="66"/>
      <c r="Z289" s="66"/>
    </row>
    <row r="290" spans="1:53" ht="14.25" customHeight="1" x14ac:dyDescent="0.25">
      <c r="A290" s="335" t="s">
        <v>116</v>
      </c>
      <c r="B290" s="335"/>
      <c r="C290" s="335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67"/>
      <c r="Z290" s="67"/>
    </row>
    <row r="291" spans="1:53" ht="27" customHeight="1" x14ac:dyDescent="0.25">
      <c r="A291" s="64" t="s">
        <v>447</v>
      </c>
      <c r="B291" s="64" t="s">
        <v>448</v>
      </c>
      <c r="C291" s="37">
        <v>4301011339</v>
      </c>
      <c r="D291" s="330">
        <v>4607091383997</v>
      </c>
      <c r="E291" s="330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2"/>
      <c r="P291" s="332"/>
      <c r="Q291" s="332"/>
      <c r="R291" s="333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447</v>
      </c>
      <c r="B292" s="64" t="s">
        <v>449</v>
      </c>
      <c r="C292" s="37">
        <v>4301011239</v>
      </c>
      <c r="D292" s="330">
        <v>4607091383997</v>
      </c>
      <c r="E292" s="330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2"/>
      <c r="P292" s="332"/>
      <c r="Q292" s="332"/>
      <c r="R292" s="333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450</v>
      </c>
      <c r="B293" s="64" t="s">
        <v>451</v>
      </c>
      <c r="C293" s="37">
        <v>4301011326</v>
      </c>
      <c r="D293" s="330">
        <v>4607091384130</v>
      </c>
      <c r="E293" s="330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2"/>
      <c r="P293" s="332"/>
      <c r="Q293" s="332"/>
      <c r="R293" s="333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450</v>
      </c>
      <c r="B294" s="64" t="s">
        <v>452</v>
      </c>
      <c r="C294" s="37">
        <v>4301011240</v>
      </c>
      <c r="D294" s="330">
        <v>4607091384130</v>
      </c>
      <c r="E294" s="330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2"/>
      <c r="P294" s="332"/>
      <c r="Q294" s="332"/>
      <c r="R294" s="33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453</v>
      </c>
      <c r="B295" s="64" t="s">
        <v>454</v>
      </c>
      <c r="C295" s="37">
        <v>4301011330</v>
      </c>
      <c r="D295" s="330">
        <v>4607091384147</v>
      </c>
      <c r="E295" s="330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2"/>
      <c r="P295" s="332"/>
      <c r="Q295" s="332"/>
      <c r="R295" s="333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453</v>
      </c>
      <c r="B296" s="64" t="s">
        <v>455</v>
      </c>
      <c r="C296" s="37">
        <v>4301011238</v>
      </c>
      <c r="D296" s="330">
        <v>4607091384147</v>
      </c>
      <c r="E296" s="330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18" t="s">
        <v>456</v>
      </c>
      <c r="O296" s="332"/>
      <c r="P296" s="332"/>
      <c r="Q296" s="332"/>
      <c r="R296" s="33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4301011327</v>
      </c>
      <c r="D297" s="330">
        <v>4607091384154</v>
      </c>
      <c r="E297" s="330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2"/>
      <c r="P297" s="332"/>
      <c r="Q297" s="332"/>
      <c r="R297" s="333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4301011332</v>
      </c>
      <c r="D298" s="330">
        <v>4607091384161</v>
      </c>
      <c r="E298" s="330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2"/>
      <c r="P298" s="332"/>
      <c r="Q298" s="332"/>
      <c r="R298" s="33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5"/>
      <c r="N299" s="321" t="s">
        <v>43</v>
      </c>
      <c r="O299" s="322"/>
      <c r="P299" s="322"/>
      <c r="Q299" s="322"/>
      <c r="R299" s="322"/>
      <c r="S299" s="322"/>
      <c r="T299" s="323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24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5"/>
      <c r="N300" s="321" t="s">
        <v>43</v>
      </c>
      <c r="O300" s="322"/>
      <c r="P300" s="322"/>
      <c r="Q300" s="322"/>
      <c r="R300" s="322"/>
      <c r="S300" s="322"/>
      <c r="T300" s="323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35" t="s">
        <v>108</v>
      </c>
      <c r="B301" s="335"/>
      <c r="C301" s="335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4301020178</v>
      </c>
      <c r="D302" s="330">
        <v>4607091383980</v>
      </c>
      <c r="E302" s="33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2"/>
      <c r="P302" s="332"/>
      <c r="Q302" s="332"/>
      <c r="R302" s="333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16.5" customHeight="1" x14ac:dyDescent="0.25">
      <c r="A303" s="64" t="s">
        <v>463</v>
      </c>
      <c r="B303" s="64" t="s">
        <v>464</v>
      </c>
      <c r="C303" s="37">
        <v>4301020270</v>
      </c>
      <c r="D303" s="330">
        <v>4680115883314</v>
      </c>
      <c r="E303" s="330"/>
      <c r="F303" s="63">
        <v>1.35</v>
      </c>
      <c r="G303" s="38">
        <v>8</v>
      </c>
      <c r="H303" s="63">
        <v>10.8</v>
      </c>
      <c r="I303" s="63">
        <v>11.28</v>
      </c>
      <c r="J303" s="38">
        <v>56</v>
      </c>
      <c r="K303" s="38" t="s">
        <v>112</v>
      </c>
      <c r="L303" s="39" t="s">
        <v>133</v>
      </c>
      <c r="M303" s="38">
        <v>50</v>
      </c>
      <c r="N303" s="414" t="s">
        <v>465</v>
      </c>
      <c r="O303" s="332"/>
      <c r="P303" s="332"/>
      <c r="Q303" s="332"/>
      <c r="R303" s="333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466</v>
      </c>
      <c r="B304" s="64" t="s">
        <v>467</v>
      </c>
      <c r="C304" s="37">
        <v>4301020179</v>
      </c>
      <c r="D304" s="330">
        <v>4607091384178</v>
      </c>
      <c r="E304" s="330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2"/>
      <c r="P304" s="332"/>
      <c r="Q304" s="332"/>
      <c r="R304" s="333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5"/>
      <c r="N305" s="321" t="s">
        <v>43</v>
      </c>
      <c r="O305" s="322"/>
      <c r="P305" s="322"/>
      <c r="Q305" s="322"/>
      <c r="R305" s="322"/>
      <c r="S305" s="322"/>
      <c r="T305" s="323"/>
      <c r="U305" s="43" t="s">
        <v>42</v>
      </c>
      <c r="V305" s="44">
        <f>IFERROR(V302/H302,"0")+IFERROR(V303/H303,"0")+IFERROR(V304/H304,"0")</f>
        <v>0</v>
      </c>
      <c r="W305" s="44">
        <f>IFERROR(W302/H302,"0")+IFERROR(W303/H303,"0")+IFERROR(W304/H304,"0")</f>
        <v>0</v>
      </c>
      <c r="X305" s="44">
        <f>IFERROR(IF(X302="",0,X302),"0")+IFERROR(IF(X303="",0,X303),"0")+IFERROR(IF(X304="",0,X304),"0")</f>
        <v>0</v>
      </c>
      <c r="Y305" s="68"/>
      <c r="Z305" s="68"/>
    </row>
    <row r="306" spans="1:53" x14ac:dyDescent="0.2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5"/>
      <c r="N306" s="321" t="s">
        <v>43</v>
      </c>
      <c r="O306" s="322"/>
      <c r="P306" s="322"/>
      <c r="Q306" s="322"/>
      <c r="R306" s="322"/>
      <c r="S306" s="322"/>
      <c r="T306" s="323"/>
      <c r="U306" s="43" t="s">
        <v>0</v>
      </c>
      <c r="V306" s="44">
        <f>IFERROR(SUM(V302:V304),"0")</f>
        <v>0</v>
      </c>
      <c r="W306" s="44">
        <f>IFERROR(SUM(W302:W304),"0")</f>
        <v>0</v>
      </c>
      <c r="X306" s="43"/>
      <c r="Y306" s="68"/>
      <c r="Z306" s="68"/>
    </row>
    <row r="307" spans="1:53" ht="14.25" customHeight="1" x14ac:dyDescent="0.25">
      <c r="A307" s="335" t="s">
        <v>81</v>
      </c>
      <c r="B307" s="335"/>
      <c r="C307" s="335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67"/>
      <c r="Z307" s="67"/>
    </row>
    <row r="308" spans="1:53" ht="27" customHeight="1" x14ac:dyDescent="0.25">
      <c r="A308" s="64" t="s">
        <v>468</v>
      </c>
      <c r="B308" s="64" t="s">
        <v>469</v>
      </c>
      <c r="C308" s="37">
        <v>4301051298</v>
      </c>
      <c r="D308" s="330">
        <v>4607091384260</v>
      </c>
      <c r="E308" s="330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2"/>
      <c r="P308" s="332"/>
      <c r="Q308" s="332"/>
      <c r="R308" s="333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21" t="s">
        <v>43</v>
      </c>
      <c r="O309" s="322"/>
      <c r="P309" s="322"/>
      <c r="Q309" s="322"/>
      <c r="R309" s="322"/>
      <c r="S309" s="322"/>
      <c r="T309" s="323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24"/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5"/>
      <c r="N310" s="321" t="s">
        <v>43</v>
      </c>
      <c r="O310" s="322"/>
      <c r="P310" s="322"/>
      <c r="Q310" s="322"/>
      <c r="R310" s="322"/>
      <c r="S310" s="322"/>
      <c r="T310" s="323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35" t="s">
        <v>228</v>
      </c>
      <c r="B311" s="335"/>
      <c r="C311" s="335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67"/>
      <c r="Z311" s="67"/>
    </row>
    <row r="312" spans="1:53" ht="16.5" customHeight="1" x14ac:dyDescent="0.25">
      <c r="A312" s="64" t="s">
        <v>470</v>
      </c>
      <c r="B312" s="64" t="s">
        <v>471</v>
      </c>
      <c r="C312" s="37">
        <v>4301060314</v>
      </c>
      <c r="D312" s="330">
        <v>4607091384673</v>
      </c>
      <c r="E312" s="33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2"/>
      <c r="P312" s="332"/>
      <c r="Q312" s="332"/>
      <c r="R312" s="33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24"/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5"/>
      <c r="N313" s="321" t="s">
        <v>43</v>
      </c>
      <c r="O313" s="322"/>
      <c r="P313" s="322"/>
      <c r="Q313" s="322"/>
      <c r="R313" s="322"/>
      <c r="S313" s="322"/>
      <c r="T313" s="323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24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5"/>
      <c r="N314" s="321" t="s">
        <v>43</v>
      </c>
      <c r="O314" s="322"/>
      <c r="P314" s="322"/>
      <c r="Q314" s="322"/>
      <c r="R314" s="322"/>
      <c r="S314" s="322"/>
      <c r="T314" s="323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34" t="s">
        <v>472</v>
      </c>
      <c r="B315" s="334"/>
      <c r="C315" s="334"/>
      <c r="D315" s="334"/>
      <c r="E315" s="334"/>
      <c r="F315" s="334"/>
      <c r="G315" s="334"/>
      <c r="H315" s="334"/>
      <c r="I315" s="334"/>
      <c r="J315" s="334"/>
      <c r="K315" s="334"/>
      <c r="L315" s="334"/>
      <c r="M315" s="334"/>
      <c r="N315" s="334"/>
      <c r="O315" s="334"/>
      <c r="P315" s="334"/>
      <c r="Q315" s="334"/>
      <c r="R315" s="334"/>
      <c r="S315" s="334"/>
      <c r="T315" s="334"/>
      <c r="U315" s="334"/>
      <c r="V315" s="334"/>
      <c r="W315" s="334"/>
      <c r="X315" s="334"/>
      <c r="Y315" s="66"/>
      <c r="Z315" s="66"/>
    </row>
    <row r="316" spans="1:53" ht="14.25" customHeight="1" x14ac:dyDescent="0.25">
      <c r="A316" s="335" t="s">
        <v>116</v>
      </c>
      <c r="B316" s="335"/>
      <c r="C316" s="335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67"/>
      <c r="Z316" s="67"/>
    </row>
    <row r="317" spans="1:53" ht="27" customHeight="1" x14ac:dyDescent="0.25">
      <c r="A317" s="64" t="s">
        <v>473</v>
      </c>
      <c r="B317" s="64" t="s">
        <v>474</v>
      </c>
      <c r="C317" s="37">
        <v>4301011324</v>
      </c>
      <c r="D317" s="330">
        <v>4607091384185</v>
      </c>
      <c r="E317" s="330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2"/>
      <c r="P317" s="332"/>
      <c r="Q317" s="332"/>
      <c r="R317" s="333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475</v>
      </c>
      <c r="B318" s="64" t="s">
        <v>476</v>
      </c>
      <c r="C318" s="37">
        <v>4301011312</v>
      </c>
      <c r="D318" s="330">
        <v>4607091384192</v>
      </c>
      <c r="E318" s="330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2"/>
      <c r="P318" s="332"/>
      <c r="Q318" s="332"/>
      <c r="R318" s="333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477</v>
      </c>
      <c r="B319" s="64" t="s">
        <v>478</v>
      </c>
      <c r="C319" s="37">
        <v>4301011483</v>
      </c>
      <c r="D319" s="330">
        <v>4680115881907</v>
      </c>
      <c r="E319" s="330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2"/>
      <c r="P319" s="332"/>
      <c r="Q319" s="332"/>
      <c r="R319" s="33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479</v>
      </c>
      <c r="B320" s="64" t="s">
        <v>480</v>
      </c>
      <c r="C320" s="37">
        <v>4301011303</v>
      </c>
      <c r="D320" s="330">
        <v>4607091384680</v>
      </c>
      <c r="E320" s="330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2"/>
      <c r="P320" s="332"/>
      <c r="Q320" s="332"/>
      <c r="R320" s="333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2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5"/>
      <c r="N321" s="321" t="s">
        <v>43</v>
      </c>
      <c r="O321" s="322"/>
      <c r="P321" s="322"/>
      <c r="Q321" s="322"/>
      <c r="R321" s="322"/>
      <c r="S321" s="322"/>
      <c r="T321" s="323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5"/>
      <c r="N322" s="321" t="s">
        <v>43</v>
      </c>
      <c r="O322" s="322"/>
      <c r="P322" s="322"/>
      <c r="Q322" s="322"/>
      <c r="R322" s="322"/>
      <c r="S322" s="322"/>
      <c r="T322" s="323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35" t="s">
        <v>76</v>
      </c>
      <c r="B323" s="335"/>
      <c r="C323" s="335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67"/>
      <c r="Z323" s="67"/>
    </row>
    <row r="324" spans="1:53" ht="27" customHeight="1" x14ac:dyDescent="0.25">
      <c r="A324" s="64" t="s">
        <v>481</v>
      </c>
      <c r="B324" s="64" t="s">
        <v>482</v>
      </c>
      <c r="C324" s="37">
        <v>4301031139</v>
      </c>
      <c r="D324" s="330">
        <v>4607091384802</v>
      </c>
      <c r="E324" s="330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2"/>
      <c r="P324" s="332"/>
      <c r="Q324" s="332"/>
      <c r="R324" s="333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483</v>
      </c>
      <c r="B325" s="64" t="s">
        <v>484</v>
      </c>
      <c r="C325" s="37">
        <v>4301031140</v>
      </c>
      <c r="D325" s="330">
        <v>4607091384826</v>
      </c>
      <c r="E325" s="330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179</v>
      </c>
      <c r="L325" s="39" t="s">
        <v>79</v>
      </c>
      <c r="M325" s="38">
        <v>35</v>
      </c>
      <c r="N325" s="4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2"/>
      <c r="P325" s="332"/>
      <c r="Q325" s="332"/>
      <c r="R325" s="333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5"/>
      <c r="N326" s="321" t="s">
        <v>43</v>
      </c>
      <c r="O326" s="322"/>
      <c r="P326" s="322"/>
      <c r="Q326" s="322"/>
      <c r="R326" s="322"/>
      <c r="S326" s="322"/>
      <c r="T326" s="323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24"/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5"/>
      <c r="N327" s="321" t="s">
        <v>43</v>
      </c>
      <c r="O327" s="322"/>
      <c r="P327" s="322"/>
      <c r="Q327" s="322"/>
      <c r="R327" s="322"/>
      <c r="S327" s="322"/>
      <c r="T327" s="323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35" t="s">
        <v>81</v>
      </c>
      <c r="B328" s="335"/>
      <c r="C328" s="335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67"/>
      <c r="Z328" s="67"/>
    </row>
    <row r="329" spans="1:53" ht="27" customHeight="1" x14ac:dyDescent="0.25">
      <c r="A329" s="64" t="s">
        <v>485</v>
      </c>
      <c r="B329" s="64" t="s">
        <v>486</v>
      </c>
      <c r="C329" s="37">
        <v>4301051303</v>
      </c>
      <c r="D329" s="330">
        <v>4607091384246</v>
      </c>
      <c r="E329" s="330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2"/>
      <c r="P329" s="332"/>
      <c r="Q329" s="332"/>
      <c r="R329" s="333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487</v>
      </c>
      <c r="B330" s="64" t="s">
        <v>488</v>
      </c>
      <c r="C330" s="37">
        <v>4301051445</v>
      </c>
      <c r="D330" s="330">
        <v>4680115881976</v>
      </c>
      <c r="E330" s="330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2"/>
      <c r="P330" s="332"/>
      <c r="Q330" s="332"/>
      <c r="R330" s="333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489</v>
      </c>
      <c r="B331" s="64" t="s">
        <v>490</v>
      </c>
      <c r="C331" s="37">
        <v>4301051297</v>
      </c>
      <c r="D331" s="330">
        <v>4607091384253</v>
      </c>
      <c r="E331" s="330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4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2"/>
      <c r="P331" s="332"/>
      <c r="Q331" s="332"/>
      <c r="R331" s="333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491</v>
      </c>
      <c r="B332" s="64" t="s">
        <v>492</v>
      </c>
      <c r="C332" s="37">
        <v>4301051444</v>
      </c>
      <c r="D332" s="330">
        <v>4680115881969</v>
      </c>
      <c r="E332" s="330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2"/>
      <c r="P332" s="332"/>
      <c r="Q332" s="332"/>
      <c r="R332" s="333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2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5"/>
      <c r="N333" s="321" t="s">
        <v>43</v>
      </c>
      <c r="O333" s="322"/>
      <c r="P333" s="322"/>
      <c r="Q333" s="322"/>
      <c r="R333" s="322"/>
      <c r="S333" s="322"/>
      <c r="T333" s="323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5"/>
      <c r="N334" s="321" t="s">
        <v>43</v>
      </c>
      <c r="O334" s="322"/>
      <c r="P334" s="322"/>
      <c r="Q334" s="322"/>
      <c r="R334" s="322"/>
      <c r="S334" s="322"/>
      <c r="T334" s="323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35" t="s">
        <v>228</v>
      </c>
      <c r="B335" s="335"/>
      <c r="C335" s="335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67"/>
      <c r="Z335" s="67"/>
    </row>
    <row r="336" spans="1:53" ht="27" customHeight="1" x14ac:dyDescent="0.25">
      <c r="A336" s="64" t="s">
        <v>493</v>
      </c>
      <c r="B336" s="64" t="s">
        <v>494</v>
      </c>
      <c r="C336" s="37">
        <v>4301060322</v>
      </c>
      <c r="D336" s="330">
        <v>4607091389357</v>
      </c>
      <c r="E336" s="330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2"/>
      <c r="P336" s="332"/>
      <c r="Q336" s="332"/>
      <c r="R336" s="333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21" t="s">
        <v>43</v>
      </c>
      <c r="O337" s="322"/>
      <c r="P337" s="322"/>
      <c r="Q337" s="322"/>
      <c r="R337" s="322"/>
      <c r="S337" s="322"/>
      <c r="T337" s="323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24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5"/>
      <c r="N338" s="321" t="s">
        <v>43</v>
      </c>
      <c r="O338" s="322"/>
      <c r="P338" s="322"/>
      <c r="Q338" s="322"/>
      <c r="R338" s="322"/>
      <c r="S338" s="322"/>
      <c r="T338" s="323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46" t="s">
        <v>495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346"/>
      <c r="Y339" s="55"/>
      <c r="Z339" s="55"/>
    </row>
    <row r="340" spans="1:53" ht="16.5" customHeight="1" x14ac:dyDescent="0.25">
      <c r="A340" s="334" t="s">
        <v>496</v>
      </c>
      <c r="B340" s="334"/>
      <c r="C340" s="334"/>
      <c r="D340" s="334"/>
      <c r="E340" s="334"/>
      <c r="F340" s="334"/>
      <c r="G340" s="334"/>
      <c r="H340" s="334"/>
      <c r="I340" s="334"/>
      <c r="J340" s="334"/>
      <c r="K340" s="334"/>
      <c r="L340" s="334"/>
      <c r="M340" s="334"/>
      <c r="N340" s="334"/>
      <c r="O340" s="334"/>
      <c r="P340" s="334"/>
      <c r="Q340" s="334"/>
      <c r="R340" s="334"/>
      <c r="S340" s="334"/>
      <c r="T340" s="334"/>
      <c r="U340" s="334"/>
      <c r="V340" s="334"/>
      <c r="W340" s="334"/>
      <c r="X340" s="334"/>
      <c r="Y340" s="66"/>
      <c r="Z340" s="66"/>
    </row>
    <row r="341" spans="1:53" ht="14.25" customHeight="1" x14ac:dyDescent="0.25">
      <c r="A341" s="335" t="s">
        <v>116</v>
      </c>
      <c r="B341" s="335"/>
      <c r="C341" s="335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67"/>
      <c r="Z341" s="67"/>
    </row>
    <row r="342" spans="1:53" ht="27" customHeight="1" x14ac:dyDescent="0.25">
      <c r="A342" s="64" t="s">
        <v>497</v>
      </c>
      <c r="B342" s="64" t="s">
        <v>498</v>
      </c>
      <c r="C342" s="37">
        <v>4301011428</v>
      </c>
      <c r="D342" s="330">
        <v>4607091389708</v>
      </c>
      <c r="E342" s="330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2"/>
      <c r="P342" s="332"/>
      <c r="Q342" s="332"/>
      <c r="R342" s="33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499</v>
      </c>
      <c r="B343" s="64" t="s">
        <v>500</v>
      </c>
      <c r="C343" s="37">
        <v>4301011427</v>
      </c>
      <c r="D343" s="330">
        <v>4607091389692</v>
      </c>
      <c r="E343" s="330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2"/>
      <c r="P343" s="332"/>
      <c r="Q343" s="332"/>
      <c r="R343" s="33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5"/>
      <c r="N344" s="321" t="s">
        <v>43</v>
      </c>
      <c r="O344" s="322"/>
      <c r="P344" s="322"/>
      <c r="Q344" s="322"/>
      <c r="R344" s="322"/>
      <c r="S344" s="322"/>
      <c r="T344" s="323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24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5"/>
      <c r="N345" s="321" t="s">
        <v>43</v>
      </c>
      <c r="O345" s="322"/>
      <c r="P345" s="322"/>
      <c r="Q345" s="322"/>
      <c r="R345" s="322"/>
      <c r="S345" s="322"/>
      <c r="T345" s="323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35" t="s">
        <v>76</v>
      </c>
      <c r="B346" s="335"/>
      <c r="C346" s="335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67"/>
      <c r="Z346" s="67"/>
    </row>
    <row r="347" spans="1:53" ht="27" customHeight="1" x14ac:dyDescent="0.25">
      <c r="A347" s="64" t="s">
        <v>501</v>
      </c>
      <c r="B347" s="64" t="s">
        <v>502</v>
      </c>
      <c r="C347" s="37">
        <v>4301031177</v>
      </c>
      <c r="D347" s="330">
        <v>4607091389753</v>
      </c>
      <c r="E347" s="330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2"/>
      <c r="P347" s="332"/>
      <c r="Q347" s="332"/>
      <c r="R347" s="333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503</v>
      </c>
      <c r="B348" s="64" t="s">
        <v>504</v>
      </c>
      <c r="C348" s="37">
        <v>4301031174</v>
      </c>
      <c r="D348" s="330">
        <v>4607091389760</v>
      </c>
      <c r="E348" s="330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2"/>
      <c r="P348" s="332"/>
      <c r="Q348" s="332"/>
      <c r="R348" s="333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505</v>
      </c>
      <c r="B349" s="64" t="s">
        <v>506</v>
      </c>
      <c r="C349" s="37">
        <v>4301031175</v>
      </c>
      <c r="D349" s="330">
        <v>4607091389746</v>
      </c>
      <c r="E349" s="330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2"/>
      <c r="P349" s="332"/>
      <c r="Q349" s="332"/>
      <c r="R349" s="333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507</v>
      </c>
      <c r="B350" s="64" t="s">
        <v>508</v>
      </c>
      <c r="C350" s="37">
        <v>4301031236</v>
      </c>
      <c r="D350" s="330">
        <v>4680115882928</v>
      </c>
      <c r="E350" s="330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3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2"/>
      <c r="P350" s="332"/>
      <c r="Q350" s="332"/>
      <c r="R350" s="333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509</v>
      </c>
      <c r="B351" s="64" t="s">
        <v>510</v>
      </c>
      <c r="C351" s="37">
        <v>4301031257</v>
      </c>
      <c r="D351" s="330">
        <v>4680115883147</v>
      </c>
      <c r="E351" s="330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179</v>
      </c>
      <c r="L351" s="39" t="s">
        <v>79</v>
      </c>
      <c r="M351" s="38">
        <v>45</v>
      </c>
      <c r="N351" s="3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2"/>
      <c r="P351" s="332"/>
      <c r="Q351" s="332"/>
      <c r="R351" s="333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4301031178</v>
      </c>
      <c r="D352" s="330">
        <v>4607091384338</v>
      </c>
      <c r="E352" s="330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179</v>
      </c>
      <c r="L352" s="39" t="s">
        <v>79</v>
      </c>
      <c r="M352" s="38">
        <v>45</v>
      </c>
      <c r="N352" s="3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2"/>
      <c r="P352" s="332"/>
      <c r="Q352" s="332"/>
      <c r="R352" s="333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513</v>
      </c>
      <c r="B353" s="64" t="s">
        <v>514</v>
      </c>
      <c r="C353" s="37">
        <v>4301031254</v>
      </c>
      <c r="D353" s="330">
        <v>4680115883154</v>
      </c>
      <c r="E353" s="330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179</v>
      </c>
      <c r="L353" s="39" t="s">
        <v>79</v>
      </c>
      <c r="M353" s="38">
        <v>45</v>
      </c>
      <c r="N353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2"/>
      <c r="P353" s="332"/>
      <c r="Q353" s="332"/>
      <c r="R353" s="333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515</v>
      </c>
      <c r="B354" s="64" t="s">
        <v>516</v>
      </c>
      <c r="C354" s="37">
        <v>4301031171</v>
      </c>
      <c r="D354" s="330">
        <v>4607091389524</v>
      </c>
      <c r="E354" s="330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179</v>
      </c>
      <c r="L354" s="39" t="s">
        <v>79</v>
      </c>
      <c r="M354" s="38">
        <v>45</v>
      </c>
      <c r="N354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2"/>
      <c r="P354" s="332"/>
      <c r="Q354" s="332"/>
      <c r="R354" s="33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517</v>
      </c>
      <c r="B355" s="64" t="s">
        <v>518</v>
      </c>
      <c r="C355" s="37">
        <v>4301031258</v>
      </c>
      <c r="D355" s="330">
        <v>4680115883161</v>
      </c>
      <c r="E355" s="330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179</v>
      </c>
      <c r="L355" s="39" t="s">
        <v>79</v>
      </c>
      <c r="M355" s="38">
        <v>45</v>
      </c>
      <c r="N355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2"/>
      <c r="P355" s="332"/>
      <c r="Q355" s="332"/>
      <c r="R355" s="33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519</v>
      </c>
      <c r="B356" s="64" t="s">
        <v>520</v>
      </c>
      <c r="C356" s="37">
        <v>4301031170</v>
      </c>
      <c r="D356" s="330">
        <v>4607091384345</v>
      </c>
      <c r="E356" s="33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179</v>
      </c>
      <c r="L356" s="39" t="s">
        <v>79</v>
      </c>
      <c r="M356" s="38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2"/>
      <c r="P356" s="332"/>
      <c r="Q356" s="332"/>
      <c r="R356" s="33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521</v>
      </c>
      <c r="B357" s="64" t="s">
        <v>522</v>
      </c>
      <c r="C357" s="37">
        <v>4301031256</v>
      </c>
      <c r="D357" s="330">
        <v>4680115883178</v>
      </c>
      <c r="E357" s="33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179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2"/>
      <c r="P357" s="332"/>
      <c r="Q357" s="332"/>
      <c r="R357" s="33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4301031172</v>
      </c>
      <c r="D358" s="330">
        <v>4607091389531</v>
      </c>
      <c r="E358" s="33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179</v>
      </c>
      <c r="L358" s="39" t="s">
        <v>79</v>
      </c>
      <c r="M358" s="38">
        <v>45</v>
      </c>
      <c r="N358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2"/>
      <c r="P358" s="332"/>
      <c r="Q358" s="332"/>
      <c r="R358" s="33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4301031255</v>
      </c>
      <c r="D359" s="330">
        <v>4680115883185</v>
      </c>
      <c r="E359" s="33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179</v>
      </c>
      <c r="L359" s="39" t="s">
        <v>79</v>
      </c>
      <c r="M359" s="38">
        <v>45</v>
      </c>
      <c r="N359" s="385" t="s">
        <v>527</v>
      </c>
      <c r="O359" s="332"/>
      <c r="P359" s="332"/>
      <c r="Q359" s="332"/>
      <c r="R359" s="33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24"/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5"/>
      <c r="N360" s="321" t="s">
        <v>43</v>
      </c>
      <c r="O360" s="322"/>
      <c r="P360" s="322"/>
      <c r="Q360" s="322"/>
      <c r="R360" s="322"/>
      <c r="S360" s="322"/>
      <c r="T360" s="323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24"/>
      <c r="B361" s="324"/>
      <c r="C361" s="324"/>
      <c r="D361" s="324"/>
      <c r="E361" s="324"/>
      <c r="F361" s="324"/>
      <c r="G361" s="324"/>
      <c r="H361" s="324"/>
      <c r="I361" s="324"/>
      <c r="J361" s="324"/>
      <c r="K361" s="324"/>
      <c r="L361" s="324"/>
      <c r="M361" s="325"/>
      <c r="N361" s="321" t="s">
        <v>43</v>
      </c>
      <c r="O361" s="322"/>
      <c r="P361" s="322"/>
      <c r="Q361" s="322"/>
      <c r="R361" s="322"/>
      <c r="S361" s="322"/>
      <c r="T361" s="323"/>
      <c r="U361" s="43" t="s">
        <v>0</v>
      </c>
      <c r="V361" s="44">
        <f>IFERROR(SUM(V347:V359),"0")</f>
        <v>0</v>
      </c>
      <c r="W361" s="44">
        <f>IFERROR(SUM(W347:W359),"0")</f>
        <v>0</v>
      </c>
      <c r="X361" s="43"/>
      <c r="Y361" s="68"/>
      <c r="Z361" s="68"/>
    </row>
    <row r="362" spans="1:53" ht="14.25" customHeight="1" x14ac:dyDescent="0.25">
      <c r="A362" s="335" t="s">
        <v>81</v>
      </c>
      <c r="B362" s="335"/>
      <c r="C362" s="335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67"/>
      <c r="Z362" s="67"/>
    </row>
    <row r="363" spans="1:53" ht="27" customHeight="1" x14ac:dyDescent="0.25">
      <c r="A363" s="64" t="s">
        <v>528</v>
      </c>
      <c r="B363" s="64" t="s">
        <v>529</v>
      </c>
      <c r="C363" s="37">
        <v>4301051258</v>
      </c>
      <c r="D363" s="330">
        <v>4607091389685</v>
      </c>
      <c r="E363" s="330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133</v>
      </c>
      <c r="M363" s="38">
        <v>45</v>
      </c>
      <c r="N363" s="3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2"/>
      <c r="P363" s="332"/>
      <c r="Q363" s="332"/>
      <c r="R363" s="333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530</v>
      </c>
      <c r="B364" s="64" t="s">
        <v>531</v>
      </c>
      <c r="C364" s="37">
        <v>4301051431</v>
      </c>
      <c r="D364" s="330">
        <v>4607091389654</v>
      </c>
      <c r="E364" s="330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133</v>
      </c>
      <c r="M364" s="38">
        <v>45</v>
      </c>
      <c r="N364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2"/>
      <c r="P364" s="332"/>
      <c r="Q364" s="332"/>
      <c r="R364" s="333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532</v>
      </c>
      <c r="B365" s="64" t="s">
        <v>533</v>
      </c>
      <c r="C365" s="37">
        <v>4301051284</v>
      </c>
      <c r="D365" s="330">
        <v>4607091384352</v>
      </c>
      <c r="E365" s="330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133</v>
      </c>
      <c r="M365" s="38">
        <v>45</v>
      </c>
      <c r="N36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2"/>
      <c r="P365" s="332"/>
      <c r="Q365" s="332"/>
      <c r="R365" s="333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534</v>
      </c>
      <c r="B366" s="64" t="s">
        <v>535</v>
      </c>
      <c r="C366" s="37">
        <v>4301051257</v>
      </c>
      <c r="D366" s="330">
        <v>4607091389661</v>
      </c>
      <c r="E366" s="330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133</v>
      </c>
      <c r="M366" s="38">
        <v>45</v>
      </c>
      <c r="N366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2"/>
      <c r="P366" s="332"/>
      <c r="Q366" s="332"/>
      <c r="R366" s="333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24"/>
      <c r="B367" s="324"/>
      <c r="C367" s="324"/>
      <c r="D367" s="324"/>
      <c r="E367" s="324"/>
      <c r="F367" s="324"/>
      <c r="G367" s="324"/>
      <c r="H367" s="324"/>
      <c r="I367" s="324"/>
      <c r="J367" s="324"/>
      <c r="K367" s="324"/>
      <c r="L367" s="324"/>
      <c r="M367" s="325"/>
      <c r="N367" s="321" t="s">
        <v>43</v>
      </c>
      <c r="O367" s="322"/>
      <c r="P367" s="322"/>
      <c r="Q367" s="322"/>
      <c r="R367" s="322"/>
      <c r="S367" s="322"/>
      <c r="T367" s="323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24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4"/>
      <c r="M368" s="325"/>
      <c r="N368" s="321" t="s">
        <v>43</v>
      </c>
      <c r="O368" s="322"/>
      <c r="P368" s="322"/>
      <c r="Q368" s="322"/>
      <c r="R368" s="322"/>
      <c r="S368" s="322"/>
      <c r="T368" s="323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35" t="s">
        <v>228</v>
      </c>
      <c r="B369" s="335"/>
      <c r="C369" s="335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67"/>
      <c r="Z369" s="67"/>
    </row>
    <row r="370" spans="1:53" ht="27" customHeight="1" x14ac:dyDescent="0.25">
      <c r="A370" s="64" t="s">
        <v>536</v>
      </c>
      <c r="B370" s="64" t="s">
        <v>537</v>
      </c>
      <c r="C370" s="37">
        <v>4301060352</v>
      </c>
      <c r="D370" s="330">
        <v>4680115881648</v>
      </c>
      <c r="E370" s="330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2"/>
      <c r="P370" s="332"/>
      <c r="Q370" s="332"/>
      <c r="R370" s="333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21" t="s">
        <v>43</v>
      </c>
      <c r="O371" s="322"/>
      <c r="P371" s="322"/>
      <c r="Q371" s="322"/>
      <c r="R371" s="322"/>
      <c r="S371" s="322"/>
      <c r="T371" s="323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24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5"/>
      <c r="N372" s="321" t="s">
        <v>43</v>
      </c>
      <c r="O372" s="322"/>
      <c r="P372" s="322"/>
      <c r="Q372" s="322"/>
      <c r="R372" s="322"/>
      <c r="S372" s="322"/>
      <c r="T372" s="323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35" t="s">
        <v>94</v>
      </c>
      <c r="B373" s="335"/>
      <c r="C373" s="335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67"/>
      <c r="Z373" s="67"/>
    </row>
    <row r="374" spans="1:53" ht="27" customHeight="1" x14ac:dyDescent="0.25">
      <c r="A374" s="64" t="s">
        <v>539</v>
      </c>
      <c r="B374" s="64" t="s">
        <v>540</v>
      </c>
      <c r="C374" s="37">
        <v>4301032046</v>
      </c>
      <c r="D374" s="330">
        <v>4680115884359</v>
      </c>
      <c r="E374" s="330"/>
      <c r="F374" s="63">
        <v>0.06</v>
      </c>
      <c r="G374" s="38">
        <v>20</v>
      </c>
      <c r="H374" s="63">
        <v>1.2</v>
      </c>
      <c r="I374" s="63">
        <v>1.8</v>
      </c>
      <c r="J374" s="38">
        <v>160</v>
      </c>
      <c r="K374" s="38" t="s">
        <v>544</v>
      </c>
      <c r="L374" s="39" t="s">
        <v>543</v>
      </c>
      <c r="M374" s="38">
        <v>60</v>
      </c>
      <c r="N374" s="380" t="s">
        <v>541</v>
      </c>
      <c r="O374" s="332"/>
      <c r="P374" s="332"/>
      <c r="Q374" s="332"/>
      <c r="R374" s="333"/>
      <c r="S374" s="40" t="s">
        <v>538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IFERROR(IF(W374=0,"",ROUNDUP(W374/H374,0)*0.00627),"")</f>
        <v/>
      </c>
      <c r="Y374" s="69" t="s">
        <v>48</v>
      </c>
      <c r="Z374" s="70" t="s">
        <v>542</v>
      </c>
      <c r="AD374" s="71"/>
      <c r="BA374" s="273" t="s">
        <v>66</v>
      </c>
    </row>
    <row r="375" spans="1:53" ht="27" customHeight="1" x14ac:dyDescent="0.25">
      <c r="A375" s="64" t="s">
        <v>545</v>
      </c>
      <c r="B375" s="64" t="s">
        <v>546</v>
      </c>
      <c r="C375" s="37">
        <v>4301032045</v>
      </c>
      <c r="D375" s="330">
        <v>4680115884335</v>
      </c>
      <c r="E375" s="330"/>
      <c r="F375" s="63">
        <v>0.06</v>
      </c>
      <c r="G375" s="38">
        <v>20</v>
      </c>
      <c r="H375" s="63">
        <v>1.2</v>
      </c>
      <c r="I375" s="63">
        <v>1.8</v>
      </c>
      <c r="J375" s="38">
        <v>160</v>
      </c>
      <c r="K375" s="38" t="s">
        <v>544</v>
      </c>
      <c r="L375" s="39" t="s">
        <v>543</v>
      </c>
      <c r="M375" s="38">
        <v>60</v>
      </c>
      <c r="N375" s="376" t="s">
        <v>547</v>
      </c>
      <c r="O375" s="332"/>
      <c r="P375" s="332"/>
      <c r="Q375" s="332"/>
      <c r="R375" s="333"/>
      <c r="S375" s="40" t="s">
        <v>538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IFERROR(IF(W375=0,"",ROUNDUP(W375/H375,0)*0.00627),"")</f>
        <v/>
      </c>
      <c r="Y375" s="69" t="s">
        <v>48</v>
      </c>
      <c r="Z375" s="70" t="s">
        <v>542</v>
      </c>
      <c r="AD375" s="71"/>
      <c r="BA375" s="274" t="s">
        <v>66</v>
      </c>
    </row>
    <row r="376" spans="1:53" ht="27" customHeight="1" x14ac:dyDescent="0.25">
      <c r="A376" s="64" t="s">
        <v>548</v>
      </c>
      <c r="B376" s="64" t="s">
        <v>549</v>
      </c>
      <c r="C376" s="37">
        <v>4301170011</v>
      </c>
      <c r="D376" s="330">
        <v>4680115884113</v>
      </c>
      <c r="E376" s="330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544</v>
      </c>
      <c r="L376" s="39" t="s">
        <v>543</v>
      </c>
      <c r="M376" s="38">
        <v>150</v>
      </c>
      <c r="N376" s="377" t="s">
        <v>550</v>
      </c>
      <c r="O376" s="332"/>
      <c r="P376" s="332"/>
      <c r="Q376" s="332"/>
      <c r="R376" s="33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542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4301032047</v>
      </c>
      <c r="D377" s="330">
        <v>4680115884342</v>
      </c>
      <c r="E377" s="330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544</v>
      </c>
      <c r="L377" s="39" t="s">
        <v>543</v>
      </c>
      <c r="M377" s="38">
        <v>60</v>
      </c>
      <c r="N377" s="378" t="s">
        <v>553</v>
      </c>
      <c r="O377" s="332"/>
      <c r="P377" s="332"/>
      <c r="Q377" s="332"/>
      <c r="R377" s="333"/>
      <c r="S377" s="40" t="s">
        <v>538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6" t="s">
        <v>66</v>
      </c>
    </row>
    <row r="378" spans="1:53" x14ac:dyDescent="0.2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5"/>
      <c r="N378" s="321" t="s">
        <v>43</v>
      </c>
      <c r="O378" s="322"/>
      <c r="P378" s="322"/>
      <c r="Q378" s="322"/>
      <c r="R378" s="322"/>
      <c r="S378" s="322"/>
      <c r="T378" s="323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24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5"/>
      <c r="N379" s="321" t="s">
        <v>43</v>
      </c>
      <c r="O379" s="322"/>
      <c r="P379" s="322"/>
      <c r="Q379" s="322"/>
      <c r="R379" s="322"/>
      <c r="S379" s="322"/>
      <c r="T379" s="323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customHeight="1" x14ac:dyDescent="0.25">
      <c r="A380" s="335" t="s">
        <v>103</v>
      </c>
      <c r="B380" s="335"/>
      <c r="C380" s="335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67"/>
      <c r="Z380" s="67"/>
    </row>
    <row r="381" spans="1:53" ht="27" customHeight="1" x14ac:dyDescent="0.25">
      <c r="A381" s="64" t="s">
        <v>554</v>
      </c>
      <c r="B381" s="64" t="s">
        <v>555</v>
      </c>
      <c r="C381" s="37">
        <v>4301170010</v>
      </c>
      <c r="D381" s="330">
        <v>4680115884090</v>
      </c>
      <c r="E381" s="330"/>
      <c r="F381" s="63">
        <v>0.11</v>
      </c>
      <c r="G381" s="38">
        <v>12</v>
      </c>
      <c r="H381" s="63">
        <v>1.32</v>
      </c>
      <c r="I381" s="63">
        <v>1.88</v>
      </c>
      <c r="J381" s="38">
        <v>160</v>
      </c>
      <c r="K381" s="38" t="s">
        <v>544</v>
      </c>
      <c r="L381" s="39" t="s">
        <v>543</v>
      </c>
      <c r="M381" s="38">
        <v>150</v>
      </c>
      <c r="N381" s="374" t="s">
        <v>556</v>
      </c>
      <c r="O381" s="332"/>
      <c r="P381" s="332"/>
      <c r="Q381" s="332"/>
      <c r="R381" s="33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542</v>
      </c>
      <c r="AD381" s="71"/>
      <c r="BA381" s="277" t="s">
        <v>66</v>
      </c>
    </row>
    <row r="382" spans="1:53" ht="27" customHeight="1" x14ac:dyDescent="0.25">
      <c r="A382" s="64" t="s">
        <v>557</v>
      </c>
      <c r="B382" s="64" t="s">
        <v>558</v>
      </c>
      <c r="C382" s="37">
        <v>4301170009</v>
      </c>
      <c r="D382" s="330">
        <v>4680115882997</v>
      </c>
      <c r="E382" s="330"/>
      <c r="F382" s="63">
        <v>0.13</v>
      </c>
      <c r="G382" s="38">
        <v>10</v>
      </c>
      <c r="H382" s="63">
        <v>1.3</v>
      </c>
      <c r="I382" s="63">
        <v>1.46</v>
      </c>
      <c r="J382" s="38">
        <v>200</v>
      </c>
      <c r="K382" s="38" t="s">
        <v>544</v>
      </c>
      <c r="L382" s="39" t="s">
        <v>543</v>
      </c>
      <c r="M382" s="38">
        <v>150</v>
      </c>
      <c r="N382" s="375" t="s">
        <v>559</v>
      </c>
      <c r="O382" s="332"/>
      <c r="P382" s="332"/>
      <c r="Q382" s="332"/>
      <c r="R382" s="333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IFERROR(IF(W382=0,"",ROUNDUP(W382/H382,0)*0.00673),"")</f>
        <v/>
      </c>
      <c r="Y382" s="69" t="s">
        <v>48</v>
      </c>
      <c r="Z382" s="70" t="s">
        <v>48</v>
      </c>
      <c r="AD382" s="71"/>
      <c r="BA382" s="278" t="s">
        <v>66</v>
      </c>
    </row>
    <row r="383" spans="1:53" x14ac:dyDescent="0.2">
      <c r="A383" s="324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5"/>
      <c r="N383" s="321" t="s">
        <v>43</v>
      </c>
      <c r="O383" s="322"/>
      <c r="P383" s="322"/>
      <c r="Q383" s="322"/>
      <c r="R383" s="322"/>
      <c r="S383" s="322"/>
      <c r="T383" s="323"/>
      <c r="U383" s="43" t="s">
        <v>42</v>
      </c>
      <c r="V383" s="44">
        <f>IFERROR(V381/H381,"0")+IFERROR(V382/H382,"0")</f>
        <v>0</v>
      </c>
      <c r="W383" s="44">
        <f>IFERROR(W381/H381,"0")+IFERROR(W382/H382,"0")</f>
        <v>0</v>
      </c>
      <c r="X383" s="44">
        <f>IFERROR(IF(X381="",0,X381),"0")+IFERROR(IF(X382="",0,X382),"0")</f>
        <v>0</v>
      </c>
      <c r="Y383" s="68"/>
      <c r="Z383" s="68"/>
    </row>
    <row r="384" spans="1:53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25"/>
      <c r="N384" s="321" t="s">
        <v>43</v>
      </c>
      <c r="O384" s="322"/>
      <c r="P384" s="322"/>
      <c r="Q384" s="322"/>
      <c r="R384" s="322"/>
      <c r="S384" s="322"/>
      <c r="T384" s="323"/>
      <c r="U384" s="43" t="s">
        <v>0</v>
      </c>
      <c r="V384" s="44">
        <f>IFERROR(SUM(V381:V382),"0")</f>
        <v>0</v>
      </c>
      <c r="W384" s="44">
        <f>IFERROR(SUM(W381:W382),"0")</f>
        <v>0</v>
      </c>
      <c r="X384" s="43"/>
      <c r="Y384" s="68"/>
      <c r="Z384" s="68"/>
    </row>
    <row r="385" spans="1:53" ht="16.5" customHeight="1" x14ac:dyDescent="0.25">
      <c r="A385" s="334" t="s">
        <v>560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334"/>
      <c r="Y385" s="66"/>
      <c r="Z385" s="66"/>
    </row>
    <row r="386" spans="1:53" ht="14.25" customHeight="1" x14ac:dyDescent="0.25">
      <c r="A386" s="335" t="s">
        <v>108</v>
      </c>
      <c r="B386" s="335"/>
      <c r="C386" s="335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67"/>
      <c r="Z386" s="67"/>
    </row>
    <row r="387" spans="1:53" ht="27" customHeight="1" x14ac:dyDescent="0.25">
      <c r="A387" s="64" t="s">
        <v>561</v>
      </c>
      <c r="B387" s="64" t="s">
        <v>562</v>
      </c>
      <c r="C387" s="37">
        <v>4301020196</v>
      </c>
      <c r="D387" s="330">
        <v>4607091389388</v>
      </c>
      <c r="E387" s="330"/>
      <c r="F387" s="63">
        <v>1.3</v>
      </c>
      <c r="G387" s="38">
        <v>4</v>
      </c>
      <c r="H387" s="63">
        <v>5.2</v>
      </c>
      <c r="I387" s="63">
        <v>5.6079999999999997</v>
      </c>
      <c r="J387" s="38">
        <v>104</v>
      </c>
      <c r="K387" s="38" t="s">
        <v>112</v>
      </c>
      <c r="L387" s="39" t="s">
        <v>133</v>
      </c>
      <c r="M387" s="38">
        <v>35</v>
      </c>
      <c r="N387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2"/>
      <c r="P387" s="332"/>
      <c r="Q387" s="332"/>
      <c r="R387" s="333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IFERROR(IF(W387=0,"",ROUNDUP(W387/H387,0)*0.01196),"")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563</v>
      </c>
      <c r="B388" s="64" t="s">
        <v>564</v>
      </c>
      <c r="C388" s="37">
        <v>4301020185</v>
      </c>
      <c r="D388" s="330">
        <v>4607091389364</v>
      </c>
      <c r="E388" s="330"/>
      <c r="F388" s="63">
        <v>0.42</v>
      </c>
      <c r="G388" s="38">
        <v>6</v>
      </c>
      <c r="H388" s="63">
        <v>2.52</v>
      </c>
      <c r="I388" s="63">
        <v>2.75</v>
      </c>
      <c r="J388" s="38">
        <v>156</v>
      </c>
      <c r="K388" s="38" t="s">
        <v>80</v>
      </c>
      <c r="L388" s="39" t="s">
        <v>133</v>
      </c>
      <c r="M388" s="38">
        <v>35</v>
      </c>
      <c r="N388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2"/>
      <c r="P388" s="332"/>
      <c r="Q388" s="332"/>
      <c r="R388" s="333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5"/>
      <c r="N389" s="321" t="s">
        <v>43</v>
      </c>
      <c r="O389" s="322"/>
      <c r="P389" s="322"/>
      <c r="Q389" s="322"/>
      <c r="R389" s="322"/>
      <c r="S389" s="322"/>
      <c r="T389" s="323"/>
      <c r="U389" s="43" t="s">
        <v>42</v>
      </c>
      <c r="V389" s="44">
        <f>IFERROR(V387/H387,"0")+IFERROR(V388/H388,"0")</f>
        <v>0</v>
      </c>
      <c r="W389" s="44">
        <f>IFERROR(W387/H387,"0")+IFERROR(W388/H388,"0")</f>
        <v>0</v>
      </c>
      <c r="X389" s="44">
        <f>IFERROR(IF(X387="",0,X387),"0")+IFERROR(IF(X388="",0,X388),"0")</f>
        <v>0</v>
      </c>
      <c r="Y389" s="68"/>
      <c r="Z389" s="68"/>
    </row>
    <row r="390" spans="1:53" x14ac:dyDescent="0.2">
      <c r="A390" s="324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5"/>
      <c r="N390" s="321" t="s">
        <v>43</v>
      </c>
      <c r="O390" s="322"/>
      <c r="P390" s="322"/>
      <c r="Q390" s="322"/>
      <c r="R390" s="322"/>
      <c r="S390" s="322"/>
      <c r="T390" s="323"/>
      <c r="U390" s="43" t="s">
        <v>0</v>
      </c>
      <c r="V390" s="44">
        <f>IFERROR(SUM(V387:V388),"0")</f>
        <v>0</v>
      </c>
      <c r="W390" s="44">
        <f>IFERROR(SUM(W387:W388),"0")</f>
        <v>0</v>
      </c>
      <c r="X390" s="43"/>
      <c r="Y390" s="68"/>
      <c r="Z390" s="68"/>
    </row>
    <row r="391" spans="1:53" ht="14.25" customHeight="1" x14ac:dyDescent="0.25">
      <c r="A391" s="335" t="s">
        <v>76</v>
      </c>
      <c r="B391" s="335"/>
      <c r="C391" s="335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67"/>
      <c r="Z391" s="67"/>
    </row>
    <row r="392" spans="1:53" ht="27" customHeight="1" x14ac:dyDescent="0.25">
      <c r="A392" s="64" t="s">
        <v>565</v>
      </c>
      <c r="B392" s="64" t="s">
        <v>566</v>
      </c>
      <c r="C392" s="37">
        <v>4301031212</v>
      </c>
      <c r="D392" s="330">
        <v>4607091389739</v>
      </c>
      <c r="E392" s="330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111</v>
      </c>
      <c r="M392" s="38">
        <v>45</v>
      </c>
      <c r="N392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2"/>
      <c r="P392" s="332"/>
      <c r="Q392" s="332"/>
      <c r="R392" s="333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ref="W392:W398" si="17"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567</v>
      </c>
      <c r="B393" s="64" t="s">
        <v>568</v>
      </c>
      <c r="C393" s="37">
        <v>4301031247</v>
      </c>
      <c r="D393" s="330">
        <v>4680115883048</v>
      </c>
      <c r="E393" s="330"/>
      <c r="F393" s="63">
        <v>1</v>
      </c>
      <c r="G393" s="38">
        <v>4</v>
      </c>
      <c r="H393" s="63">
        <v>4</v>
      </c>
      <c r="I393" s="63">
        <v>4.21</v>
      </c>
      <c r="J393" s="38">
        <v>120</v>
      </c>
      <c r="K393" s="38" t="s">
        <v>80</v>
      </c>
      <c r="L393" s="39" t="s">
        <v>79</v>
      </c>
      <c r="M393" s="38">
        <v>40</v>
      </c>
      <c r="N393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2"/>
      <c r="P393" s="332"/>
      <c r="Q393" s="332"/>
      <c r="R393" s="33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IFERROR(IF(W393=0,"",ROUNDUP(W393/H393,0)*0.00937),"")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27" customHeight="1" x14ac:dyDescent="0.25">
      <c r="A394" s="64" t="s">
        <v>569</v>
      </c>
      <c r="B394" s="64" t="s">
        <v>570</v>
      </c>
      <c r="C394" s="37">
        <v>4301031176</v>
      </c>
      <c r="D394" s="330">
        <v>4607091389425</v>
      </c>
      <c r="E394" s="330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179</v>
      </c>
      <c r="L394" s="39" t="s">
        <v>79</v>
      </c>
      <c r="M394" s="38">
        <v>45</v>
      </c>
      <c r="N394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2"/>
      <c r="P394" s="332"/>
      <c r="Q394" s="332"/>
      <c r="R394" s="33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571</v>
      </c>
      <c r="B395" s="64" t="s">
        <v>572</v>
      </c>
      <c r="C395" s="37">
        <v>4301031215</v>
      </c>
      <c r="D395" s="330">
        <v>4680115882911</v>
      </c>
      <c r="E395" s="330"/>
      <c r="F395" s="63">
        <v>0.4</v>
      </c>
      <c r="G395" s="38">
        <v>6</v>
      </c>
      <c r="H395" s="63">
        <v>2.4</v>
      </c>
      <c r="I395" s="63">
        <v>2.5299999999999998</v>
      </c>
      <c r="J395" s="38">
        <v>234</v>
      </c>
      <c r="K395" s="38" t="s">
        <v>179</v>
      </c>
      <c r="L395" s="39" t="s">
        <v>79</v>
      </c>
      <c r="M395" s="38">
        <v>40</v>
      </c>
      <c r="N395" s="370" t="s">
        <v>573</v>
      </c>
      <c r="O395" s="332"/>
      <c r="P395" s="332"/>
      <c r="Q395" s="332"/>
      <c r="R395" s="33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574</v>
      </c>
      <c r="B396" s="64" t="s">
        <v>575</v>
      </c>
      <c r="C396" s="37">
        <v>4301031167</v>
      </c>
      <c r="D396" s="330">
        <v>4680115880771</v>
      </c>
      <c r="E396" s="330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179</v>
      </c>
      <c r="L396" s="39" t="s">
        <v>79</v>
      </c>
      <c r="M396" s="38">
        <v>45</v>
      </c>
      <c r="N396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2"/>
      <c r="P396" s="332"/>
      <c r="Q396" s="332"/>
      <c r="R396" s="33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576</v>
      </c>
      <c r="B397" s="64" t="s">
        <v>577</v>
      </c>
      <c r="C397" s="37">
        <v>4301031173</v>
      </c>
      <c r="D397" s="330">
        <v>4607091389500</v>
      </c>
      <c r="E397" s="330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179</v>
      </c>
      <c r="L397" s="39" t="s">
        <v>79</v>
      </c>
      <c r="M397" s="38">
        <v>45</v>
      </c>
      <c r="N397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2"/>
      <c r="P397" s="332"/>
      <c r="Q397" s="332"/>
      <c r="R397" s="33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578</v>
      </c>
      <c r="B398" s="64" t="s">
        <v>579</v>
      </c>
      <c r="C398" s="37">
        <v>4301031103</v>
      </c>
      <c r="D398" s="330">
        <v>4680115881983</v>
      </c>
      <c r="E398" s="330"/>
      <c r="F398" s="63">
        <v>0.28000000000000003</v>
      </c>
      <c r="G398" s="38">
        <v>4</v>
      </c>
      <c r="H398" s="63">
        <v>1.1200000000000001</v>
      </c>
      <c r="I398" s="63">
        <v>1.252</v>
      </c>
      <c r="J398" s="38">
        <v>234</v>
      </c>
      <c r="K398" s="38" t="s">
        <v>179</v>
      </c>
      <c r="L398" s="39" t="s">
        <v>79</v>
      </c>
      <c r="M398" s="38">
        <v>40</v>
      </c>
      <c r="N398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2"/>
      <c r="P398" s="332"/>
      <c r="Q398" s="332"/>
      <c r="R398" s="33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x14ac:dyDescent="0.2">
      <c r="A399" s="324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4"/>
      <c r="M399" s="325"/>
      <c r="N399" s="321" t="s">
        <v>43</v>
      </c>
      <c r="O399" s="322"/>
      <c r="P399" s="322"/>
      <c r="Q399" s="322"/>
      <c r="R399" s="322"/>
      <c r="S399" s="322"/>
      <c r="T399" s="323"/>
      <c r="U399" s="43" t="s">
        <v>42</v>
      </c>
      <c r="V399" s="44">
        <f>IFERROR(V392/H392,"0")+IFERROR(V393/H393,"0")+IFERROR(V394/H394,"0")+IFERROR(V395/H395,"0")+IFERROR(V396/H396,"0")+IFERROR(V397/H397,"0")+IFERROR(V398/H398,"0")</f>
        <v>0</v>
      </c>
      <c r="W399" s="44">
        <f>IFERROR(W392/H392,"0")+IFERROR(W393/H393,"0")+IFERROR(W394/H394,"0")+IFERROR(W395/H395,"0")+IFERROR(W396/H396,"0")+IFERROR(W397/H397,"0")+IFERROR(W398/H398,"0")</f>
        <v>0</v>
      </c>
      <c r="X399" s="44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4"/>
      <c r="M400" s="325"/>
      <c r="N400" s="321" t="s">
        <v>43</v>
      </c>
      <c r="O400" s="322"/>
      <c r="P400" s="322"/>
      <c r="Q400" s="322"/>
      <c r="R400" s="322"/>
      <c r="S400" s="322"/>
      <c r="T400" s="323"/>
      <c r="U400" s="43" t="s">
        <v>0</v>
      </c>
      <c r="V400" s="44">
        <f>IFERROR(SUM(V392:V398),"0")</f>
        <v>0</v>
      </c>
      <c r="W400" s="44">
        <f>IFERROR(SUM(W392:W398),"0")</f>
        <v>0</v>
      </c>
      <c r="X400" s="43"/>
      <c r="Y400" s="68"/>
      <c r="Z400" s="68"/>
    </row>
    <row r="401" spans="1:53" ht="14.25" customHeight="1" x14ac:dyDescent="0.25">
      <c r="A401" s="335" t="s">
        <v>103</v>
      </c>
      <c r="B401" s="335"/>
      <c r="C401" s="335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67"/>
      <c r="Z401" s="67"/>
    </row>
    <row r="402" spans="1:53" ht="27" customHeight="1" x14ac:dyDescent="0.25">
      <c r="A402" s="64" t="s">
        <v>580</v>
      </c>
      <c r="B402" s="64" t="s">
        <v>581</v>
      </c>
      <c r="C402" s="37">
        <v>4301170008</v>
      </c>
      <c r="D402" s="330">
        <v>4680115882980</v>
      </c>
      <c r="E402" s="330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8" t="s">
        <v>544</v>
      </c>
      <c r="L402" s="39" t="s">
        <v>543</v>
      </c>
      <c r="M402" s="38">
        <v>150</v>
      </c>
      <c r="N402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2"/>
      <c r="P402" s="332"/>
      <c r="Q402" s="332"/>
      <c r="R402" s="333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IFERROR(IF(W402=0,"",ROUNDUP(W402/H402,0)*0.00673),"")</f>
        <v/>
      </c>
      <c r="Y402" s="69" t="s">
        <v>48</v>
      </c>
      <c r="Z402" s="70" t="s">
        <v>48</v>
      </c>
      <c r="AD402" s="71"/>
      <c r="BA402" s="288" t="s">
        <v>66</v>
      </c>
    </row>
    <row r="403" spans="1:53" x14ac:dyDescent="0.2">
      <c r="A403" s="324"/>
      <c r="B403" s="324"/>
      <c r="C403" s="324"/>
      <c r="D403" s="324"/>
      <c r="E403" s="324"/>
      <c r="F403" s="324"/>
      <c r="G403" s="324"/>
      <c r="H403" s="324"/>
      <c r="I403" s="324"/>
      <c r="J403" s="324"/>
      <c r="K403" s="324"/>
      <c r="L403" s="324"/>
      <c r="M403" s="325"/>
      <c r="N403" s="321" t="s">
        <v>43</v>
      </c>
      <c r="O403" s="322"/>
      <c r="P403" s="322"/>
      <c r="Q403" s="322"/>
      <c r="R403" s="322"/>
      <c r="S403" s="322"/>
      <c r="T403" s="32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24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5"/>
      <c r="N404" s="321" t="s">
        <v>43</v>
      </c>
      <c r="O404" s="322"/>
      <c r="P404" s="322"/>
      <c r="Q404" s="322"/>
      <c r="R404" s="322"/>
      <c r="S404" s="322"/>
      <c r="T404" s="32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27.75" customHeight="1" x14ac:dyDescent="0.2">
      <c r="A405" s="346" t="s">
        <v>582</v>
      </c>
      <c r="B405" s="346"/>
      <c r="C405" s="346"/>
      <c r="D405" s="346"/>
      <c r="E405" s="346"/>
      <c r="F405" s="346"/>
      <c r="G405" s="346"/>
      <c r="H405" s="346"/>
      <c r="I405" s="346"/>
      <c r="J405" s="346"/>
      <c r="K405" s="346"/>
      <c r="L405" s="346"/>
      <c r="M405" s="346"/>
      <c r="N405" s="346"/>
      <c r="O405" s="346"/>
      <c r="P405" s="346"/>
      <c r="Q405" s="346"/>
      <c r="R405" s="346"/>
      <c r="S405" s="346"/>
      <c r="T405" s="346"/>
      <c r="U405" s="346"/>
      <c r="V405" s="346"/>
      <c r="W405" s="346"/>
      <c r="X405" s="346"/>
      <c r="Y405" s="55"/>
      <c r="Z405" s="55"/>
    </row>
    <row r="406" spans="1:53" ht="16.5" customHeight="1" x14ac:dyDescent="0.25">
      <c r="A406" s="334" t="s">
        <v>582</v>
      </c>
      <c r="B406" s="334"/>
      <c r="C406" s="334"/>
      <c r="D406" s="334"/>
      <c r="E406" s="334"/>
      <c r="F406" s="334"/>
      <c r="G406" s="334"/>
      <c r="H406" s="334"/>
      <c r="I406" s="334"/>
      <c r="J406" s="334"/>
      <c r="K406" s="334"/>
      <c r="L406" s="334"/>
      <c r="M406" s="334"/>
      <c r="N406" s="334"/>
      <c r="O406" s="334"/>
      <c r="P406" s="334"/>
      <c r="Q406" s="334"/>
      <c r="R406" s="334"/>
      <c r="S406" s="334"/>
      <c r="T406" s="334"/>
      <c r="U406" s="334"/>
      <c r="V406" s="334"/>
      <c r="W406" s="334"/>
      <c r="X406" s="334"/>
      <c r="Y406" s="66"/>
      <c r="Z406" s="66"/>
    </row>
    <row r="407" spans="1:53" ht="14.25" customHeight="1" x14ac:dyDescent="0.25">
      <c r="A407" s="335" t="s">
        <v>116</v>
      </c>
      <c r="B407" s="335"/>
      <c r="C407" s="335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67"/>
      <c r="Z407" s="67"/>
    </row>
    <row r="408" spans="1:53" ht="27" customHeight="1" x14ac:dyDescent="0.25">
      <c r="A408" s="64" t="s">
        <v>583</v>
      </c>
      <c r="B408" s="64" t="s">
        <v>584</v>
      </c>
      <c r="C408" s="37">
        <v>4301011371</v>
      </c>
      <c r="D408" s="330">
        <v>4607091389067</v>
      </c>
      <c r="E408" s="330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112</v>
      </c>
      <c r="L408" s="39" t="s">
        <v>133</v>
      </c>
      <c r="M408" s="38">
        <v>55</v>
      </c>
      <c r="N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2"/>
      <c r="P408" s="332"/>
      <c r="Q408" s="332"/>
      <c r="R408" s="333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ref="W408:W416" si="18"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4301011363</v>
      </c>
      <c r="D409" s="330">
        <v>4607091383522</v>
      </c>
      <c r="E409" s="330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2"/>
      <c r="P409" s="332"/>
      <c r="Q409" s="332"/>
      <c r="R409" s="333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4301011431</v>
      </c>
      <c r="D410" s="330">
        <v>4607091384437</v>
      </c>
      <c r="E410" s="330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50</v>
      </c>
      <c r="N410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2"/>
      <c r="P410" s="332"/>
      <c r="Q410" s="332"/>
      <c r="R410" s="333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4301011365</v>
      </c>
      <c r="D411" s="330">
        <v>4607091389104</v>
      </c>
      <c r="E411" s="330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2"/>
      <c r="P411" s="332"/>
      <c r="Q411" s="332"/>
      <c r="R411" s="333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591</v>
      </c>
      <c r="B412" s="64" t="s">
        <v>592</v>
      </c>
      <c r="C412" s="37">
        <v>4301011367</v>
      </c>
      <c r="D412" s="330">
        <v>4680115880603</v>
      </c>
      <c r="E412" s="330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2"/>
      <c r="P412" s="332"/>
      <c r="Q412" s="332"/>
      <c r="R412" s="333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593</v>
      </c>
      <c r="B413" s="64" t="s">
        <v>594</v>
      </c>
      <c r="C413" s="37">
        <v>4301011168</v>
      </c>
      <c r="D413" s="330">
        <v>4607091389999</v>
      </c>
      <c r="E413" s="330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3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2"/>
      <c r="P413" s="332"/>
      <c r="Q413" s="332"/>
      <c r="R413" s="333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595</v>
      </c>
      <c r="B414" s="64" t="s">
        <v>596</v>
      </c>
      <c r="C414" s="37">
        <v>4301011372</v>
      </c>
      <c r="D414" s="330">
        <v>4680115882782</v>
      </c>
      <c r="E414" s="330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50</v>
      </c>
      <c r="N414" s="36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2"/>
      <c r="P414" s="332"/>
      <c r="Q414" s="332"/>
      <c r="R414" s="33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597</v>
      </c>
      <c r="B415" s="64" t="s">
        <v>598</v>
      </c>
      <c r="C415" s="37">
        <v>4301011190</v>
      </c>
      <c r="D415" s="330">
        <v>4607091389098</v>
      </c>
      <c r="E415" s="330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80</v>
      </c>
      <c r="L415" s="39" t="s">
        <v>133</v>
      </c>
      <c r="M415" s="38">
        <v>50</v>
      </c>
      <c r="N415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2"/>
      <c r="P415" s="332"/>
      <c r="Q415" s="332"/>
      <c r="R415" s="33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599</v>
      </c>
      <c r="B416" s="64" t="s">
        <v>600</v>
      </c>
      <c r="C416" s="37">
        <v>4301011366</v>
      </c>
      <c r="D416" s="330">
        <v>4607091389982</v>
      </c>
      <c r="E416" s="330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2"/>
      <c r="P416" s="332"/>
      <c r="Q416" s="332"/>
      <c r="R416" s="33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x14ac:dyDescent="0.2">
      <c r="A417" s="324"/>
      <c r="B417" s="324"/>
      <c r="C417" s="324"/>
      <c r="D417" s="324"/>
      <c r="E417" s="324"/>
      <c r="F417" s="324"/>
      <c r="G417" s="324"/>
      <c r="H417" s="324"/>
      <c r="I417" s="324"/>
      <c r="J417" s="324"/>
      <c r="K417" s="324"/>
      <c r="L417" s="324"/>
      <c r="M417" s="325"/>
      <c r="N417" s="321" t="s">
        <v>43</v>
      </c>
      <c r="O417" s="322"/>
      <c r="P417" s="322"/>
      <c r="Q417" s="322"/>
      <c r="R417" s="322"/>
      <c r="S417" s="322"/>
      <c r="T417" s="323"/>
      <c r="U417" s="43" t="s">
        <v>42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IFERROR(W408/H408,"0")+IFERROR(W409/H409,"0")+IFERROR(W410/H410,"0")+IFERROR(W411/H411,"0")+IFERROR(W412/H412,"0")+IFERROR(W413/H413,"0")+IFERROR(W414/H414,"0")+IFERROR(W415/H415,"0")+IFERROR(W416/H416,"0")</f>
        <v>0</v>
      </c>
      <c r="X417" s="4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68"/>
      <c r="Z417" s="68"/>
    </row>
    <row r="418" spans="1:53" x14ac:dyDescent="0.2">
      <c r="A418" s="324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4"/>
      <c r="M418" s="325"/>
      <c r="N418" s="321" t="s">
        <v>43</v>
      </c>
      <c r="O418" s="322"/>
      <c r="P418" s="322"/>
      <c r="Q418" s="322"/>
      <c r="R418" s="322"/>
      <c r="S418" s="322"/>
      <c r="T418" s="323"/>
      <c r="U418" s="43" t="s">
        <v>0</v>
      </c>
      <c r="V418" s="44">
        <f>IFERROR(SUM(V408:V416),"0")</f>
        <v>0</v>
      </c>
      <c r="W418" s="44">
        <f>IFERROR(SUM(W408:W416),"0")</f>
        <v>0</v>
      </c>
      <c r="X418" s="43"/>
      <c r="Y418" s="68"/>
      <c r="Z418" s="68"/>
    </row>
    <row r="419" spans="1:53" ht="14.25" customHeight="1" x14ac:dyDescent="0.25">
      <c r="A419" s="335" t="s">
        <v>108</v>
      </c>
      <c r="B419" s="335"/>
      <c r="C419" s="335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67"/>
      <c r="Z419" s="67"/>
    </row>
    <row r="420" spans="1:53" ht="16.5" customHeight="1" x14ac:dyDescent="0.25">
      <c r="A420" s="64" t="s">
        <v>601</v>
      </c>
      <c r="B420" s="64" t="s">
        <v>602</v>
      </c>
      <c r="C420" s="37">
        <v>4301020222</v>
      </c>
      <c r="D420" s="330">
        <v>4607091388930</v>
      </c>
      <c r="E420" s="330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2"/>
      <c r="P420" s="332"/>
      <c r="Q420" s="332"/>
      <c r="R420" s="333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16.5" customHeight="1" x14ac:dyDescent="0.25">
      <c r="A421" s="64" t="s">
        <v>603</v>
      </c>
      <c r="B421" s="64" t="s">
        <v>604</v>
      </c>
      <c r="C421" s="37">
        <v>4301020206</v>
      </c>
      <c r="D421" s="330">
        <v>4680115880054</v>
      </c>
      <c r="E421" s="330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2"/>
      <c r="P421" s="332"/>
      <c r="Q421" s="332"/>
      <c r="R421" s="333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24"/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5"/>
      <c r="N422" s="321" t="s">
        <v>43</v>
      </c>
      <c r="O422" s="322"/>
      <c r="P422" s="322"/>
      <c r="Q422" s="322"/>
      <c r="R422" s="322"/>
      <c r="S422" s="322"/>
      <c r="T422" s="323"/>
      <c r="U422" s="43" t="s">
        <v>42</v>
      </c>
      <c r="V422" s="44">
        <f>IFERROR(V420/H420,"0")+IFERROR(V421/H421,"0")</f>
        <v>0</v>
      </c>
      <c r="W422" s="44">
        <f>IFERROR(W420/H420,"0")+IFERROR(W421/H421,"0")</f>
        <v>0</v>
      </c>
      <c r="X422" s="44">
        <f>IFERROR(IF(X420="",0,X420),"0")+IFERROR(IF(X421="",0,X421),"0")</f>
        <v>0</v>
      </c>
      <c r="Y422" s="68"/>
      <c r="Z422" s="68"/>
    </row>
    <row r="423" spans="1:53" x14ac:dyDescent="0.2">
      <c r="A423" s="324"/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4"/>
      <c r="M423" s="325"/>
      <c r="N423" s="321" t="s">
        <v>43</v>
      </c>
      <c r="O423" s="322"/>
      <c r="P423" s="322"/>
      <c r="Q423" s="322"/>
      <c r="R423" s="322"/>
      <c r="S423" s="322"/>
      <c r="T423" s="323"/>
      <c r="U423" s="43" t="s">
        <v>0</v>
      </c>
      <c r="V423" s="44">
        <f>IFERROR(SUM(V420:V421),"0")</f>
        <v>0</v>
      </c>
      <c r="W423" s="44">
        <f>IFERROR(SUM(W420:W421),"0")</f>
        <v>0</v>
      </c>
      <c r="X423" s="43"/>
      <c r="Y423" s="68"/>
      <c r="Z423" s="68"/>
    </row>
    <row r="424" spans="1:53" ht="14.25" customHeight="1" x14ac:dyDescent="0.25">
      <c r="A424" s="335" t="s">
        <v>76</v>
      </c>
      <c r="B424" s="335"/>
      <c r="C424" s="335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67"/>
      <c r="Z424" s="67"/>
    </row>
    <row r="425" spans="1:53" ht="27" customHeight="1" x14ac:dyDescent="0.25">
      <c r="A425" s="64" t="s">
        <v>605</v>
      </c>
      <c r="B425" s="64" t="s">
        <v>606</v>
      </c>
      <c r="C425" s="37">
        <v>4301031252</v>
      </c>
      <c r="D425" s="330">
        <v>4680115883116</v>
      </c>
      <c r="E425" s="330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112</v>
      </c>
      <c r="L425" s="39" t="s">
        <v>111</v>
      </c>
      <c r="M425" s="38">
        <v>60</v>
      </c>
      <c r="N425" s="3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2"/>
      <c r="P425" s="332"/>
      <c r="Q425" s="332"/>
      <c r="R425" s="33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ref="W425:W430" si="19"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27" customHeight="1" x14ac:dyDescent="0.25">
      <c r="A426" s="64" t="s">
        <v>607</v>
      </c>
      <c r="B426" s="64" t="s">
        <v>608</v>
      </c>
      <c r="C426" s="37">
        <v>4301031248</v>
      </c>
      <c r="D426" s="330">
        <v>4680115883093</v>
      </c>
      <c r="E426" s="330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79</v>
      </c>
      <c r="M426" s="38">
        <v>60</v>
      </c>
      <c r="N426" s="3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2"/>
      <c r="P426" s="332"/>
      <c r="Q426" s="332"/>
      <c r="R426" s="333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27" customHeight="1" x14ac:dyDescent="0.25">
      <c r="A427" s="64" t="s">
        <v>609</v>
      </c>
      <c r="B427" s="64" t="s">
        <v>610</v>
      </c>
      <c r="C427" s="37">
        <v>4301031250</v>
      </c>
      <c r="D427" s="330">
        <v>4680115883109</v>
      </c>
      <c r="E427" s="330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79</v>
      </c>
      <c r="M427" s="38">
        <v>60</v>
      </c>
      <c r="N427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2"/>
      <c r="P427" s="332"/>
      <c r="Q427" s="332"/>
      <c r="R427" s="33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611</v>
      </c>
      <c r="B428" s="64" t="s">
        <v>612</v>
      </c>
      <c r="C428" s="37">
        <v>4301031249</v>
      </c>
      <c r="D428" s="330">
        <v>4680115882072</v>
      </c>
      <c r="E428" s="330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8" t="s">
        <v>80</v>
      </c>
      <c r="L428" s="39" t="s">
        <v>111</v>
      </c>
      <c r="M428" s="38">
        <v>60</v>
      </c>
      <c r="N428" s="348" t="s">
        <v>613</v>
      </c>
      <c r="O428" s="332"/>
      <c r="P428" s="332"/>
      <c r="Q428" s="332"/>
      <c r="R428" s="33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614</v>
      </c>
      <c r="B429" s="64" t="s">
        <v>615</v>
      </c>
      <c r="C429" s="37">
        <v>4301031251</v>
      </c>
      <c r="D429" s="330">
        <v>4680115882102</v>
      </c>
      <c r="E429" s="330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8" t="s">
        <v>80</v>
      </c>
      <c r="L429" s="39" t="s">
        <v>79</v>
      </c>
      <c r="M429" s="38">
        <v>60</v>
      </c>
      <c r="N429" s="349" t="s">
        <v>616</v>
      </c>
      <c r="O429" s="332"/>
      <c r="P429" s="332"/>
      <c r="Q429" s="332"/>
      <c r="R429" s="33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4301031253</v>
      </c>
      <c r="D430" s="330">
        <v>4680115882096</v>
      </c>
      <c r="E430" s="330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8" t="s">
        <v>80</v>
      </c>
      <c r="L430" s="39" t="s">
        <v>79</v>
      </c>
      <c r="M430" s="38">
        <v>60</v>
      </c>
      <c r="N430" s="350" t="s">
        <v>619</v>
      </c>
      <c r="O430" s="332"/>
      <c r="P430" s="332"/>
      <c r="Q430" s="332"/>
      <c r="R430" s="33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5"/>
      <c r="N431" s="321" t="s">
        <v>43</v>
      </c>
      <c r="O431" s="322"/>
      <c r="P431" s="322"/>
      <c r="Q431" s="322"/>
      <c r="R431" s="322"/>
      <c r="S431" s="322"/>
      <c r="T431" s="323"/>
      <c r="U431" s="43" t="s">
        <v>42</v>
      </c>
      <c r="V431" s="44">
        <f>IFERROR(V425/H425,"0")+IFERROR(V426/H426,"0")+IFERROR(V427/H427,"0")+IFERROR(V428/H428,"0")+IFERROR(V429/H429,"0")+IFERROR(V430/H430,"0")</f>
        <v>0</v>
      </c>
      <c r="W431" s="44">
        <f>IFERROR(W425/H425,"0")+IFERROR(W426/H426,"0")+IFERROR(W427/H427,"0")+IFERROR(W428/H428,"0")+IFERROR(W429/H429,"0")+IFERROR(W430/H430,"0")</f>
        <v>0</v>
      </c>
      <c r="X431" s="44">
        <f>IFERROR(IF(X425="",0,X425),"0")+IFERROR(IF(X426="",0,X426),"0")+IFERROR(IF(X427="",0,X427),"0")+IFERROR(IF(X428="",0,X428),"0")+IFERROR(IF(X429="",0,X429),"0")+IFERROR(IF(X430="",0,X430),"0")</f>
        <v>0</v>
      </c>
      <c r="Y431" s="68"/>
      <c r="Z431" s="68"/>
    </row>
    <row r="432" spans="1:53" x14ac:dyDescent="0.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5"/>
      <c r="N432" s="321" t="s">
        <v>43</v>
      </c>
      <c r="O432" s="322"/>
      <c r="P432" s="322"/>
      <c r="Q432" s="322"/>
      <c r="R432" s="322"/>
      <c r="S432" s="322"/>
      <c r="T432" s="323"/>
      <c r="U432" s="43" t="s">
        <v>0</v>
      </c>
      <c r="V432" s="44">
        <f>IFERROR(SUM(V425:V430),"0")</f>
        <v>0</v>
      </c>
      <c r="W432" s="44">
        <f>IFERROR(SUM(W425:W430),"0")</f>
        <v>0</v>
      </c>
      <c r="X432" s="43"/>
      <c r="Y432" s="68"/>
      <c r="Z432" s="68"/>
    </row>
    <row r="433" spans="1:53" ht="14.25" customHeight="1" x14ac:dyDescent="0.25">
      <c r="A433" s="335" t="s">
        <v>81</v>
      </c>
      <c r="B433" s="335"/>
      <c r="C433" s="335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67"/>
      <c r="Z433" s="67"/>
    </row>
    <row r="434" spans="1:53" ht="16.5" customHeight="1" x14ac:dyDescent="0.25">
      <c r="A434" s="64" t="s">
        <v>620</v>
      </c>
      <c r="B434" s="64" t="s">
        <v>621</v>
      </c>
      <c r="C434" s="37">
        <v>4301051230</v>
      </c>
      <c r="D434" s="330">
        <v>4607091383409</v>
      </c>
      <c r="E434" s="330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8" t="s">
        <v>112</v>
      </c>
      <c r="L434" s="39" t="s">
        <v>79</v>
      </c>
      <c r="M434" s="38">
        <v>45</v>
      </c>
      <c r="N434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2"/>
      <c r="P434" s="332"/>
      <c r="Q434" s="332"/>
      <c r="R434" s="333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6" t="s">
        <v>66</v>
      </c>
    </row>
    <row r="435" spans="1:53" ht="16.5" customHeight="1" x14ac:dyDescent="0.25">
      <c r="A435" s="64" t="s">
        <v>622</v>
      </c>
      <c r="B435" s="64" t="s">
        <v>623</v>
      </c>
      <c r="C435" s="37">
        <v>4301051231</v>
      </c>
      <c r="D435" s="330">
        <v>4607091383416</v>
      </c>
      <c r="E435" s="330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8" t="s">
        <v>112</v>
      </c>
      <c r="L435" s="39" t="s">
        <v>79</v>
      </c>
      <c r="M435" s="38">
        <v>45</v>
      </c>
      <c r="N435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2"/>
      <c r="P435" s="332"/>
      <c r="Q435" s="332"/>
      <c r="R435" s="333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7" t="s">
        <v>66</v>
      </c>
    </row>
    <row r="436" spans="1:53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4"/>
      <c r="M436" s="325"/>
      <c r="N436" s="321" t="s">
        <v>43</v>
      </c>
      <c r="O436" s="322"/>
      <c r="P436" s="322"/>
      <c r="Q436" s="322"/>
      <c r="R436" s="322"/>
      <c r="S436" s="322"/>
      <c r="T436" s="323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24"/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5"/>
      <c r="N437" s="321" t="s">
        <v>43</v>
      </c>
      <c r="O437" s="322"/>
      <c r="P437" s="322"/>
      <c r="Q437" s="322"/>
      <c r="R437" s="322"/>
      <c r="S437" s="322"/>
      <c r="T437" s="323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27.75" customHeight="1" x14ac:dyDescent="0.2">
      <c r="A438" s="346" t="s">
        <v>624</v>
      </c>
      <c r="B438" s="346"/>
      <c r="C438" s="346"/>
      <c r="D438" s="346"/>
      <c r="E438" s="346"/>
      <c r="F438" s="346"/>
      <c r="G438" s="346"/>
      <c r="H438" s="346"/>
      <c r="I438" s="346"/>
      <c r="J438" s="346"/>
      <c r="K438" s="346"/>
      <c r="L438" s="346"/>
      <c r="M438" s="346"/>
      <c r="N438" s="346"/>
      <c r="O438" s="346"/>
      <c r="P438" s="346"/>
      <c r="Q438" s="346"/>
      <c r="R438" s="346"/>
      <c r="S438" s="346"/>
      <c r="T438" s="346"/>
      <c r="U438" s="346"/>
      <c r="V438" s="346"/>
      <c r="W438" s="346"/>
      <c r="X438" s="346"/>
      <c r="Y438" s="55"/>
      <c r="Z438" s="55"/>
    </row>
    <row r="439" spans="1:53" ht="16.5" customHeight="1" x14ac:dyDescent="0.25">
      <c r="A439" s="334" t="s">
        <v>625</v>
      </c>
      <c r="B439" s="334"/>
      <c r="C439" s="334"/>
      <c r="D439" s="334"/>
      <c r="E439" s="334"/>
      <c r="F439" s="334"/>
      <c r="G439" s="334"/>
      <c r="H439" s="334"/>
      <c r="I439" s="334"/>
      <c r="J439" s="334"/>
      <c r="K439" s="334"/>
      <c r="L439" s="334"/>
      <c r="M439" s="334"/>
      <c r="N439" s="334"/>
      <c r="O439" s="334"/>
      <c r="P439" s="334"/>
      <c r="Q439" s="334"/>
      <c r="R439" s="334"/>
      <c r="S439" s="334"/>
      <c r="T439" s="334"/>
      <c r="U439" s="334"/>
      <c r="V439" s="334"/>
      <c r="W439" s="334"/>
      <c r="X439" s="334"/>
      <c r="Y439" s="66"/>
      <c r="Z439" s="66"/>
    </row>
    <row r="440" spans="1:53" ht="14.25" customHeight="1" x14ac:dyDescent="0.25">
      <c r="A440" s="335" t="s">
        <v>116</v>
      </c>
      <c r="B440" s="335"/>
      <c r="C440" s="335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67"/>
      <c r="Z440" s="67"/>
    </row>
    <row r="441" spans="1:53" ht="27" customHeight="1" x14ac:dyDescent="0.25">
      <c r="A441" s="64" t="s">
        <v>626</v>
      </c>
      <c r="B441" s="64" t="s">
        <v>627</v>
      </c>
      <c r="C441" s="37">
        <v>4301011585</v>
      </c>
      <c r="D441" s="330">
        <v>4640242180441</v>
      </c>
      <c r="E441" s="330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8" t="s">
        <v>112</v>
      </c>
      <c r="L441" s="39" t="s">
        <v>111</v>
      </c>
      <c r="M441" s="38">
        <v>50</v>
      </c>
      <c r="N441" s="342" t="s">
        <v>628</v>
      </c>
      <c r="O441" s="332"/>
      <c r="P441" s="332"/>
      <c r="Q441" s="332"/>
      <c r="R441" s="33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8" t="s">
        <v>66</v>
      </c>
    </row>
    <row r="442" spans="1:53" ht="27" customHeight="1" x14ac:dyDescent="0.25">
      <c r="A442" s="64" t="s">
        <v>629</v>
      </c>
      <c r="B442" s="64" t="s">
        <v>630</v>
      </c>
      <c r="C442" s="37">
        <v>4301011584</v>
      </c>
      <c r="D442" s="330">
        <v>4640242180564</v>
      </c>
      <c r="E442" s="330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8" t="s">
        <v>112</v>
      </c>
      <c r="L442" s="39" t="s">
        <v>111</v>
      </c>
      <c r="M442" s="38">
        <v>50</v>
      </c>
      <c r="N442" s="343" t="s">
        <v>631</v>
      </c>
      <c r="O442" s="332"/>
      <c r="P442" s="332"/>
      <c r="Q442" s="332"/>
      <c r="R442" s="333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9" t="s">
        <v>66</v>
      </c>
    </row>
    <row r="443" spans="1:53" x14ac:dyDescent="0.2">
      <c r="A443" s="324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24"/>
      <c r="M443" s="325"/>
      <c r="N443" s="321" t="s">
        <v>43</v>
      </c>
      <c r="O443" s="322"/>
      <c r="P443" s="322"/>
      <c r="Q443" s="322"/>
      <c r="R443" s="322"/>
      <c r="S443" s="322"/>
      <c r="T443" s="323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25"/>
      <c r="N444" s="321" t="s">
        <v>43</v>
      </c>
      <c r="O444" s="322"/>
      <c r="P444" s="322"/>
      <c r="Q444" s="322"/>
      <c r="R444" s="322"/>
      <c r="S444" s="322"/>
      <c r="T444" s="323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35" t="s">
        <v>108</v>
      </c>
      <c r="B445" s="335"/>
      <c r="C445" s="335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67"/>
      <c r="Z445" s="67"/>
    </row>
    <row r="446" spans="1:53" ht="27" customHeight="1" x14ac:dyDescent="0.25">
      <c r="A446" s="64" t="s">
        <v>632</v>
      </c>
      <c r="B446" s="64" t="s">
        <v>633</v>
      </c>
      <c r="C446" s="37">
        <v>4301020260</v>
      </c>
      <c r="D446" s="330">
        <v>4640242180526</v>
      </c>
      <c r="E446" s="330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8" t="s">
        <v>112</v>
      </c>
      <c r="L446" s="39" t="s">
        <v>111</v>
      </c>
      <c r="M446" s="38">
        <v>50</v>
      </c>
      <c r="N446" s="340" t="s">
        <v>634</v>
      </c>
      <c r="O446" s="332"/>
      <c r="P446" s="332"/>
      <c r="Q446" s="332"/>
      <c r="R446" s="333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0" t="s">
        <v>66</v>
      </c>
    </row>
    <row r="447" spans="1:53" ht="16.5" customHeight="1" x14ac:dyDescent="0.25">
      <c r="A447" s="64" t="s">
        <v>635</v>
      </c>
      <c r="B447" s="64" t="s">
        <v>636</v>
      </c>
      <c r="C447" s="37">
        <v>4301020269</v>
      </c>
      <c r="D447" s="330">
        <v>4640242180519</v>
      </c>
      <c r="E447" s="330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8" t="s">
        <v>112</v>
      </c>
      <c r="L447" s="39" t="s">
        <v>133</v>
      </c>
      <c r="M447" s="38">
        <v>50</v>
      </c>
      <c r="N447" s="341" t="s">
        <v>637</v>
      </c>
      <c r="O447" s="332"/>
      <c r="P447" s="332"/>
      <c r="Q447" s="332"/>
      <c r="R447" s="333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1" t="s">
        <v>66</v>
      </c>
    </row>
    <row r="448" spans="1:53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5"/>
      <c r="N448" s="321" t="s">
        <v>43</v>
      </c>
      <c r="O448" s="322"/>
      <c r="P448" s="322"/>
      <c r="Q448" s="322"/>
      <c r="R448" s="322"/>
      <c r="S448" s="322"/>
      <c r="T448" s="323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24"/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5"/>
      <c r="N449" s="321" t="s">
        <v>43</v>
      </c>
      <c r="O449" s="322"/>
      <c r="P449" s="322"/>
      <c r="Q449" s="322"/>
      <c r="R449" s="322"/>
      <c r="S449" s="322"/>
      <c r="T449" s="323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35" t="s">
        <v>76</v>
      </c>
      <c r="B450" s="335"/>
      <c r="C450" s="335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67"/>
      <c r="Z450" s="67"/>
    </row>
    <row r="451" spans="1:53" ht="27" customHeight="1" x14ac:dyDescent="0.25">
      <c r="A451" s="64" t="s">
        <v>638</v>
      </c>
      <c r="B451" s="64" t="s">
        <v>639</v>
      </c>
      <c r="C451" s="37">
        <v>4301031280</v>
      </c>
      <c r="D451" s="330">
        <v>4640242180816</v>
      </c>
      <c r="E451" s="330"/>
      <c r="F451" s="63">
        <v>0.7</v>
      </c>
      <c r="G451" s="38">
        <v>6</v>
      </c>
      <c r="H451" s="63">
        <v>4.2</v>
      </c>
      <c r="I451" s="63">
        <v>4.46</v>
      </c>
      <c r="J451" s="38">
        <v>156</v>
      </c>
      <c r="K451" s="38" t="s">
        <v>80</v>
      </c>
      <c r="L451" s="39" t="s">
        <v>79</v>
      </c>
      <c r="M451" s="38">
        <v>40</v>
      </c>
      <c r="N451" s="337" t="s">
        <v>640</v>
      </c>
      <c r="O451" s="332"/>
      <c r="P451" s="332"/>
      <c r="Q451" s="332"/>
      <c r="R451" s="333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IFERROR(IF(W451=0,"",ROUNDUP(W451/H451,0)*0.00753),"")</f>
        <v/>
      </c>
      <c r="Y451" s="69" t="s">
        <v>48</v>
      </c>
      <c r="Z451" s="70" t="s">
        <v>48</v>
      </c>
      <c r="AD451" s="71"/>
      <c r="BA451" s="312" t="s">
        <v>66</v>
      </c>
    </row>
    <row r="452" spans="1:53" ht="27" customHeight="1" x14ac:dyDescent="0.25">
      <c r="A452" s="64" t="s">
        <v>641</v>
      </c>
      <c r="B452" s="64" t="s">
        <v>642</v>
      </c>
      <c r="C452" s="37">
        <v>4301031244</v>
      </c>
      <c r="D452" s="330">
        <v>4640242180595</v>
      </c>
      <c r="E452" s="330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8" t="s">
        <v>80</v>
      </c>
      <c r="L452" s="39" t="s">
        <v>79</v>
      </c>
      <c r="M452" s="38">
        <v>40</v>
      </c>
      <c r="N452" s="338" t="s">
        <v>643</v>
      </c>
      <c r="O452" s="332"/>
      <c r="P452" s="332"/>
      <c r="Q452" s="332"/>
      <c r="R452" s="333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3" t="s">
        <v>66</v>
      </c>
    </row>
    <row r="453" spans="1:53" x14ac:dyDescent="0.2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5"/>
      <c r="N453" s="321" t="s">
        <v>43</v>
      </c>
      <c r="O453" s="322"/>
      <c r="P453" s="322"/>
      <c r="Q453" s="322"/>
      <c r="R453" s="322"/>
      <c r="S453" s="322"/>
      <c r="T453" s="323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24"/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5"/>
      <c r="N454" s="321" t="s">
        <v>43</v>
      </c>
      <c r="O454" s="322"/>
      <c r="P454" s="322"/>
      <c r="Q454" s="322"/>
      <c r="R454" s="322"/>
      <c r="S454" s="322"/>
      <c r="T454" s="323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4.25" customHeight="1" x14ac:dyDescent="0.25">
      <c r="A455" s="335" t="s">
        <v>81</v>
      </c>
      <c r="B455" s="335"/>
      <c r="C455" s="335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67"/>
      <c r="Z455" s="67"/>
    </row>
    <row r="456" spans="1:53" ht="27" customHeight="1" x14ac:dyDescent="0.25">
      <c r="A456" s="64" t="s">
        <v>644</v>
      </c>
      <c r="B456" s="64" t="s">
        <v>645</v>
      </c>
      <c r="C456" s="37">
        <v>4301051510</v>
      </c>
      <c r="D456" s="330">
        <v>4640242180540</v>
      </c>
      <c r="E456" s="330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8" t="s">
        <v>112</v>
      </c>
      <c r="L456" s="39" t="s">
        <v>79</v>
      </c>
      <c r="M456" s="38">
        <v>30</v>
      </c>
      <c r="N456" s="339" t="s">
        <v>646</v>
      </c>
      <c r="O456" s="332"/>
      <c r="P456" s="332"/>
      <c r="Q456" s="332"/>
      <c r="R456" s="333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4" t="s">
        <v>66</v>
      </c>
    </row>
    <row r="457" spans="1:53" ht="27" customHeight="1" x14ac:dyDescent="0.25">
      <c r="A457" s="64" t="s">
        <v>647</v>
      </c>
      <c r="B457" s="64" t="s">
        <v>648</v>
      </c>
      <c r="C457" s="37">
        <v>4301051508</v>
      </c>
      <c r="D457" s="330">
        <v>4640242180557</v>
      </c>
      <c r="E457" s="330"/>
      <c r="F457" s="63">
        <v>0.5</v>
      </c>
      <c r="G457" s="38">
        <v>6</v>
      </c>
      <c r="H457" s="63">
        <v>3</v>
      </c>
      <c r="I457" s="63">
        <v>3.2839999999999998</v>
      </c>
      <c r="J457" s="38">
        <v>156</v>
      </c>
      <c r="K457" s="38" t="s">
        <v>80</v>
      </c>
      <c r="L457" s="39" t="s">
        <v>79</v>
      </c>
      <c r="M457" s="38">
        <v>30</v>
      </c>
      <c r="N457" s="331" t="s">
        <v>649</v>
      </c>
      <c r="O457" s="332"/>
      <c r="P457" s="332"/>
      <c r="Q457" s="332"/>
      <c r="R457" s="333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5" t="s">
        <v>66</v>
      </c>
    </row>
    <row r="458" spans="1:53" x14ac:dyDescent="0.2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5"/>
      <c r="N458" s="321" t="s">
        <v>43</v>
      </c>
      <c r="O458" s="322"/>
      <c r="P458" s="322"/>
      <c r="Q458" s="322"/>
      <c r="R458" s="322"/>
      <c r="S458" s="322"/>
      <c r="T458" s="323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x14ac:dyDescent="0.2">
      <c r="A459" s="324"/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5"/>
      <c r="N459" s="321" t="s">
        <v>43</v>
      </c>
      <c r="O459" s="322"/>
      <c r="P459" s="322"/>
      <c r="Q459" s="322"/>
      <c r="R459" s="322"/>
      <c r="S459" s="322"/>
      <c r="T459" s="323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6.5" customHeight="1" x14ac:dyDescent="0.25">
      <c r="A460" s="334" t="s">
        <v>650</v>
      </c>
      <c r="B460" s="334"/>
      <c r="C460" s="334"/>
      <c r="D460" s="334"/>
      <c r="E460" s="334"/>
      <c r="F460" s="334"/>
      <c r="G460" s="334"/>
      <c r="H460" s="334"/>
      <c r="I460" s="334"/>
      <c r="J460" s="334"/>
      <c r="K460" s="334"/>
      <c r="L460" s="334"/>
      <c r="M460" s="334"/>
      <c r="N460" s="334"/>
      <c r="O460" s="334"/>
      <c r="P460" s="334"/>
      <c r="Q460" s="334"/>
      <c r="R460" s="334"/>
      <c r="S460" s="334"/>
      <c r="T460" s="334"/>
      <c r="U460" s="334"/>
      <c r="V460" s="334"/>
      <c r="W460" s="334"/>
      <c r="X460" s="334"/>
      <c r="Y460" s="66"/>
      <c r="Z460" s="66"/>
    </row>
    <row r="461" spans="1:53" ht="14.25" customHeight="1" x14ac:dyDescent="0.25">
      <c r="A461" s="335" t="s">
        <v>81</v>
      </c>
      <c r="B461" s="335"/>
      <c r="C461" s="335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67"/>
      <c r="Z461" s="67"/>
    </row>
    <row r="462" spans="1:53" ht="16.5" customHeight="1" x14ac:dyDescent="0.25">
      <c r="A462" s="64" t="s">
        <v>651</v>
      </c>
      <c r="B462" s="64" t="s">
        <v>652</v>
      </c>
      <c r="C462" s="37">
        <v>4301051310</v>
      </c>
      <c r="D462" s="330">
        <v>4680115880870</v>
      </c>
      <c r="E462" s="330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112</v>
      </c>
      <c r="L462" s="39" t="s">
        <v>133</v>
      </c>
      <c r="M462" s="38">
        <v>40</v>
      </c>
      <c r="N462" s="3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2"/>
      <c r="P462" s="332"/>
      <c r="Q462" s="332"/>
      <c r="R462" s="333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6" t="s">
        <v>66</v>
      </c>
    </row>
    <row r="463" spans="1:53" x14ac:dyDescent="0.2">
      <c r="A463" s="324"/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5"/>
      <c r="N463" s="321" t="s">
        <v>43</v>
      </c>
      <c r="O463" s="322"/>
      <c r="P463" s="322"/>
      <c r="Q463" s="322"/>
      <c r="R463" s="322"/>
      <c r="S463" s="322"/>
      <c r="T463" s="323"/>
      <c r="U463" s="43" t="s">
        <v>42</v>
      </c>
      <c r="V463" s="44">
        <f>IFERROR(V462/H462,"0")</f>
        <v>0</v>
      </c>
      <c r="W463" s="44">
        <f>IFERROR(W462/H462,"0")</f>
        <v>0</v>
      </c>
      <c r="X463" s="44">
        <f>IFERROR(IF(X462="",0,X462),"0")</f>
        <v>0</v>
      </c>
      <c r="Y463" s="68"/>
      <c r="Z463" s="68"/>
    </row>
    <row r="464" spans="1:53" x14ac:dyDescent="0.2">
      <c r="A464" s="324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5"/>
      <c r="N464" s="321" t="s">
        <v>43</v>
      </c>
      <c r="O464" s="322"/>
      <c r="P464" s="322"/>
      <c r="Q464" s="322"/>
      <c r="R464" s="322"/>
      <c r="S464" s="322"/>
      <c r="T464" s="323"/>
      <c r="U464" s="43" t="s">
        <v>0</v>
      </c>
      <c r="V464" s="44">
        <f>IFERROR(SUM(V462:V462),"0")</f>
        <v>0</v>
      </c>
      <c r="W464" s="44">
        <f>IFERROR(SUM(W462:W462),"0")</f>
        <v>0</v>
      </c>
      <c r="X464" s="43"/>
      <c r="Y464" s="68"/>
      <c r="Z464" s="68"/>
    </row>
    <row r="465" spans="1:29" ht="15" customHeight="1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9"/>
      <c r="N465" s="326" t="s">
        <v>36</v>
      </c>
      <c r="O465" s="327"/>
      <c r="P465" s="327"/>
      <c r="Q465" s="327"/>
      <c r="R465" s="327"/>
      <c r="S465" s="327"/>
      <c r="T465" s="328"/>
      <c r="U465" s="43" t="s">
        <v>0</v>
      </c>
      <c r="V465" s="44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0</v>
      </c>
      <c r="W465" s="44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0</v>
      </c>
      <c r="X465" s="43"/>
      <c r="Y465" s="68"/>
      <c r="Z465" s="68"/>
    </row>
    <row r="466" spans="1:29" x14ac:dyDescent="0.2">
      <c r="A466" s="324"/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9"/>
      <c r="N466" s="326" t="s">
        <v>37</v>
      </c>
      <c r="O466" s="327"/>
      <c r="P466" s="327"/>
      <c r="Q466" s="327"/>
      <c r="R466" s="327"/>
      <c r="S466" s="327"/>
      <c r="T466" s="328"/>
      <c r="U466" s="43" t="s">
        <v>0</v>
      </c>
      <c r="V46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0</v>
      </c>
      <c r="W46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0</v>
      </c>
      <c r="X466" s="43"/>
      <c r="Y466" s="68"/>
      <c r="Z466" s="68"/>
    </row>
    <row r="467" spans="1:29" x14ac:dyDescent="0.2">
      <c r="A467" s="324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29"/>
      <c r="N467" s="326" t="s">
        <v>38</v>
      </c>
      <c r="O467" s="327"/>
      <c r="P467" s="327"/>
      <c r="Q467" s="327"/>
      <c r="R467" s="327"/>
      <c r="S467" s="327"/>
      <c r="T467" s="328"/>
      <c r="U467" s="43" t="s">
        <v>23</v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0</v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0</v>
      </c>
      <c r="X467" s="43"/>
      <c r="Y467" s="68"/>
      <c r="Z467" s="68"/>
    </row>
    <row r="468" spans="1:29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29"/>
      <c r="N468" s="326" t="s">
        <v>39</v>
      </c>
      <c r="O468" s="327"/>
      <c r="P468" s="327"/>
      <c r="Q468" s="327"/>
      <c r="R468" s="327"/>
      <c r="S468" s="327"/>
      <c r="T468" s="328"/>
      <c r="U468" s="43" t="s">
        <v>0</v>
      </c>
      <c r="V468" s="44">
        <f>GrossWeightTotal+PalletQtyTotal*25</f>
        <v>0</v>
      </c>
      <c r="W468" s="44">
        <f>GrossWeightTotalR+PalletQtyTotalR*25</f>
        <v>0</v>
      </c>
      <c r="X468" s="43"/>
      <c r="Y468" s="68"/>
      <c r="Z468" s="68"/>
    </row>
    <row r="469" spans="1:29" x14ac:dyDescent="0.2">
      <c r="A469" s="324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29"/>
      <c r="N469" s="326" t="s">
        <v>40</v>
      </c>
      <c r="O469" s="327"/>
      <c r="P469" s="327"/>
      <c r="Q469" s="327"/>
      <c r="R469" s="327"/>
      <c r="S469" s="327"/>
      <c r="T469" s="328"/>
      <c r="U469" s="43" t="s">
        <v>23</v>
      </c>
      <c r="V469" s="44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0</v>
      </c>
      <c r="W469" s="44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0</v>
      </c>
      <c r="X469" s="43"/>
      <c r="Y469" s="68"/>
      <c r="Z469" s="68"/>
    </row>
    <row r="470" spans="1:29" ht="14.25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29"/>
      <c r="N470" s="326" t="s">
        <v>41</v>
      </c>
      <c r="O470" s="327"/>
      <c r="P470" s="327"/>
      <c r="Q470" s="327"/>
      <c r="R470" s="327"/>
      <c r="S470" s="327"/>
      <c r="T470" s="328"/>
      <c r="U470" s="46" t="s">
        <v>54</v>
      </c>
      <c r="V470" s="43"/>
      <c r="W470" s="43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0</v>
      </c>
      <c r="Y470" s="68"/>
      <c r="Z470" s="68"/>
    </row>
    <row r="471" spans="1:29" ht="13.5" thickBot="1" x14ac:dyDescent="0.25"/>
    <row r="472" spans="1:29" ht="27" thickTop="1" thickBot="1" x14ac:dyDescent="0.25">
      <c r="A472" s="47" t="s">
        <v>9</v>
      </c>
      <c r="B472" s="72" t="s">
        <v>75</v>
      </c>
      <c r="C472" s="317" t="s">
        <v>106</v>
      </c>
      <c r="D472" s="317" t="s">
        <v>106</v>
      </c>
      <c r="E472" s="317" t="s">
        <v>106</v>
      </c>
      <c r="F472" s="317" t="s">
        <v>106</v>
      </c>
      <c r="G472" s="317" t="s">
        <v>249</v>
      </c>
      <c r="H472" s="317" t="s">
        <v>249</v>
      </c>
      <c r="I472" s="317" t="s">
        <v>249</v>
      </c>
      <c r="J472" s="317" t="s">
        <v>249</v>
      </c>
      <c r="K472" s="318"/>
      <c r="L472" s="317" t="s">
        <v>249</v>
      </c>
      <c r="M472" s="317" t="s">
        <v>249</v>
      </c>
      <c r="N472" s="317" t="s">
        <v>445</v>
      </c>
      <c r="O472" s="317" t="s">
        <v>445</v>
      </c>
      <c r="P472" s="317" t="s">
        <v>495</v>
      </c>
      <c r="Q472" s="317" t="s">
        <v>495</v>
      </c>
      <c r="R472" s="72" t="s">
        <v>582</v>
      </c>
      <c r="S472" s="317" t="s">
        <v>624</v>
      </c>
      <c r="T472" s="317" t="s">
        <v>624</v>
      </c>
      <c r="U472" s="1"/>
      <c r="Z472" s="61"/>
      <c r="AC472" s="1"/>
    </row>
    <row r="473" spans="1:29" ht="14.25" customHeight="1" thickTop="1" x14ac:dyDescent="0.2">
      <c r="A473" s="319" t="s">
        <v>10</v>
      </c>
      <c r="B473" s="317" t="s">
        <v>75</v>
      </c>
      <c r="C473" s="317" t="s">
        <v>107</v>
      </c>
      <c r="D473" s="317" t="s">
        <v>115</v>
      </c>
      <c r="E473" s="317" t="s">
        <v>106</v>
      </c>
      <c r="F473" s="317" t="s">
        <v>241</v>
      </c>
      <c r="G473" s="317" t="s">
        <v>250</v>
      </c>
      <c r="H473" s="317" t="s">
        <v>257</v>
      </c>
      <c r="I473" s="317" t="s">
        <v>274</v>
      </c>
      <c r="J473" s="317" t="s">
        <v>334</v>
      </c>
      <c r="K473" s="1"/>
      <c r="L473" s="317" t="s">
        <v>416</v>
      </c>
      <c r="M473" s="317" t="s">
        <v>434</v>
      </c>
      <c r="N473" s="317" t="s">
        <v>446</v>
      </c>
      <c r="O473" s="317" t="s">
        <v>472</v>
      </c>
      <c r="P473" s="317" t="s">
        <v>496</v>
      </c>
      <c r="Q473" s="317" t="s">
        <v>560</v>
      </c>
      <c r="R473" s="317" t="s">
        <v>582</v>
      </c>
      <c r="S473" s="317" t="s">
        <v>625</v>
      </c>
      <c r="T473" s="317" t="s">
        <v>650</v>
      </c>
      <c r="U473" s="1"/>
      <c r="Z473" s="61"/>
      <c r="AC473" s="1"/>
    </row>
    <row r="474" spans="1:29" ht="13.5" thickBot="1" x14ac:dyDescent="0.25">
      <c r="A474" s="320"/>
      <c r="B474" s="317"/>
      <c r="C474" s="317"/>
      <c r="D474" s="317"/>
      <c r="E474" s="317"/>
      <c r="F474" s="317"/>
      <c r="G474" s="317"/>
      <c r="H474" s="317"/>
      <c r="I474" s="317"/>
      <c r="J474" s="317"/>
      <c r="K474" s="1"/>
      <c r="L474" s="317"/>
      <c r="M474" s="317"/>
      <c r="N474" s="317"/>
      <c r="O474" s="317"/>
      <c r="P474" s="317"/>
      <c r="Q474" s="317"/>
      <c r="R474" s="317"/>
      <c r="S474" s="317"/>
      <c r="T474" s="317"/>
      <c r="U474" s="1"/>
      <c r="Z474" s="61"/>
      <c r="AC474" s="1"/>
    </row>
    <row r="475" spans="1:29" ht="18" thickTop="1" thickBot="1" x14ac:dyDescent="0.25">
      <c r="A475" s="47" t="s">
        <v>13</v>
      </c>
      <c r="B475" s="53">
        <f>IFERROR(W22*1,"0")+IFERROR(W26*1,"0")+IFERROR(W27*1,"0")+IFERROR(W28*1,"0")+IFERROR(W29*1,"0")+IFERROR(W30*1,"0")+IFERROR(W31*1,"0")+IFERROR(W35*1,"0")+IFERROR(W39*1,"0")+IFERROR(W43*1,"0")</f>
        <v>0</v>
      </c>
      <c r="C475" s="53">
        <f>IFERROR(W49*1,"0")+IFERROR(W50*1,"0")</f>
        <v>0</v>
      </c>
      <c r="D475" s="53">
        <f>IFERROR(W55*1,"0")+IFERROR(W56*1,"0")+IFERROR(W57*1,"0")+IFERROR(W58*1,"0")</f>
        <v>0</v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53">
        <f>IFERROR(W126*1,"0")+IFERROR(W127*1,"0")+IFERROR(W128*1,"0")</f>
        <v>0</v>
      </c>
      <c r="G475" s="53">
        <f>IFERROR(W134*1,"0")+IFERROR(W135*1,"0")+IFERROR(W136*1,"0")</f>
        <v>0</v>
      </c>
      <c r="H475" s="53">
        <f>IFERROR(W141*1,"0")+IFERROR(W142*1,"0")+IFERROR(W143*1,"0")+IFERROR(W144*1,"0")+IFERROR(W145*1,"0")+IFERROR(W146*1,"0")+IFERROR(W147*1,"0")+IFERROR(W148*1,"0")</f>
        <v>0</v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5" s="1"/>
      <c r="L475" s="53">
        <f>IFERROR(W256*1,"0")+IFERROR(W257*1,"0")+IFERROR(W258*1,"0")+IFERROR(W259*1,"0")+IFERROR(W260*1,"0")+IFERROR(W261*1,"0")+IFERROR(W262*1,"0")+IFERROR(W266*1,"0")+IFERROR(W267*1,"0")</f>
        <v>0</v>
      </c>
      <c r="M475" s="53">
        <f>IFERROR(W272*1,"0")+IFERROR(W276*1,"0")+IFERROR(W277*1,"0")+IFERROR(W281*1,"0")+IFERROR(W285*1,"0")</f>
        <v>0</v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0</v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53">
        <f>IFERROR(W387*1,"0")+IFERROR(W388*1,"0")+IFERROR(W392*1,"0")+IFERROR(W393*1,"0")+IFERROR(W394*1,"0")+IFERROR(W395*1,"0")+IFERROR(W396*1,"0")+IFERROR(W397*1,"0")+IFERROR(W398*1,"0")+IFERROR(W402*1,"0")</f>
        <v>0</v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0</v>
      </c>
      <c r="S475" s="53">
        <f>IFERROR(W441*1,"0")+IFERROR(W442*1,"0")+IFERROR(W446*1,"0")+IFERROR(W447*1,"0")+IFERROR(W451*1,"0")+IFERROR(W452*1,"0")+IFERROR(W456*1,"0")+IFERROR(W457*1,"0")</f>
        <v>0</v>
      </c>
      <c r="T475" s="53">
        <f>IFERROR(W462*1,"0")</f>
        <v>0</v>
      </c>
      <c r="U475" s="1"/>
      <c r="Z475" s="61"/>
      <c r="AC475" s="1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A386:X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A406:X406"/>
    <mergeCell ref="A407:X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A439:X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A461:X461"/>
    <mergeCell ref="D462:E462"/>
    <mergeCell ref="N462:R462"/>
    <mergeCell ref="N463:T463"/>
    <mergeCell ref="A463:M464"/>
    <mergeCell ref="N464:T464"/>
    <mergeCell ref="N465:T465"/>
    <mergeCell ref="A465:M470"/>
    <mergeCell ref="N466:T466"/>
    <mergeCell ref="N467:T467"/>
    <mergeCell ref="N468:T468"/>
    <mergeCell ref="N469:T469"/>
    <mergeCell ref="N470:T470"/>
    <mergeCell ref="C472:F472"/>
    <mergeCell ref="G472:M472"/>
    <mergeCell ref="N472:O472"/>
    <mergeCell ref="P472:Q472"/>
    <mergeCell ref="S472:T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3:I474"/>
    <mergeCell ref="J473:J474"/>
    <mergeCell ref="L473:L474"/>
    <mergeCell ref="M473:M474"/>
    <mergeCell ref="N473:N474"/>
    <mergeCell ref="O473:O474"/>
    <mergeCell ref="P473:P474"/>
    <mergeCell ref="Q473:Q474"/>
    <mergeCell ref="R473:R474"/>
    <mergeCell ref="S473:S474"/>
    <mergeCell ref="T473:T47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4" t="s">
        <v>654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655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656</v>
      </c>
      <c r="C6" s="54" t="s">
        <v>657</v>
      </c>
      <c r="D6" s="54" t="s">
        <v>658</v>
      </c>
      <c r="E6" s="54" t="s">
        <v>48</v>
      </c>
    </row>
    <row r="7" spans="2:8" x14ac:dyDescent="0.2">
      <c r="B7" s="54" t="s">
        <v>659</v>
      </c>
      <c r="C7" s="54" t="s">
        <v>660</v>
      </c>
      <c r="D7" s="54" t="s">
        <v>661</v>
      </c>
      <c r="E7" s="54" t="s">
        <v>48</v>
      </c>
    </row>
    <row r="9" spans="2:8" x14ac:dyDescent="0.2">
      <c r="B9" s="54" t="s">
        <v>662</v>
      </c>
      <c r="C9" s="54" t="s">
        <v>657</v>
      </c>
      <c r="D9" s="54" t="s">
        <v>48</v>
      </c>
      <c r="E9" s="54" t="s">
        <v>48</v>
      </c>
    </row>
    <row r="11" spans="2:8" x14ac:dyDescent="0.2">
      <c r="B11" s="54" t="s">
        <v>663</v>
      </c>
      <c r="C11" s="54" t="s">
        <v>660</v>
      </c>
      <c r="D11" s="54" t="s">
        <v>48</v>
      </c>
      <c r="E11" s="54" t="s">
        <v>48</v>
      </c>
    </row>
    <row r="13" spans="2:8" x14ac:dyDescent="0.2">
      <c r="B13" s="54" t="s">
        <v>664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665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666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667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674</v>
      </c>
      <c r="C23" s="54" t="s">
        <v>48</v>
      </c>
      <c r="D23" s="54" t="s">
        <v>48</v>
      </c>
      <c r="E23" s="54" t="s">
        <v>48</v>
      </c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1020</vt:i4>
      </vt:variant>
    </vt:vector>
  </HeadingPairs>
  <TitlesOfParts>
    <vt:vector size="10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2023-11-23T08:07:55Z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