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L480" i="2" l="1"/>
  <c r="V472" i="2"/>
  <c r="V471" i="2"/>
  <c r="V473" i="2" s="1"/>
  <c r="V469" i="2"/>
  <c r="W468" i="2"/>
  <c r="V468" i="2"/>
  <c r="W467" i="2"/>
  <c r="U480" i="2" s="1"/>
  <c r="N467" i="2"/>
  <c r="V464" i="2"/>
  <c r="V463" i="2"/>
  <c r="W462" i="2"/>
  <c r="W463" i="2" s="1"/>
  <c r="X461" i="2"/>
  <c r="W461" i="2"/>
  <c r="W464" i="2" s="1"/>
  <c r="V459" i="2"/>
  <c r="V458" i="2"/>
  <c r="W457" i="2"/>
  <c r="X457" i="2" s="1"/>
  <c r="W456" i="2"/>
  <c r="W458" i="2" s="1"/>
  <c r="W454" i="2"/>
  <c r="V454" i="2"/>
  <c r="V453" i="2"/>
  <c r="X452" i="2"/>
  <c r="W452" i="2"/>
  <c r="W451" i="2"/>
  <c r="X451" i="2" s="1"/>
  <c r="X453" i="2" s="1"/>
  <c r="V449" i="2"/>
  <c r="V448" i="2"/>
  <c r="X447" i="2"/>
  <c r="W447" i="2"/>
  <c r="W446" i="2"/>
  <c r="X446" i="2" s="1"/>
  <c r="X448" i="2" s="1"/>
  <c r="V442" i="2"/>
  <c r="V441" i="2"/>
  <c r="W440" i="2"/>
  <c r="W441" i="2" s="1"/>
  <c r="N440" i="2"/>
  <c r="X439" i="2"/>
  <c r="W439" i="2"/>
  <c r="W442" i="2" s="1"/>
  <c r="N439" i="2"/>
  <c r="V437" i="2"/>
  <c r="V436" i="2"/>
  <c r="W435" i="2"/>
  <c r="X435" i="2" s="1"/>
  <c r="W434" i="2"/>
  <c r="X434" i="2" s="1"/>
  <c r="X433" i="2"/>
  <c r="W433" i="2"/>
  <c r="W432" i="2"/>
  <c r="X432" i="2" s="1"/>
  <c r="N432" i="2"/>
  <c r="W431" i="2"/>
  <c r="X431" i="2" s="1"/>
  <c r="N431" i="2"/>
  <c r="W430" i="2"/>
  <c r="W436" i="2" s="1"/>
  <c r="N430" i="2"/>
  <c r="W428" i="2"/>
  <c r="V428" i="2"/>
  <c r="V427" i="2"/>
  <c r="W426" i="2"/>
  <c r="W427" i="2" s="1"/>
  <c r="N426" i="2"/>
  <c r="X425" i="2"/>
  <c r="W425" i="2"/>
  <c r="N425" i="2"/>
  <c r="V423" i="2"/>
  <c r="V422" i="2"/>
  <c r="X421" i="2"/>
  <c r="W421" i="2"/>
  <c r="N421" i="2"/>
  <c r="W420" i="2"/>
  <c r="X420" i="2" s="1"/>
  <c r="N420" i="2"/>
  <c r="W419" i="2"/>
  <c r="X419" i="2" s="1"/>
  <c r="N419" i="2"/>
  <c r="X418" i="2"/>
  <c r="W418" i="2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X413" i="2"/>
  <c r="W413" i="2"/>
  <c r="S480" i="2" s="1"/>
  <c r="N413" i="2"/>
  <c r="V409" i="2"/>
  <c r="V408" i="2"/>
  <c r="X407" i="2"/>
  <c r="W407" i="2"/>
  <c r="N407" i="2"/>
  <c r="W406" i="2"/>
  <c r="X406" i="2" s="1"/>
  <c r="N406" i="2"/>
  <c r="W405" i="2"/>
  <c r="X405" i="2" s="1"/>
  <c r="N405" i="2"/>
  <c r="W404" i="2"/>
  <c r="X404" i="2" s="1"/>
  <c r="W403" i="2"/>
  <c r="W409" i="2" s="1"/>
  <c r="N403" i="2"/>
  <c r="W402" i="2"/>
  <c r="X402" i="2" s="1"/>
  <c r="N402" i="2"/>
  <c r="W401" i="2"/>
  <c r="X401" i="2" s="1"/>
  <c r="N401" i="2"/>
  <c r="W399" i="2"/>
  <c r="V399" i="2"/>
  <c r="W398" i="2"/>
  <c r="V398" i="2"/>
  <c r="X397" i="2"/>
  <c r="W397" i="2"/>
  <c r="N397" i="2"/>
  <c r="X396" i="2"/>
  <c r="X398" i="2" s="1"/>
  <c r="W396" i="2"/>
  <c r="R480" i="2" s="1"/>
  <c r="N396" i="2"/>
  <c r="W393" i="2"/>
  <c r="V393" i="2"/>
  <c r="W392" i="2"/>
  <c r="V392" i="2"/>
  <c r="X391" i="2"/>
  <c r="W391" i="2"/>
  <c r="W390" i="2"/>
  <c r="X390" i="2" s="1"/>
  <c r="X392" i="2" s="1"/>
  <c r="V388" i="2"/>
  <c r="V387" i="2"/>
  <c r="W386" i="2"/>
  <c r="X386" i="2" s="1"/>
  <c r="W385" i="2"/>
  <c r="X385" i="2" s="1"/>
  <c r="X384" i="2"/>
  <c r="W384" i="2"/>
  <c r="W383" i="2"/>
  <c r="X383" i="2" s="1"/>
  <c r="X387" i="2" s="1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X372" i="2" s="1"/>
  <c r="N372" i="2"/>
  <c r="V370" i="2"/>
  <c r="V369" i="2"/>
  <c r="W368" i="2"/>
  <c r="X368" i="2" s="1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X358" i="2"/>
  <c r="W358" i="2"/>
  <c r="N358" i="2"/>
  <c r="W357" i="2"/>
  <c r="X357" i="2" s="1"/>
  <c r="N357" i="2"/>
  <c r="W356" i="2"/>
  <c r="W370" i="2" s="1"/>
  <c r="N356" i="2"/>
  <c r="V354" i="2"/>
  <c r="W353" i="2"/>
  <c r="V353" i="2"/>
  <c r="W352" i="2"/>
  <c r="X352" i="2" s="1"/>
  <c r="N352" i="2"/>
  <c r="W351" i="2"/>
  <c r="Q480" i="2" s="1"/>
  <c r="N351" i="2"/>
  <c r="W347" i="2"/>
  <c r="V347" i="2"/>
  <c r="V346" i="2"/>
  <c r="W345" i="2"/>
  <c r="W346" i="2" s="1"/>
  <c r="N345" i="2"/>
  <c r="V343" i="2"/>
  <c r="V342" i="2"/>
  <c r="X341" i="2"/>
  <c r="W341" i="2"/>
  <c r="N341" i="2"/>
  <c r="X340" i="2"/>
  <c r="W340" i="2"/>
  <c r="N340" i="2"/>
  <c r="W339" i="2"/>
  <c r="X339" i="2" s="1"/>
  <c r="N339" i="2"/>
  <c r="W338" i="2"/>
  <c r="W343" i="2" s="1"/>
  <c r="N338" i="2"/>
  <c r="V336" i="2"/>
  <c r="W335" i="2"/>
  <c r="V335" i="2"/>
  <c r="W334" i="2"/>
  <c r="X334" i="2" s="1"/>
  <c r="N334" i="2"/>
  <c r="W333" i="2"/>
  <c r="X333" i="2" s="1"/>
  <c r="X335" i="2" s="1"/>
  <c r="N333" i="2"/>
  <c r="V331" i="2"/>
  <c r="V330" i="2"/>
  <c r="W329" i="2"/>
  <c r="X329" i="2" s="1"/>
  <c r="N329" i="2"/>
  <c r="X328" i="2"/>
  <c r="W328" i="2"/>
  <c r="N328" i="2"/>
  <c r="W327" i="2"/>
  <c r="W331" i="2" s="1"/>
  <c r="N327" i="2"/>
  <c r="W326" i="2"/>
  <c r="W330" i="2" s="1"/>
  <c r="N326" i="2"/>
  <c r="V323" i="2"/>
  <c r="V322" i="2"/>
  <c r="W321" i="2"/>
  <c r="W323" i="2" s="1"/>
  <c r="N321" i="2"/>
  <c r="V319" i="2"/>
  <c r="W318" i="2"/>
  <c r="V318" i="2"/>
  <c r="W317" i="2"/>
  <c r="X317" i="2" s="1"/>
  <c r="X318" i="2" s="1"/>
  <c r="N317" i="2"/>
  <c r="V315" i="2"/>
  <c r="W314" i="2"/>
  <c r="V314" i="2"/>
  <c r="W313" i="2"/>
  <c r="X313" i="2" s="1"/>
  <c r="N313" i="2"/>
  <c r="W312" i="2"/>
  <c r="X312" i="2" s="1"/>
  <c r="W311" i="2"/>
  <c r="X311" i="2" s="1"/>
  <c r="X314" i="2" s="1"/>
  <c r="N311" i="2"/>
  <c r="V309" i="2"/>
  <c r="V308" i="2"/>
  <c r="W307" i="2"/>
  <c r="X307" i="2" s="1"/>
  <c r="N307" i="2"/>
  <c r="W306" i="2"/>
  <c r="X306" i="2" s="1"/>
  <c r="N306" i="2"/>
  <c r="W305" i="2"/>
  <c r="X305" i="2" s="1"/>
  <c r="W304" i="2"/>
  <c r="X304" i="2" s="1"/>
  <c r="N304" i="2"/>
  <c r="W303" i="2"/>
  <c r="X303" i="2" s="1"/>
  <c r="N303" i="2"/>
  <c r="W302" i="2"/>
  <c r="X302" i="2" s="1"/>
  <c r="N302" i="2"/>
  <c r="X301" i="2"/>
  <c r="W301" i="2"/>
  <c r="N301" i="2"/>
  <c r="W300" i="2"/>
  <c r="O480" i="2" s="1"/>
  <c r="N300" i="2"/>
  <c r="V296" i="2"/>
  <c r="V295" i="2"/>
  <c r="W294" i="2"/>
  <c r="W295" i="2" s="1"/>
  <c r="N294" i="2"/>
  <c r="V292" i="2"/>
  <c r="V291" i="2"/>
  <c r="W290" i="2"/>
  <c r="X290" i="2" s="1"/>
  <c r="X291" i="2" s="1"/>
  <c r="N290" i="2"/>
  <c r="V288" i="2"/>
  <c r="V287" i="2"/>
  <c r="W286" i="2"/>
  <c r="W288" i="2" s="1"/>
  <c r="N286" i="2"/>
  <c r="V284" i="2"/>
  <c r="V283" i="2"/>
  <c r="W282" i="2"/>
  <c r="W283" i="2" s="1"/>
  <c r="N282" i="2"/>
  <c r="V279" i="2"/>
  <c r="V278" i="2"/>
  <c r="W277" i="2"/>
  <c r="X277" i="2" s="1"/>
  <c r="N277" i="2"/>
  <c r="W276" i="2"/>
  <c r="X276" i="2" s="1"/>
  <c r="N276" i="2"/>
  <c r="V274" i="2"/>
  <c r="V273" i="2"/>
  <c r="W272" i="2"/>
  <c r="X272" i="2" s="1"/>
  <c r="N272" i="2"/>
  <c r="W271" i="2"/>
  <c r="X271" i="2" s="1"/>
  <c r="N271" i="2"/>
  <c r="X270" i="2"/>
  <c r="W270" i="2"/>
  <c r="N270" i="2"/>
  <c r="W269" i="2"/>
  <c r="W273" i="2" s="1"/>
  <c r="X268" i="2"/>
  <c r="W268" i="2"/>
  <c r="N268" i="2"/>
  <c r="X267" i="2"/>
  <c r="W267" i="2"/>
  <c r="N267" i="2"/>
  <c r="W266" i="2"/>
  <c r="X266" i="2" s="1"/>
  <c r="N266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7" i="2"/>
  <c r="V257" i="2"/>
  <c r="V256" i="2"/>
  <c r="W255" i="2"/>
  <c r="X255" i="2" s="1"/>
  <c r="N255" i="2"/>
  <c r="X254" i="2"/>
  <c r="W254" i="2"/>
  <c r="W253" i="2"/>
  <c r="W256" i="2" s="1"/>
  <c r="V251" i="2"/>
  <c r="V250" i="2"/>
  <c r="W249" i="2"/>
  <c r="X249" i="2" s="1"/>
  <c r="N249" i="2"/>
  <c r="X248" i="2"/>
  <c r="W248" i="2"/>
  <c r="N248" i="2"/>
  <c r="W247" i="2"/>
  <c r="W250" i="2" s="1"/>
  <c r="N247" i="2"/>
  <c r="V245" i="2"/>
  <c r="V244" i="2"/>
  <c r="W243" i="2"/>
  <c r="X243" i="2" s="1"/>
  <c r="N243" i="2"/>
  <c r="W242" i="2"/>
  <c r="X242" i="2" s="1"/>
  <c r="N242" i="2"/>
  <c r="X241" i="2"/>
  <c r="W241" i="2"/>
  <c r="N241" i="2"/>
  <c r="X240" i="2"/>
  <c r="W240" i="2"/>
  <c r="N240" i="2"/>
  <c r="W239" i="2"/>
  <c r="X239" i="2" s="1"/>
  <c r="W238" i="2"/>
  <c r="X238" i="2" s="1"/>
  <c r="W237" i="2"/>
  <c r="X237" i="2" s="1"/>
  <c r="N237" i="2"/>
  <c r="W236" i="2"/>
  <c r="X236" i="2" s="1"/>
  <c r="N236" i="2"/>
  <c r="W235" i="2"/>
  <c r="W244" i="2" s="1"/>
  <c r="N235" i="2"/>
  <c r="V233" i="2"/>
  <c r="W232" i="2"/>
  <c r="V232" i="2"/>
  <c r="X231" i="2"/>
  <c r="W231" i="2"/>
  <c r="N231" i="2"/>
  <c r="X230" i="2"/>
  <c r="W230" i="2"/>
  <c r="N230" i="2"/>
  <c r="W229" i="2"/>
  <c r="X229" i="2" s="1"/>
  <c r="X232" i="2" s="1"/>
  <c r="N229" i="2"/>
  <c r="V227" i="2"/>
  <c r="V226" i="2"/>
  <c r="W225" i="2"/>
  <c r="X225" i="2" s="1"/>
  <c r="X226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X218" i="2"/>
  <c r="W218" i="2"/>
  <c r="N218" i="2"/>
  <c r="W217" i="2"/>
  <c r="X217" i="2" s="1"/>
  <c r="N217" i="2"/>
  <c r="W216" i="2"/>
  <c r="X216" i="2" s="1"/>
  <c r="N216" i="2"/>
  <c r="W215" i="2"/>
  <c r="X215" i="2" s="1"/>
  <c r="N215" i="2"/>
  <c r="X214" i="2"/>
  <c r="W214" i="2"/>
  <c r="N214" i="2"/>
  <c r="W213" i="2"/>
  <c r="X213" i="2" s="1"/>
  <c r="N213" i="2"/>
  <c r="W212" i="2"/>
  <c r="X212" i="2" s="1"/>
  <c r="N212" i="2"/>
  <c r="W211" i="2"/>
  <c r="X211" i="2" s="1"/>
  <c r="N211" i="2"/>
  <c r="X210" i="2"/>
  <c r="W210" i="2"/>
  <c r="N210" i="2"/>
  <c r="W209" i="2"/>
  <c r="W223" i="2" s="1"/>
  <c r="N209" i="2"/>
  <c r="W208" i="2"/>
  <c r="W222" i="2" s="1"/>
  <c r="N208" i="2"/>
  <c r="V205" i="2"/>
  <c r="V204" i="2"/>
  <c r="W203" i="2"/>
  <c r="W205" i="2" s="1"/>
  <c r="N203" i="2"/>
  <c r="V200" i="2"/>
  <c r="W199" i="2"/>
  <c r="V199" i="2"/>
  <c r="W198" i="2"/>
  <c r="X198" i="2" s="1"/>
  <c r="N198" i="2"/>
  <c r="W197" i="2"/>
  <c r="X197" i="2" s="1"/>
  <c r="N197" i="2"/>
  <c r="X196" i="2"/>
  <c r="W196" i="2"/>
  <c r="W200" i="2" s="1"/>
  <c r="W195" i="2"/>
  <c r="X195" i="2" s="1"/>
  <c r="X199" i="2" s="1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W181" i="2"/>
  <c r="X181" i="2" s="1"/>
  <c r="X180" i="2"/>
  <c r="W180" i="2"/>
  <c r="N180" i="2"/>
  <c r="W179" i="2"/>
  <c r="X179" i="2" s="1"/>
  <c r="N179" i="2"/>
  <c r="W178" i="2"/>
  <c r="X178" i="2" s="1"/>
  <c r="X177" i="2"/>
  <c r="W177" i="2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W173" i="2" s="1"/>
  <c r="N168" i="2"/>
  <c r="V166" i="2"/>
  <c r="W165" i="2"/>
  <c r="V165" i="2"/>
  <c r="W164" i="2"/>
  <c r="X164" i="2" s="1"/>
  <c r="N164" i="2"/>
  <c r="W163" i="2"/>
  <c r="X163" i="2" s="1"/>
  <c r="X165" i="2" s="1"/>
  <c r="W161" i="2"/>
  <c r="V161" i="2"/>
  <c r="V160" i="2"/>
  <c r="X159" i="2"/>
  <c r="W159" i="2"/>
  <c r="N159" i="2"/>
  <c r="W158" i="2"/>
  <c r="X158" i="2" s="1"/>
  <c r="X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H480" i="2" s="1"/>
  <c r="V142" i="2"/>
  <c r="V141" i="2"/>
  <c r="W140" i="2"/>
  <c r="W141" i="2" s="1"/>
  <c r="N140" i="2"/>
  <c r="X139" i="2"/>
  <c r="W139" i="2"/>
  <c r="N139" i="2"/>
  <c r="X138" i="2"/>
  <c r="W138" i="2"/>
  <c r="G480" i="2" s="1"/>
  <c r="N138" i="2"/>
  <c r="V134" i="2"/>
  <c r="V133" i="2"/>
  <c r="X132" i="2"/>
  <c r="W132" i="2"/>
  <c r="N132" i="2"/>
  <c r="W131" i="2"/>
  <c r="X131" i="2" s="1"/>
  <c r="N131" i="2"/>
  <c r="W130" i="2"/>
  <c r="F480" i="2" s="1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W116" i="2"/>
  <c r="X116" i="2" s="1"/>
  <c r="N116" i="2"/>
  <c r="X115" i="2"/>
  <c r="W115" i="2"/>
  <c r="W114" i="2"/>
  <c r="X114" i="2" s="1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X108" i="2" s="1"/>
  <c r="W107" i="2"/>
  <c r="W118" i="2" s="1"/>
  <c r="V105" i="2"/>
  <c r="V104" i="2"/>
  <c r="X103" i="2"/>
  <c r="W103" i="2"/>
  <c r="W102" i="2"/>
  <c r="X102" i="2" s="1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X96" i="2" s="1"/>
  <c r="N96" i="2"/>
  <c r="W95" i="2"/>
  <c r="W105" i="2" s="1"/>
  <c r="N95" i="2"/>
  <c r="X94" i="2"/>
  <c r="W94" i="2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W86" i="2"/>
  <c r="X86" i="2" s="1"/>
  <c r="W85" i="2"/>
  <c r="W91" i="2" s="1"/>
  <c r="N85" i="2"/>
  <c r="X84" i="2"/>
  <c r="W84" i="2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W75" i="2"/>
  <c r="X75" i="2" s="1"/>
  <c r="W74" i="2"/>
  <c r="X74" i="2" s="1"/>
  <c r="X73" i="2"/>
  <c r="W73" i="2"/>
  <c r="N73" i="2"/>
  <c r="X72" i="2"/>
  <c r="W72" i="2"/>
  <c r="N72" i="2"/>
  <c r="W71" i="2"/>
  <c r="X71" i="2" s="1"/>
  <c r="N71" i="2"/>
  <c r="W70" i="2"/>
  <c r="X70" i="2" s="1"/>
  <c r="N70" i="2"/>
  <c r="X69" i="2"/>
  <c r="W69" i="2"/>
  <c r="N69" i="2"/>
  <c r="X68" i="2"/>
  <c r="W68" i="2"/>
  <c r="N68" i="2"/>
  <c r="W67" i="2"/>
  <c r="X67" i="2" s="1"/>
  <c r="N67" i="2"/>
  <c r="W66" i="2"/>
  <c r="X66" i="2" s="1"/>
  <c r="X65" i="2"/>
  <c r="W65" i="2"/>
  <c r="N65" i="2"/>
  <c r="W64" i="2"/>
  <c r="X64" i="2" s="1"/>
  <c r="W63" i="2"/>
  <c r="W81" i="2" s="1"/>
  <c r="V60" i="2"/>
  <c r="V59" i="2"/>
  <c r="X58" i="2"/>
  <c r="W58" i="2"/>
  <c r="W57" i="2"/>
  <c r="X57" i="2" s="1"/>
  <c r="N57" i="2"/>
  <c r="W56" i="2"/>
  <c r="X56" i="2" s="1"/>
  <c r="W55" i="2"/>
  <c r="W60" i="2" s="1"/>
  <c r="N55" i="2"/>
  <c r="V52" i="2"/>
  <c r="V51" i="2"/>
  <c r="W50" i="2"/>
  <c r="X50" i="2" s="1"/>
  <c r="N50" i="2"/>
  <c r="W49" i="2"/>
  <c r="X49" i="2" s="1"/>
  <c r="N49" i="2"/>
  <c r="V45" i="2"/>
  <c r="W44" i="2"/>
  <c r="V44" i="2"/>
  <c r="W43" i="2"/>
  <c r="W45" i="2" s="1"/>
  <c r="N43" i="2"/>
  <c r="V41" i="2"/>
  <c r="V40" i="2"/>
  <c r="W39" i="2"/>
  <c r="W41" i="2" s="1"/>
  <c r="N39" i="2"/>
  <c r="V37" i="2"/>
  <c r="W36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W26" i="2"/>
  <c r="X26" i="2" s="1"/>
  <c r="X32" i="2" s="1"/>
  <c r="N26" i="2"/>
  <c r="W24" i="2"/>
  <c r="V24" i="2"/>
  <c r="V470" i="2" s="1"/>
  <c r="X23" i="2"/>
  <c r="W23" i="2"/>
  <c r="V23" i="2"/>
  <c r="V474" i="2" s="1"/>
  <c r="X22" i="2"/>
  <c r="W22" i="2"/>
  <c r="W472" i="2" s="1"/>
  <c r="N22" i="2"/>
  <c r="H10" i="2"/>
  <c r="A9" i="2"/>
  <c r="F10" i="2" s="1"/>
  <c r="D7" i="2"/>
  <c r="O6" i="2"/>
  <c r="N2" i="2"/>
  <c r="X192" i="2" l="1"/>
  <c r="X422" i="2"/>
  <c r="X51" i="2"/>
  <c r="X427" i="2"/>
  <c r="X262" i="2"/>
  <c r="X278" i="2"/>
  <c r="X376" i="2"/>
  <c r="X141" i="2"/>
  <c r="W193" i="2"/>
  <c r="W376" i="2"/>
  <c r="W388" i="2"/>
  <c r="X43" i="2"/>
  <c r="X44" i="2" s="1"/>
  <c r="W82" i="2"/>
  <c r="W119" i="2"/>
  <c r="W160" i="2"/>
  <c r="X208" i="2"/>
  <c r="X222" i="2" s="1"/>
  <c r="W245" i="2"/>
  <c r="W284" i="2"/>
  <c r="W296" i="2"/>
  <c r="X326" i="2"/>
  <c r="X330" i="2" s="1"/>
  <c r="W422" i="2"/>
  <c r="W453" i="2"/>
  <c r="W459" i="2"/>
  <c r="X467" i="2"/>
  <c r="X468" i="2" s="1"/>
  <c r="I480" i="2"/>
  <c r="W37" i="2"/>
  <c r="W51" i="2"/>
  <c r="W154" i="2"/>
  <c r="W474" i="2" s="1"/>
  <c r="W166" i="2"/>
  <c r="W226" i="2"/>
  <c r="W262" i="2"/>
  <c r="W278" i="2"/>
  <c r="W291" i="2"/>
  <c r="W308" i="2"/>
  <c r="W319" i="2"/>
  <c r="W336" i="2"/>
  <c r="W354" i="2"/>
  <c r="W377" i="2"/>
  <c r="J480" i="2"/>
  <c r="X269" i="2"/>
  <c r="X273" i="2" s="1"/>
  <c r="X286" i="2"/>
  <c r="X287" i="2" s="1"/>
  <c r="X300" i="2"/>
  <c r="X308" i="2" s="1"/>
  <c r="X327" i="2"/>
  <c r="W342" i="2"/>
  <c r="X403" i="2"/>
  <c r="X408" i="2" s="1"/>
  <c r="W423" i="2"/>
  <c r="W448" i="2"/>
  <c r="M480" i="2"/>
  <c r="W32" i="2"/>
  <c r="X121" i="2"/>
  <c r="X126" i="2" s="1"/>
  <c r="X209" i="2"/>
  <c r="X247" i="2"/>
  <c r="X250" i="2" s="1"/>
  <c r="W52" i="2"/>
  <c r="W133" i="2"/>
  <c r="X140" i="2"/>
  <c r="W155" i="2"/>
  <c r="X168" i="2"/>
  <c r="X172" i="2" s="1"/>
  <c r="X203" i="2"/>
  <c r="X204" i="2" s="1"/>
  <c r="W263" i="2"/>
  <c r="W279" i="2"/>
  <c r="X338" i="2"/>
  <c r="X342" i="2" s="1"/>
  <c r="X379" i="2"/>
  <c r="X380" i="2" s="1"/>
  <c r="W408" i="2"/>
  <c r="X462" i="2"/>
  <c r="X463" i="2" s="1"/>
  <c r="N480" i="2"/>
  <c r="X39" i="2"/>
  <c r="X40" i="2" s="1"/>
  <c r="W59" i="2"/>
  <c r="X95" i="2"/>
  <c r="X104" i="2" s="1"/>
  <c r="W104" i="2"/>
  <c r="W227" i="2"/>
  <c r="X253" i="2"/>
  <c r="X256" i="2" s="1"/>
  <c r="W292" i="2"/>
  <c r="W309" i="2"/>
  <c r="X321" i="2"/>
  <c r="X322" i="2" s="1"/>
  <c r="X356" i="2"/>
  <c r="X369" i="2" s="1"/>
  <c r="X440" i="2"/>
  <c r="X441" i="2" s="1"/>
  <c r="F9" i="2"/>
  <c r="W33" i="2"/>
  <c r="W470" i="2" s="1"/>
  <c r="X85" i="2"/>
  <c r="X91" i="2" s="1"/>
  <c r="W274" i="2"/>
  <c r="W287" i="2"/>
  <c r="W315" i="2"/>
  <c r="X351" i="2"/>
  <c r="X353" i="2" s="1"/>
  <c r="W369" i="2"/>
  <c r="X430" i="2"/>
  <c r="X436" i="2" s="1"/>
  <c r="X456" i="2"/>
  <c r="X458" i="2" s="1"/>
  <c r="W469" i="2"/>
  <c r="B480" i="2"/>
  <c r="W172" i="2"/>
  <c r="W204" i="2"/>
  <c r="W233" i="2"/>
  <c r="W322" i="2"/>
  <c r="W380" i="2"/>
  <c r="W449" i="2"/>
  <c r="C480" i="2"/>
  <c r="P480" i="2"/>
  <c r="W40" i="2"/>
  <c r="X55" i="2"/>
  <c r="X59" i="2" s="1"/>
  <c r="X282" i="2"/>
  <c r="X283" i="2" s="1"/>
  <c r="X294" i="2"/>
  <c r="X295" i="2" s="1"/>
  <c r="W387" i="2"/>
  <c r="D480" i="2"/>
  <c r="W134" i="2"/>
  <c r="X130" i="2"/>
  <c r="X133" i="2" s="1"/>
  <c r="E480" i="2"/>
  <c r="H9" i="2"/>
  <c r="W127" i="2"/>
  <c r="J9" i="2"/>
  <c r="W192" i="2"/>
  <c r="A10" i="2"/>
  <c r="X63" i="2"/>
  <c r="X81" i="2" s="1"/>
  <c r="X107" i="2"/>
  <c r="X118" i="2" s="1"/>
  <c r="W142" i="2"/>
  <c r="X235" i="2"/>
  <c r="X244" i="2" s="1"/>
  <c r="X345" i="2"/>
  <c r="X346" i="2" s="1"/>
  <c r="X426" i="2"/>
  <c r="W471" i="2"/>
  <c r="W473" i="2" s="1"/>
  <c r="T480" i="2"/>
  <c r="W251" i="2"/>
  <c r="W92" i="2"/>
  <c r="W437" i="2"/>
  <c r="X145" i="2"/>
  <c r="X154" i="2" s="1"/>
  <c r="X475" i="2" l="1"/>
</calcChain>
</file>

<file path=xl/sharedStrings.xml><?xml version="1.0" encoding="utf-8"?>
<sst xmlns="http://schemas.openxmlformats.org/spreadsheetml/2006/main" count="3048" uniqueCount="686">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</sst>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45270</v>
      </c>
      <c r="P5" s="635"/>
      <c r="R5" s="642" t="s">
        <v>3</v>
      </c>
      <c r="S5" s="643"/>
      <c r="T5" s="644" t="s">
        <v>667</v>
      </c>
      <c r="U5" s="645"/>
      <c r="Z5" s="60"/>
      <c r="AA5" s="60"/>
      <c r="AB5" s="60"/>
    </row>
    <row r="6" spans="1:29" s="17" customFormat="1" ht="24" customHeight="1" x14ac:dyDescent="0.2">
      <c r="A6" s="618" t="s">
        <v>1</v>
      </c>
      <c r="B6" s="618"/>
      <c r="C6" s="618"/>
      <c r="D6" s="619" t="s">
        <v>668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Воскресенье</v>
      </c>
      <c r="P6" s="620"/>
      <c r="R6" s="621" t="s">
        <v>5</v>
      </c>
      <c r="S6" s="622"/>
      <c r="T6" s="623" t="s">
        <v>68</v>
      </c>
      <c r="U6" s="6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0.33333333333333331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39.950000000000003" customHeight="1" x14ac:dyDescent="0.2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69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0" t="s">
        <v>70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">
      <c r="A13" s="600" t="s">
        <v>71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0" t="s">
        <v>72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2" t="s">
        <v>73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">
      <c r="A19" s="350" t="s">
        <v>74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25">
      <c r="A21" s="339" t="s">
        <v>75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80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9" t="s">
        <v>93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98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102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0" t="s">
        <v>105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25">
      <c r="A47" s="338" t="s">
        <v>106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25">
      <c r="A48" s="339" t="s">
        <v>107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8" t="s">
        <v>114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25">
      <c r="A54" s="339" t="s">
        <v>115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5" t="s">
        <v>119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3" t="s">
        <v>125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8" t="s">
        <v>105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25">
      <c r="A62" s="339" t="s">
        <v>115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7" t="s">
        <v>128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34">
        <v>4607091385670</v>
      </c>
      <c r="E64" s="33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68" t="s">
        <v>131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34">
        <v>4680115882133</v>
      </c>
      <c r="E66" s="33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0" t="s">
        <v>138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58" t="s">
        <v>155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34">
        <v>4680115882577</v>
      </c>
      <c r="E75" s="33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59" t="s">
        <v>157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34">
        <v>4680115882720</v>
      </c>
      <c r="E76" s="33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0" t="s">
        <v>160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34">
        <v>4607091388466</v>
      </c>
      <c r="E77" s="334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34">
        <v>4680115880269</v>
      </c>
      <c r="E78" s="334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34">
        <v>4680115880429</v>
      </c>
      <c r="E79" s="334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34">
        <v>4680115881457</v>
      </c>
      <c r="E80" s="334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8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9"/>
      <c r="N82" s="325" t="s">
        <v>43</v>
      </c>
      <c r="O82" s="326"/>
      <c r="P82" s="326"/>
      <c r="Q82" s="326"/>
      <c r="R82" s="326"/>
      <c r="S82" s="326"/>
      <c r="T82" s="327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39" t="s">
        <v>107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34">
        <v>4607091384789</v>
      </c>
      <c r="E84" s="33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0" t="s">
        <v>171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34">
        <v>4680115881488</v>
      </c>
      <c r="E85" s="33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34">
        <v>4607091384765</v>
      </c>
      <c r="E86" s="33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2" t="s">
        <v>176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34">
        <v>4680115882751</v>
      </c>
      <c r="E87" s="334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3" t="s">
        <v>179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34">
        <v>4680115882775</v>
      </c>
      <c r="E88" s="334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7" t="s">
        <v>182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34">
        <v>4680115880658</v>
      </c>
      <c r="E89" s="334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34">
        <v>4607091381962</v>
      </c>
      <c r="E90" s="334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7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8"/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5" t="s">
        <v>43</v>
      </c>
      <c r="O92" s="326"/>
      <c r="P92" s="326"/>
      <c r="Q92" s="326"/>
      <c r="R92" s="326"/>
      <c r="S92" s="326"/>
      <c r="T92" s="327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39" t="s">
        <v>75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34">
        <v>4607091387667</v>
      </c>
      <c r="E94" s="33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34">
        <v>4607091387636</v>
      </c>
      <c r="E95" s="334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34">
        <v>4607091384727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34">
        <v>4607091386745</v>
      </c>
      <c r="E97" s="334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34">
        <v>4607091382426</v>
      </c>
      <c r="E98" s="33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34">
        <v>4607091386547</v>
      </c>
      <c r="E99" s="33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34">
        <v>4607091384734</v>
      </c>
      <c r="E100" s="33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34">
        <v>4607091382464</v>
      </c>
      <c r="E101" s="33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2" t="s">
        <v>206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34">
        <v>4680115883444</v>
      </c>
      <c r="E103" s="33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5" t="s">
        <v>206</v>
      </c>
      <c r="O103" s="336"/>
      <c r="P103" s="336"/>
      <c r="Q103" s="336"/>
      <c r="R103" s="33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9"/>
      <c r="N105" s="325" t="s">
        <v>43</v>
      </c>
      <c r="O105" s="326"/>
      <c r="P105" s="326"/>
      <c r="Q105" s="326"/>
      <c r="R105" s="326"/>
      <c r="S105" s="326"/>
      <c r="T105" s="327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39" t="s">
        <v>80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34">
        <v>4607091386967</v>
      </c>
      <c r="E107" s="33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6" t="s">
        <v>210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34">
        <v>4607091386967</v>
      </c>
      <c r="E108" s="33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7" t="s">
        <v>212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34">
        <v>4607091385304</v>
      </c>
      <c r="E109" s="33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0" t="s">
        <v>215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34">
        <v>4607091386264</v>
      </c>
      <c r="E110" s="33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34">
        <v>4680115882584</v>
      </c>
      <c r="E111" s="33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2" t="s">
        <v>220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34">
        <v>4680115882584</v>
      </c>
      <c r="E112" s="33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3" t="s">
        <v>222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34">
        <v>4607091385731</v>
      </c>
      <c r="E113" s="33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4" t="s">
        <v>225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34">
        <v>4680115880214</v>
      </c>
      <c r="E114" s="33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6" t="s">
        <v>228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34">
        <v>4680115880894</v>
      </c>
      <c r="E115" s="33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7" t="s">
        <v>231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34">
        <v>4607091385427</v>
      </c>
      <c r="E116" s="33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34">
        <v>4680115882645</v>
      </c>
      <c r="E117" s="33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29" t="s">
        <v>236</v>
      </c>
      <c r="O117" s="336"/>
      <c r="P117" s="336"/>
      <c r="Q117" s="336"/>
      <c r="R117" s="33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5" t="s">
        <v>43</v>
      </c>
      <c r="O118" s="326"/>
      <c r="P118" s="326"/>
      <c r="Q118" s="326"/>
      <c r="R118" s="326"/>
      <c r="S118" s="326"/>
      <c r="T118" s="327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9"/>
      <c r="N119" s="325" t="s">
        <v>43</v>
      </c>
      <c r="O119" s="326"/>
      <c r="P119" s="326"/>
      <c r="Q119" s="326"/>
      <c r="R119" s="326"/>
      <c r="S119" s="326"/>
      <c r="T119" s="327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39" t="s">
        <v>237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34">
        <v>4607091383065</v>
      </c>
      <c r="E121" s="33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34">
        <v>4680115881532</v>
      </c>
      <c r="E122" s="33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34">
        <v>4680115882652</v>
      </c>
      <c r="E123" s="334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4" t="s">
        <v>244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34">
        <v>4680115880238</v>
      </c>
      <c r="E124" s="334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6"/>
      <c r="P124" s="336"/>
      <c r="Q124" s="336"/>
      <c r="R124" s="337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34">
        <v>4680115881464</v>
      </c>
      <c r="E125" s="334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0" t="s">
        <v>249</v>
      </c>
      <c r="O125" s="336"/>
      <c r="P125" s="336"/>
      <c r="Q125" s="336"/>
      <c r="R125" s="337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9"/>
      <c r="N126" s="325" t="s">
        <v>43</v>
      </c>
      <c r="O126" s="326"/>
      <c r="P126" s="326"/>
      <c r="Q126" s="326"/>
      <c r="R126" s="326"/>
      <c r="S126" s="326"/>
      <c r="T126" s="327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9"/>
      <c r="N127" s="325" t="s">
        <v>43</v>
      </c>
      <c r="O127" s="326"/>
      <c r="P127" s="326"/>
      <c r="Q127" s="326"/>
      <c r="R127" s="326"/>
      <c r="S127" s="326"/>
      <c r="T127" s="327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38" t="s">
        <v>250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66"/>
      <c r="Z128" s="66"/>
    </row>
    <row r="129" spans="1:53" ht="14.25" customHeight="1" x14ac:dyDescent="0.25">
      <c r="A129" s="339" t="s">
        <v>80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34">
        <v>4607091385168</v>
      </c>
      <c r="E130" s="334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1" t="s">
        <v>253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34">
        <v>4607091383256</v>
      </c>
      <c r="E131" s="334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34">
        <v>4607091385748</v>
      </c>
      <c r="E132" s="334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8"/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9"/>
      <c r="N133" s="325" t="s">
        <v>43</v>
      </c>
      <c r="O133" s="326"/>
      <c r="P133" s="326"/>
      <c r="Q133" s="326"/>
      <c r="R133" s="326"/>
      <c r="S133" s="326"/>
      <c r="T133" s="32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8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9"/>
      <c r="N134" s="325" t="s">
        <v>43</v>
      </c>
      <c r="O134" s="326"/>
      <c r="P134" s="326"/>
      <c r="Q134" s="326"/>
      <c r="R134" s="326"/>
      <c r="S134" s="326"/>
      <c r="T134" s="32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0" t="s">
        <v>258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55"/>
      <c r="Z135" s="55"/>
    </row>
    <row r="136" spans="1:53" ht="16.5" customHeight="1" x14ac:dyDescent="0.25">
      <c r="A136" s="338" t="s">
        <v>259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66"/>
      <c r="Z136" s="66"/>
    </row>
    <row r="137" spans="1:53" ht="14.25" customHeight="1" x14ac:dyDescent="0.25">
      <c r="A137" s="339" t="s">
        <v>115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34">
        <v>4607091383423</v>
      </c>
      <c r="E138" s="334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34">
        <v>4607091381405</v>
      </c>
      <c r="E139" s="334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34">
        <v>4607091386516</v>
      </c>
      <c r="E140" s="334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9"/>
      <c r="N141" s="325" t="s">
        <v>43</v>
      </c>
      <c r="O141" s="326"/>
      <c r="P141" s="326"/>
      <c r="Q141" s="326"/>
      <c r="R141" s="326"/>
      <c r="S141" s="326"/>
      <c r="T141" s="32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9"/>
      <c r="N142" s="325" t="s">
        <v>43</v>
      </c>
      <c r="O142" s="326"/>
      <c r="P142" s="326"/>
      <c r="Q142" s="326"/>
      <c r="R142" s="326"/>
      <c r="S142" s="326"/>
      <c r="T142" s="32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8" t="s">
        <v>266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66"/>
      <c r="Z143" s="66"/>
    </row>
    <row r="144" spans="1:53" ht="14.25" customHeight="1" x14ac:dyDescent="0.25">
      <c r="A144" s="339" t="s">
        <v>75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34">
        <v>4680115883963</v>
      </c>
      <c r="E145" s="334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1" t="s">
        <v>269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34">
        <v>4680115880993</v>
      </c>
      <c r="E146" s="334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34">
        <v>4680115881761</v>
      </c>
      <c r="E147" s="334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34">
        <v>4680115881563</v>
      </c>
      <c r="E148" s="334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34">
        <v>4680115880986</v>
      </c>
      <c r="E149" s="334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34">
        <v>4680115880207</v>
      </c>
      <c r="E150" s="334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34">
        <v>4680115881785</v>
      </c>
      <c r="E151" s="33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34">
        <v>4680115881679</v>
      </c>
      <c r="E152" s="334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34">
        <v>4680115880191</v>
      </c>
      <c r="E153" s="334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9"/>
      <c r="N154" s="325" t="s">
        <v>43</v>
      </c>
      <c r="O154" s="326"/>
      <c r="P154" s="326"/>
      <c r="Q154" s="326"/>
      <c r="R154" s="326"/>
      <c r="S154" s="326"/>
      <c r="T154" s="32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9"/>
      <c r="N155" s="325" t="s">
        <v>43</v>
      </c>
      <c r="O155" s="326"/>
      <c r="P155" s="326"/>
      <c r="Q155" s="326"/>
      <c r="R155" s="326"/>
      <c r="S155" s="326"/>
      <c r="T155" s="32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38" t="s">
        <v>287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6"/>
      <c r="Z156" s="66"/>
    </row>
    <row r="157" spans="1:53" ht="14.25" customHeight="1" x14ac:dyDescent="0.25">
      <c r="A157" s="339" t="s">
        <v>115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4">
        <v>4680115881402</v>
      </c>
      <c r="E158" s="33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4">
        <v>4680115881396</v>
      </c>
      <c r="E159" s="334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9"/>
      <c r="N160" s="325" t="s">
        <v>43</v>
      </c>
      <c r="O160" s="326"/>
      <c r="P160" s="326"/>
      <c r="Q160" s="326"/>
      <c r="R160" s="326"/>
      <c r="S160" s="326"/>
      <c r="T160" s="32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9"/>
      <c r="N161" s="325" t="s">
        <v>43</v>
      </c>
      <c r="O161" s="326"/>
      <c r="P161" s="326"/>
      <c r="Q161" s="326"/>
      <c r="R161" s="326"/>
      <c r="S161" s="326"/>
      <c r="T161" s="32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9" t="s">
        <v>107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4">
        <v>4680115882935</v>
      </c>
      <c r="E163" s="33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2" t="s">
        <v>294</v>
      </c>
      <c r="O163" s="336"/>
      <c r="P163" s="336"/>
      <c r="Q163" s="336"/>
      <c r="R163" s="33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4">
        <v>4680115880764</v>
      </c>
      <c r="E164" s="334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9"/>
      <c r="N165" s="325" t="s">
        <v>43</v>
      </c>
      <c r="O165" s="326"/>
      <c r="P165" s="326"/>
      <c r="Q165" s="326"/>
      <c r="R165" s="326"/>
      <c r="S165" s="326"/>
      <c r="T165" s="32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9"/>
      <c r="N166" s="325" t="s">
        <v>43</v>
      </c>
      <c r="O166" s="326"/>
      <c r="P166" s="326"/>
      <c r="Q166" s="326"/>
      <c r="R166" s="326"/>
      <c r="S166" s="326"/>
      <c r="T166" s="32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39" t="s">
        <v>75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4">
        <v>4680115882683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4">
        <v>4680115882690</v>
      </c>
      <c r="E169" s="33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4">
        <v>4680115882669</v>
      </c>
      <c r="E170" s="33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4">
        <v>4680115882676</v>
      </c>
      <c r="E171" s="33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9"/>
      <c r="N172" s="325" t="s">
        <v>43</v>
      </c>
      <c r="O172" s="326"/>
      <c r="P172" s="326"/>
      <c r="Q172" s="326"/>
      <c r="R172" s="326"/>
      <c r="S172" s="326"/>
      <c r="T172" s="32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9"/>
      <c r="N173" s="325" t="s">
        <v>43</v>
      </c>
      <c r="O173" s="326"/>
      <c r="P173" s="326"/>
      <c r="Q173" s="326"/>
      <c r="R173" s="326"/>
      <c r="S173" s="326"/>
      <c r="T173" s="32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39" t="s">
        <v>80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4">
        <v>4680115881556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4">
        <v>4680115880573</v>
      </c>
      <c r="E176" s="334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6" t="s">
        <v>309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4">
        <v>4680115881594</v>
      </c>
      <c r="E177" s="334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4">
        <v>4680115881587</v>
      </c>
      <c r="E178" s="33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0" t="s">
        <v>314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4">
        <v>4680115880962</v>
      </c>
      <c r="E179" s="334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4">
        <v>4680115881617</v>
      </c>
      <c r="E180" s="334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4">
        <v>4680115881228</v>
      </c>
      <c r="E181" s="33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3" t="s">
        <v>321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4">
        <v>4680115881037</v>
      </c>
      <c r="E182" s="334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4" t="s">
        <v>324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4">
        <v>4680115881211</v>
      </c>
      <c r="E183" s="334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4">
        <v>4680115881020</v>
      </c>
      <c r="E184" s="334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4">
        <v>4680115882195</v>
      </c>
      <c r="E185" s="334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4">
        <v>4680115882607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4">
        <v>4680115880092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4">
        <v>4680115880221</v>
      </c>
      <c r="E188" s="33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4">
        <v>4680115882942</v>
      </c>
      <c r="E189" s="33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4">
        <v>4680115880504</v>
      </c>
      <c r="E190" s="33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4">
        <v>4680115882164</v>
      </c>
      <c r="E191" s="334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9"/>
      <c r="N192" s="325" t="s">
        <v>43</v>
      </c>
      <c r="O192" s="326"/>
      <c r="P192" s="326"/>
      <c r="Q192" s="326"/>
      <c r="R192" s="326"/>
      <c r="S192" s="326"/>
      <c r="T192" s="32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9"/>
      <c r="N193" s="325" t="s">
        <v>43</v>
      </c>
      <c r="O193" s="326"/>
      <c r="P193" s="326"/>
      <c r="Q193" s="326"/>
      <c r="R193" s="326"/>
      <c r="S193" s="326"/>
      <c r="T193" s="32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39" t="s">
        <v>237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4">
        <v>4680115882874</v>
      </c>
      <c r="E195" s="334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7" t="s">
        <v>345</v>
      </c>
      <c r="O195" s="336"/>
      <c r="P195" s="336"/>
      <c r="Q195" s="336"/>
      <c r="R195" s="337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4">
        <v>4680115884434</v>
      </c>
      <c r="E196" s="334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78" t="s">
        <v>348</v>
      </c>
      <c r="O196" s="336"/>
      <c r="P196" s="336"/>
      <c r="Q196" s="336"/>
      <c r="R196" s="337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4">
        <v>4680115880801</v>
      </c>
      <c r="E197" s="33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6"/>
      <c r="P197" s="336"/>
      <c r="Q197" s="336"/>
      <c r="R197" s="337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4">
        <v>4680115880818</v>
      </c>
      <c r="E198" s="33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6"/>
      <c r="P198" s="336"/>
      <c r="Q198" s="336"/>
      <c r="R198" s="337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28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9"/>
      <c r="N199" s="325" t="s">
        <v>43</v>
      </c>
      <c r="O199" s="326"/>
      <c r="P199" s="326"/>
      <c r="Q199" s="326"/>
      <c r="R199" s="326"/>
      <c r="S199" s="326"/>
      <c r="T199" s="32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28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9"/>
      <c r="N200" s="325" t="s">
        <v>43</v>
      </c>
      <c r="O200" s="326"/>
      <c r="P200" s="326"/>
      <c r="Q200" s="326"/>
      <c r="R200" s="326"/>
      <c r="S200" s="326"/>
      <c r="T200" s="32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38" t="s">
        <v>353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66"/>
      <c r="Z201" s="66"/>
    </row>
    <row r="202" spans="1:53" ht="14.25" customHeight="1" x14ac:dyDescent="0.25">
      <c r="A202" s="339" t="s">
        <v>75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4">
        <v>4607091389845</v>
      </c>
      <c r="E203" s="334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9"/>
      <c r="N204" s="325" t="s">
        <v>43</v>
      </c>
      <c r="O204" s="326"/>
      <c r="P204" s="326"/>
      <c r="Q204" s="326"/>
      <c r="R204" s="326"/>
      <c r="S204" s="326"/>
      <c r="T204" s="327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9"/>
      <c r="N205" s="325" t="s">
        <v>43</v>
      </c>
      <c r="O205" s="326"/>
      <c r="P205" s="326"/>
      <c r="Q205" s="326"/>
      <c r="R205" s="326"/>
      <c r="S205" s="326"/>
      <c r="T205" s="327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38" t="s">
        <v>356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66"/>
      <c r="Z206" s="66"/>
    </row>
    <row r="207" spans="1:53" ht="14.25" customHeight="1" x14ac:dyDescent="0.25">
      <c r="A207" s="339" t="s">
        <v>115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4">
        <v>4607091387445</v>
      </c>
      <c r="E208" s="334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1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4">
        <v>4607091386004</v>
      </c>
      <c r="E209" s="334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4">
        <v>4607091386004</v>
      </c>
      <c r="E210" s="334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4">
        <v>4607091386073</v>
      </c>
      <c r="E211" s="334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34">
        <v>4607091387322</v>
      </c>
      <c r="E212" s="334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34">
        <v>4607091387322</v>
      </c>
      <c r="E213" s="334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6"/>
      <c r="P213" s="336"/>
      <c r="Q213" s="336"/>
      <c r="R213" s="33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4">
        <v>4607091387377</v>
      </c>
      <c r="E214" s="334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6"/>
      <c r="P214" s="336"/>
      <c r="Q214" s="336"/>
      <c r="R214" s="337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4">
        <v>4607091387353</v>
      </c>
      <c r="E215" s="334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6"/>
      <c r="P215" s="336"/>
      <c r="Q215" s="336"/>
      <c r="R215" s="337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4">
        <v>4607091386011</v>
      </c>
      <c r="E216" s="334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6"/>
      <c r="P216" s="336"/>
      <c r="Q216" s="336"/>
      <c r="R216" s="337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1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4">
        <v>4607091387308</v>
      </c>
      <c r="E217" s="334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6"/>
      <c r="P217" s="336"/>
      <c r="Q217" s="336"/>
      <c r="R217" s="337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4">
        <v>4607091387339</v>
      </c>
      <c r="E218" s="334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6"/>
      <c r="P218" s="336"/>
      <c r="Q218" s="336"/>
      <c r="R218" s="337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4">
        <v>4680115882638</v>
      </c>
      <c r="E219" s="33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6"/>
      <c r="P219" s="336"/>
      <c r="Q219" s="336"/>
      <c r="R219" s="337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4">
        <v>4680115881938</v>
      </c>
      <c r="E220" s="33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6"/>
      <c r="P220" s="336"/>
      <c r="Q220" s="336"/>
      <c r="R220" s="337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4">
        <v>4607091387346</v>
      </c>
      <c r="E221" s="33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6"/>
      <c r="P221" s="336"/>
      <c r="Q221" s="336"/>
      <c r="R221" s="337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9"/>
      <c r="N222" s="325" t="s">
        <v>43</v>
      </c>
      <c r="O222" s="326"/>
      <c r="P222" s="326"/>
      <c r="Q222" s="326"/>
      <c r="R222" s="326"/>
      <c r="S222" s="326"/>
      <c r="T222" s="327"/>
      <c r="U222" s="43" t="s">
        <v>42</v>
      </c>
      <c r="V222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9"/>
      <c r="N223" s="325" t="s">
        <v>43</v>
      </c>
      <c r="O223" s="326"/>
      <c r="P223" s="326"/>
      <c r="Q223" s="326"/>
      <c r="R223" s="326"/>
      <c r="S223" s="326"/>
      <c r="T223" s="327"/>
      <c r="U223" s="43" t="s">
        <v>0</v>
      </c>
      <c r="V223" s="44">
        <f>IFERROR(SUM(V208:V221),"0")</f>
        <v>0</v>
      </c>
      <c r="W223" s="44">
        <f>IFERROR(SUM(W208:W221),"0")</f>
        <v>0</v>
      </c>
      <c r="X223" s="43"/>
      <c r="Y223" s="68"/>
      <c r="Z223" s="68"/>
    </row>
    <row r="224" spans="1:53" ht="14.25" customHeight="1" x14ac:dyDescent="0.25">
      <c r="A224" s="339" t="s">
        <v>107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67"/>
      <c r="Z224" s="67"/>
    </row>
    <row r="225" spans="1:53" ht="27" customHeight="1" x14ac:dyDescent="0.25">
      <c r="A225" s="64" t="s">
        <v>383</v>
      </c>
      <c r="B225" s="64" t="s">
        <v>384</v>
      </c>
      <c r="C225" s="37">
        <v>4301020254</v>
      </c>
      <c r="D225" s="334">
        <v>4680115881914</v>
      </c>
      <c r="E225" s="334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79</v>
      </c>
      <c r="L225" s="39" t="s">
        <v>110</v>
      </c>
      <c r="M225" s="38">
        <v>90</v>
      </c>
      <c r="N225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6"/>
      <c r="P225" s="336"/>
      <c r="Q225" s="336"/>
      <c r="R225" s="337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28"/>
      <c r="B226" s="328"/>
      <c r="C226" s="328"/>
      <c r="D226" s="328"/>
      <c r="E226" s="328"/>
      <c r="F226" s="328"/>
      <c r="G226" s="328"/>
      <c r="H226" s="328"/>
      <c r="I226" s="328"/>
      <c r="J226" s="328"/>
      <c r="K226" s="328"/>
      <c r="L226" s="328"/>
      <c r="M226" s="329"/>
      <c r="N226" s="325" t="s">
        <v>43</v>
      </c>
      <c r="O226" s="326"/>
      <c r="P226" s="326"/>
      <c r="Q226" s="326"/>
      <c r="R226" s="326"/>
      <c r="S226" s="326"/>
      <c r="T226" s="327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28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9"/>
      <c r="N227" s="325" t="s">
        <v>43</v>
      </c>
      <c r="O227" s="326"/>
      <c r="P227" s="326"/>
      <c r="Q227" s="326"/>
      <c r="R227" s="326"/>
      <c r="S227" s="326"/>
      <c r="T227" s="327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39" t="s">
        <v>75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67"/>
      <c r="Z228" s="67"/>
    </row>
    <row r="229" spans="1:53" ht="27" customHeight="1" x14ac:dyDescent="0.25">
      <c r="A229" s="64" t="s">
        <v>385</v>
      </c>
      <c r="B229" s="64" t="s">
        <v>386</v>
      </c>
      <c r="C229" s="37">
        <v>4301030878</v>
      </c>
      <c r="D229" s="334">
        <v>4607091387193</v>
      </c>
      <c r="E229" s="334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79</v>
      </c>
      <c r="L229" s="39" t="s">
        <v>78</v>
      </c>
      <c r="M229" s="38">
        <v>35</v>
      </c>
      <c r="N229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6"/>
      <c r="P229" s="336"/>
      <c r="Q229" s="336"/>
      <c r="R229" s="337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387</v>
      </c>
      <c r="B230" s="64" t="s">
        <v>388</v>
      </c>
      <c r="C230" s="37">
        <v>4301031153</v>
      </c>
      <c r="D230" s="334">
        <v>4607091387230</v>
      </c>
      <c r="E230" s="334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40</v>
      </c>
      <c r="N230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4301031152</v>
      </c>
      <c r="D231" s="334">
        <v>4607091387285</v>
      </c>
      <c r="E231" s="334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183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9"/>
      <c r="N232" s="325" t="s">
        <v>43</v>
      </c>
      <c r="O232" s="326"/>
      <c r="P232" s="326"/>
      <c r="Q232" s="326"/>
      <c r="R232" s="326"/>
      <c r="S232" s="326"/>
      <c r="T232" s="327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9"/>
      <c r="N233" s="325" t="s">
        <v>43</v>
      </c>
      <c r="O233" s="326"/>
      <c r="P233" s="326"/>
      <c r="Q233" s="326"/>
      <c r="R233" s="326"/>
      <c r="S233" s="326"/>
      <c r="T233" s="327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39" t="s">
        <v>80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  <c r="V234" s="339"/>
      <c r="W234" s="339"/>
      <c r="X234" s="339"/>
      <c r="Y234" s="67"/>
      <c r="Z234" s="67"/>
    </row>
    <row r="235" spans="1:53" ht="16.5" customHeight="1" x14ac:dyDescent="0.25">
      <c r="A235" s="64" t="s">
        <v>391</v>
      </c>
      <c r="B235" s="64" t="s">
        <v>392</v>
      </c>
      <c r="C235" s="37">
        <v>4301051100</v>
      </c>
      <c r="D235" s="334">
        <v>4607091387766</v>
      </c>
      <c r="E235" s="334"/>
      <c r="F235" s="63">
        <v>1.35</v>
      </c>
      <c r="G235" s="38">
        <v>6</v>
      </c>
      <c r="H235" s="63">
        <v>8.1</v>
      </c>
      <c r="I235" s="63">
        <v>8.6579999999999995</v>
      </c>
      <c r="J235" s="38">
        <v>56</v>
      </c>
      <c r="K235" s="38" t="s">
        <v>111</v>
      </c>
      <c r="L235" s="39" t="s">
        <v>132</v>
      </c>
      <c r="M235" s="38">
        <v>40</v>
      </c>
      <c r="N235" s="4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6"/>
      <c r="P235" s="336"/>
      <c r="Q235" s="336"/>
      <c r="R235" s="33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2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393</v>
      </c>
      <c r="B236" s="64" t="s">
        <v>394</v>
      </c>
      <c r="C236" s="37">
        <v>4301051116</v>
      </c>
      <c r="D236" s="334">
        <v>4607091387957</v>
      </c>
      <c r="E236" s="334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111</v>
      </c>
      <c r="L236" s="39" t="s">
        <v>78</v>
      </c>
      <c r="M236" s="38">
        <v>40</v>
      </c>
      <c r="N236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6"/>
      <c r="P236" s="336"/>
      <c r="Q236" s="336"/>
      <c r="R236" s="33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4301051115</v>
      </c>
      <c r="D237" s="334">
        <v>4607091387964</v>
      </c>
      <c r="E237" s="334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4301051461</v>
      </c>
      <c r="D238" s="334">
        <v>4680115883604</v>
      </c>
      <c r="E238" s="334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79</v>
      </c>
      <c r="L238" s="39" t="s">
        <v>132</v>
      </c>
      <c r="M238" s="38">
        <v>45</v>
      </c>
      <c r="N238" s="457" t="s">
        <v>399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400</v>
      </c>
      <c r="B239" s="64" t="s">
        <v>401</v>
      </c>
      <c r="C239" s="37">
        <v>4301051485</v>
      </c>
      <c r="D239" s="334">
        <v>4680115883567</v>
      </c>
      <c r="E239" s="334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79</v>
      </c>
      <c r="L239" s="39" t="s">
        <v>78</v>
      </c>
      <c r="M239" s="38">
        <v>40</v>
      </c>
      <c r="N239" s="449" t="s">
        <v>402</v>
      </c>
      <c r="O239" s="336"/>
      <c r="P239" s="336"/>
      <c r="Q239" s="336"/>
      <c r="R239" s="337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16.5" customHeight="1" x14ac:dyDescent="0.25">
      <c r="A240" s="64" t="s">
        <v>403</v>
      </c>
      <c r="B240" s="64" t="s">
        <v>404</v>
      </c>
      <c r="C240" s="37">
        <v>4301051134</v>
      </c>
      <c r="D240" s="334">
        <v>4607091381672</v>
      </c>
      <c r="E240" s="334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79</v>
      </c>
      <c r="L240" s="39" t="s">
        <v>78</v>
      </c>
      <c r="M240" s="38">
        <v>40</v>
      </c>
      <c r="N24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6"/>
      <c r="P240" s="336"/>
      <c r="Q240" s="336"/>
      <c r="R240" s="337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405</v>
      </c>
      <c r="B241" s="64" t="s">
        <v>406</v>
      </c>
      <c r="C241" s="37">
        <v>4301051130</v>
      </c>
      <c r="D241" s="334">
        <v>4607091387537</v>
      </c>
      <c r="E241" s="334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6"/>
      <c r="P241" s="336"/>
      <c r="Q241" s="336"/>
      <c r="R241" s="337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4301051132</v>
      </c>
      <c r="D242" s="334">
        <v>4607091387513</v>
      </c>
      <c r="E242" s="334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6"/>
      <c r="P242" s="336"/>
      <c r="Q242" s="336"/>
      <c r="R242" s="337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4301051277</v>
      </c>
      <c r="D243" s="334">
        <v>4680115880511</v>
      </c>
      <c r="E243" s="334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79</v>
      </c>
      <c r="L243" s="39" t="s">
        <v>132</v>
      </c>
      <c r="M243" s="38">
        <v>40</v>
      </c>
      <c r="N243" s="4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8"/>
      <c r="M244" s="329"/>
      <c r="N244" s="325" t="s">
        <v>43</v>
      </c>
      <c r="O244" s="326"/>
      <c r="P244" s="326"/>
      <c r="Q244" s="326"/>
      <c r="R244" s="326"/>
      <c r="S244" s="326"/>
      <c r="T244" s="327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9"/>
      <c r="N245" s="325" t="s">
        <v>43</v>
      </c>
      <c r="O245" s="326"/>
      <c r="P245" s="326"/>
      <c r="Q245" s="326"/>
      <c r="R245" s="326"/>
      <c r="S245" s="326"/>
      <c r="T245" s="327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39" t="s">
        <v>237</v>
      </c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  <c r="V246" s="339"/>
      <c r="W246" s="339"/>
      <c r="X246" s="339"/>
      <c r="Y246" s="67"/>
      <c r="Z246" s="67"/>
    </row>
    <row r="247" spans="1:53" ht="16.5" customHeight="1" x14ac:dyDescent="0.25">
      <c r="A247" s="64" t="s">
        <v>411</v>
      </c>
      <c r="B247" s="64" t="s">
        <v>412</v>
      </c>
      <c r="C247" s="37">
        <v>4301060326</v>
      </c>
      <c r="D247" s="334">
        <v>4607091380880</v>
      </c>
      <c r="E247" s="334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111</v>
      </c>
      <c r="L247" s="39" t="s">
        <v>78</v>
      </c>
      <c r="M247" s="38">
        <v>30</v>
      </c>
      <c r="N24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6"/>
      <c r="P247" s="336"/>
      <c r="Q247" s="336"/>
      <c r="R247" s="337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413</v>
      </c>
      <c r="B248" s="64" t="s">
        <v>414</v>
      </c>
      <c r="C248" s="37">
        <v>4301060308</v>
      </c>
      <c r="D248" s="334">
        <v>4607091384482</v>
      </c>
      <c r="E248" s="334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6"/>
      <c r="P248" s="336"/>
      <c r="Q248" s="336"/>
      <c r="R248" s="33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415</v>
      </c>
      <c r="B249" s="64" t="s">
        <v>416</v>
      </c>
      <c r="C249" s="37">
        <v>4301060325</v>
      </c>
      <c r="D249" s="334">
        <v>4607091380897</v>
      </c>
      <c r="E249" s="334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9"/>
      <c r="N250" s="325" t="s">
        <v>43</v>
      </c>
      <c r="O250" s="326"/>
      <c r="P250" s="326"/>
      <c r="Q250" s="326"/>
      <c r="R250" s="326"/>
      <c r="S250" s="326"/>
      <c r="T250" s="32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9"/>
      <c r="N251" s="325" t="s">
        <v>43</v>
      </c>
      <c r="O251" s="326"/>
      <c r="P251" s="326"/>
      <c r="Q251" s="326"/>
      <c r="R251" s="326"/>
      <c r="S251" s="326"/>
      <c r="T251" s="32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39" t="s">
        <v>93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67"/>
      <c r="Z252" s="67"/>
    </row>
    <row r="253" spans="1:53" ht="16.5" customHeight="1" x14ac:dyDescent="0.25">
      <c r="A253" s="64" t="s">
        <v>417</v>
      </c>
      <c r="B253" s="64" t="s">
        <v>418</v>
      </c>
      <c r="C253" s="37">
        <v>4301030232</v>
      </c>
      <c r="D253" s="334">
        <v>4607091388374</v>
      </c>
      <c r="E253" s="334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79</v>
      </c>
      <c r="L253" s="39" t="s">
        <v>97</v>
      </c>
      <c r="M253" s="38">
        <v>180</v>
      </c>
      <c r="N253" s="443" t="s">
        <v>419</v>
      </c>
      <c r="O253" s="336"/>
      <c r="P253" s="336"/>
      <c r="Q253" s="336"/>
      <c r="R253" s="337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420</v>
      </c>
      <c r="B254" s="64" t="s">
        <v>421</v>
      </c>
      <c r="C254" s="37">
        <v>4301030235</v>
      </c>
      <c r="D254" s="334">
        <v>4607091388381</v>
      </c>
      <c r="E254" s="334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422</v>
      </c>
      <c r="O254" s="336"/>
      <c r="P254" s="336"/>
      <c r="Q254" s="336"/>
      <c r="R254" s="33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423</v>
      </c>
      <c r="B255" s="64" t="s">
        <v>424</v>
      </c>
      <c r="C255" s="37">
        <v>4301030233</v>
      </c>
      <c r="D255" s="334">
        <v>4607091388404</v>
      </c>
      <c r="E255" s="334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6"/>
      <c r="P255" s="336"/>
      <c r="Q255" s="336"/>
      <c r="R255" s="33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9"/>
      <c r="N256" s="325" t="s">
        <v>43</v>
      </c>
      <c r="O256" s="326"/>
      <c r="P256" s="326"/>
      <c r="Q256" s="326"/>
      <c r="R256" s="326"/>
      <c r="S256" s="326"/>
      <c r="T256" s="327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9"/>
      <c r="N257" s="325" t="s">
        <v>43</v>
      </c>
      <c r="O257" s="326"/>
      <c r="P257" s="326"/>
      <c r="Q257" s="326"/>
      <c r="R257" s="326"/>
      <c r="S257" s="326"/>
      <c r="T257" s="327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39" t="s">
        <v>425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4301180007</v>
      </c>
      <c r="D259" s="334">
        <v>4680115881808</v>
      </c>
      <c r="E259" s="334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429</v>
      </c>
      <c r="L259" s="39" t="s">
        <v>428</v>
      </c>
      <c r="M259" s="38">
        <v>730</v>
      </c>
      <c r="N25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6"/>
      <c r="P259" s="336"/>
      <c r="Q259" s="336"/>
      <c r="R259" s="337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430</v>
      </c>
      <c r="B260" s="64" t="s">
        <v>431</v>
      </c>
      <c r="C260" s="37">
        <v>4301180006</v>
      </c>
      <c r="D260" s="334">
        <v>4680115881822</v>
      </c>
      <c r="E260" s="334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429</v>
      </c>
      <c r="L260" s="39" t="s">
        <v>428</v>
      </c>
      <c r="M260" s="38">
        <v>730</v>
      </c>
      <c r="N26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6"/>
      <c r="P260" s="336"/>
      <c r="Q260" s="336"/>
      <c r="R260" s="337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4301180001</v>
      </c>
      <c r="D261" s="334">
        <v>4680115880016</v>
      </c>
      <c r="E261" s="334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429</v>
      </c>
      <c r="L261" s="39" t="s">
        <v>428</v>
      </c>
      <c r="M261" s="38">
        <v>730</v>
      </c>
      <c r="N261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9"/>
      <c r="N262" s="325" t="s">
        <v>43</v>
      </c>
      <c r="O262" s="326"/>
      <c r="P262" s="326"/>
      <c r="Q262" s="326"/>
      <c r="R262" s="326"/>
      <c r="S262" s="326"/>
      <c r="T262" s="327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28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9"/>
      <c r="N263" s="325" t="s">
        <v>43</v>
      </c>
      <c r="O263" s="326"/>
      <c r="P263" s="326"/>
      <c r="Q263" s="326"/>
      <c r="R263" s="326"/>
      <c r="S263" s="326"/>
      <c r="T263" s="327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38" t="s">
        <v>434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66"/>
      <c r="Z264" s="66"/>
    </row>
    <row r="265" spans="1:53" ht="14.25" customHeight="1" x14ac:dyDescent="0.25">
      <c r="A265" s="339" t="s">
        <v>115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7"/>
      <c r="Z265" s="67"/>
    </row>
    <row r="266" spans="1:53" ht="27" customHeight="1" x14ac:dyDescent="0.25">
      <c r="A266" s="64" t="s">
        <v>435</v>
      </c>
      <c r="B266" s="64" t="s">
        <v>436</v>
      </c>
      <c r="C266" s="37">
        <v>4301011315</v>
      </c>
      <c r="D266" s="334">
        <v>4607091387421</v>
      </c>
      <c r="E266" s="33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111</v>
      </c>
      <c r="L266" s="39" t="s">
        <v>110</v>
      </c>
      <c r="M266" s="38">
        <v>55</v>
      </c>
      <c r="N26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3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435</v>
      </c>
      <c r="B267" s="64" t="s">
        <v>437</v>
      </c>
      <c r="C267" s="37">
        <v>4301011121</v>
      </c>
      <c r="D267" s="334">
        <v>4607091387421</v>
      </c>
      <c r="E267" s="334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111</v>
      </c>
      <c r="L267" s="39" t="s">
        <v>120</v>
      </c>
      <c r="M267" s="38">
        <v>55</v>
      </c>
      <c r="N267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438</v>
      </c>
      <c r="B268" s="64" t="s">
        <v>439</v>
      </c>
      <c r="C268" s="37">
        <v>4301011396</v>
      </c>
      <c r="D268" s="334">
        <v>4607091387452</v>
      </c>
      <c r="E268" s="334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6"/>
      <c r="P268" s="336"/>
      <c r="Q268" s="336"/>
      <c r="R268" s="337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438</v>
      </c>
      <c r="B269" s="64" t="s">
        <v>440</v>
      </c>
      <c r="C269" s="37">
        <v>4301011619</v>
      </c>
      <c r="D269" s="334">
        <v>4607091387452</v>
      </c>
      <c r="E269" s="334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111</v>
      </c>
      <c r="L269" s="39" t="s">
        <v>110</v>
      </c>
      <c r="M269" s="38">
        <v>55</v>
      </c>
      <c r="N269" s="434" t="s">
        <v>441</v>
      </c>
      <c r="O269" s="336"/>
      <c r="P269" s="336"/>
      <c r="Q269" s="336"/>
      <c r="R269" s="337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442</v>
      </c>
      <c r="B270" s="64" t="s">
        <v>443</v>
      </c>
      <c r="C270" s="37">
        <v>4301011313</v>
      </c>
      <c r="D270" s="334">
        <v>4607091385984</v>
      </c>
      <c r="E270" s="334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6"/>
      <c r="P270" s="336"/>
      <c r="Q270" s="336"/>
      <c r="R270" s="337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4301011316</v>
      </c>
      <c r="D271" s="334">
        <v>4607091387438</v>
      </c>
      <c r="E271" s="334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79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6"/>
      <c r="P271" s="336"/>
      <c r="Q271" s="336"/>
      <c r="R271" s="337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4301011318</v>
      </c>
      <c r="D272" s="334">
        <v>4607091387469</v>
      </c>
      <c r="E272" s="334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79</v>
      </c>
      <c r="L272" s="39" t="s">
        <v>78</v>
      </c>
      <c r="M272" s="38">
        <v>55</v>
      </c>
      <c r="N272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39" t="s">
        <v>75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67"/>
      <c r="Z275" s="67"/>
    </row>
    <row r="276" spans="1:53" ht="27" customHeight="1" x14ac:dyDescent="0.25">
      <c r="A276" s="64" t="s">
        <v>448</v>
      </c>
      <c r="B276" s="64" t="s">
        <v>449</v>
      </c>
      <c r="C276" s="37">
        <v>4301031154</v>
      </c>
      <c r="D276" s="334">
        <v>4607091387292</v>
      </c>
      <c r="E276" s="334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79</v>
      </c>
      <c r="L276" s="39" t="s">
        <v>78</v>
      </c>
      <c r="M276" s="38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6"/>
      <c r="P276" s="336"/>
      <c r="Q276" s="336"/>
      <c r="R276" s="33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450</v>
      </c>
      <c r="B277" s="64" t="s">
        <v>451</v>
      </c>
      <c r="C277" s="37">
        <v>4301031155</v>
      </c>
      <c r="D277" s="334">
        <v>4607091387315</v>
      </c>
      <c r="E277" s="334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9"/>
      <c r="N278" s="325" t="s">
        <v>43</v>
      </c>
      <c r="O278" s="326"/>
      <c r="P278" s="326"/>
      <c r="Q278" s="326"/>
      <c r="R278" s="326"/>
      <c r="S278" s="326"/>
      <c r="T278" s="327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38" t="s">
        <v>452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66"/>
      <c r="Z280" s="66"/>
    </row>
    <row r="281" spans="1:53" ht="14.25" customHeight="1" x14ac:dyDescent="0.25">
      <c r="A281" s="339" t="s">
        <v>75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7"/>
      <c r="Z281" s="67"/>
    </row>
    <row r="282" spans="1:53" ht="27" customHeight="1" x14ac:dyDescent="0.25">
      <c r="A282" s="64" t="s">
        <v>453</v>
      </c>
      <c r="B282" s="64" t="s">
        <v>454</v>
      </c>
      <c r="C282" s="37">
        <v>4301031066</v>
      </c>
      <c r="D282" s="334">
        <v>4607091383836</v>
      </c>
      <c r="E282" s="334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79</v>
      </c>
      <c r="L282" s="39" t="s">
        <v>78</v>
      </c>
      <c r="M282" s="38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6"/>
      <c r="P282" s="336"/>
      <c r="Q282" s="336"/>
      <c r="R282" s="337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8"/>
      <c r="M284" s="329"/>
      <c r="N284" s="325" t="s">
        <v>43</v>
      </c>
      <c r="O284" s="326"/>
      <c r="P284" s="326"/>
      <c r="Q284" s="326"/>
      <c r="R284" s="326"/>
      <c r="S284" s="326"/>
      <c r="T284" s="327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9" t="s">
        <v>80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67"/>
      <c r="Z285" s="67"/>
    </row>
    <row r="286" spans="1:53" ht="27" customHeight="1" x14ac:dyDescent="0.25">
      <c r="A286" s="64" t="s">
        <v>455</v>
      </c>
      <c r="B286" s="64" t="s">
        <v>456</v>
      </c>
      <c r="C286" s="37">
        <v>4301051142</v>
      </c>
      <c r="D286" s="334">
        <v>4607091387919</v>
      </c>
      <c r="E286" s="334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111</v>
      </c>
      <c r="L286" s="39" t="s">
        <v>78</v>
      </c>
      <c r="M286" s="38">
        <v>45</v>
      </c>
      <c r="N286" s="4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6"/>
      <c r="P286" s="336"/>
      <c r="Q286" s="336"/>
      <c r="R286" s="33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8"/>
      <c r="M288" s="329"/>
      <c r="N288" s="325" t="s">
        <v>43</v>
      </c>
      <c r="O288" s="326"/>
      <c r="P288" s="326"/>
      <c r="Q288" s="326"/>
      <c r="R288" s="326"/>
      <c r="S288" s="326"/>
      <c r="T288" s="32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39" t="s">
        <v>237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67"/>
      <c r="Z289" s="67"/>
    </row>
    <row r="290" spans="1:53" ht="27" customHeight="1" x14ac:dyDescent="0.25">
      <c r="A290" s="64" t="s">
        <v>457</v>
      </c>
      <c r="B290" s="64" t="s">
        <v>458</v>
      </c>
      <c r="C290" s="37">
        <v>4301060324</v>
      </c>
      <c r="D290" s="334">
        <v>4607091388831</v>
      </c>
      <c r="E290" s="334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79</v>
      </c>
      <c r="L290" s="39" t="s">
        <v>78</v>
      </c>
      <c r="M290" s="38">
        <v>40</v>
      </c>
      <c r="N290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6"/>
      <c r="P290" s="336"/>
      <c r="Q290" s="336"/>
      <c r="R290" s="337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28"/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9"/>
      <c r="N291" s="325" t="s">
        <v>43</v>
      </c>
      <c r="O291" s="326"/>
      <c r="P291" s="326"/>
      <c r="Q291" s="326"/>
      <c r="R291" s="326"/>
      <c r="S291" s="326"/>
      <c r="T291" s="327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28"/>
      <c r="B292" s="328"/>
      <c r="C292" s="328"/>
      <c r="D292" s="328"/>
      <c r="E292" s="328"/>
      <c r="F292" s="328"/>
      <c r="G292" s="328"/>
      <c r="H292" s="328"/>
      <c r="I292" s="328"/>
      <c r="J292" s="328"/>
      <c r="K292" s="328"/>
      <c r="L292" s="328"/>
      <c r="M292" s="329"/>
      <c r="N292" s="325" t="s">
        <v>43</v>
      </c>
      <c r="O292" s="326"/>
      <c r="P292" s="326"/>
      <c r="Q292" s="326"/>
      <c r="R292" s="326"/>
      <c r="S292" s="326"/>
      <c r="T292" s="327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39" t="s">
        <v>93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67"/>
      <c r="Z293" s="67"/>
    </row>
    <row r="294" spans="1:53" ht="27" customHeight="1" x14ac:dyDescent="0.25">
      <c r="A294" s="64" t="s">
        <v>459</v>
      </c>
      <c r="B294" s="64" t="s">
        <v>460</v>
      </c>
      <c r="C294" s="37">
        <v>4301032015</v>
      </c>
      <c r="D294" s="334">
        <v>4607091383102</v>
      </c>
      <c r="E294" s="334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79</v>
      </c>
      <c r="L294" s="39" t="s">
        <v>97</v>
      </c>
      <c r="M294" s="38">
        <v>180</v>
      </c>
      <c r="N294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6"/>
      <c r="P294" s="336"/>
      <c r="Q294" s="336"/>
      <c r="R294" s="337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28"/>
      <c r="B295" s="328"/>
      <c r="C295" s="328"/>
      <c r="D295" s="328"/>
      <c r="E295" s="328"/>
      <c r="F295" s="328"/>
      <c r="G295" s="328"/>
      <c r="H295" s="328"/>
      <c r="I295" s="328"/>
      <c r="J295" s="328"/>
      <c r="K295" s="328"/>
      <c r="L295" s="328"/>
      <c r="M295" s="329"/>
      <c r="N295" s="325" t="s">
        <v>43</v>
      </c>
      <c r="O295" s="326"/>
      <c r="P295" s="326"/>
      <c r="Q295" s="326"/>
      <c r="R295" s="326"/>
      <c r="S295" s="326"/>
      <c r="T295" s="327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28"/>
      <c r="B296" s="328"/>
      <c r="C296" s="328"/>
      <c r="D296" s="328"/>
      <c r="E296" s="328"/>
      <c r="F296" s="328"/>
      <c r="G296" s="328"/>
      <c r="H296" s="328"/>
      <c r="I296" s="328"/>
      <c r="J296" s="328"/>
      <c r="K296" s="328"/>
      <c r="L296" s="328"/>
      <c r="M296" s="329"/>
      <c r="N296" s="325" t="s">
        <v>43</v>
      </c>
      <c r="O296" s="326"/>
      <c r="P296" s="326"/>
      <c r="Q296" s="326"/>
      <c r="R296" s="326"/>
      <c r="S296" s="326"/>
      <c r="T296" s="327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50" t="s">
        <v>461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55"/>
      <c r="Z297" s="55"/>
    </row>
    <row r="298" spans="1:53" ht="16.5" customHeight="1" x14ac:dyDescent="0.25">
      <c r="A298" s="338" t="s">
        <v>462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66"/>
      <c r="Z298" s="66"/>
    </row>
    <row r="299" spans="1:53" ht="14.25" customHeight="1" x14ac:dyDescent="0.25">
      <c r="A299" s="339" t="s">
        <v>115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7"/>
      <c r="Z299" s="67"/>
    </row>
    <row r="300" spans="1:53" ht="27" customHeight="1" x14ac:dyDescent="0.25">
      <c r="A300" s="64" t="s">
        <v>463</v>
      </c>
      <c r="B300" s="64" t="s">
        <v>464</v>
      </c>
      <c r="C300" s="37">
        <v>4301011339</v>
      </c>
      <c r="D300" s="334">
        <v>4607091383997</v>
      </c>
      <c r="E300" s="334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111</v>
      </c>
      <c r="L300" s="39" t="s">
        <v>78</v>
      </c>
      <c r="M300" s="38">
        <v>60</v>
      </c>
      <c r="N30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6"/>
      <c r="P300" s="336"/>
      <c r="Q300" s="336"/>
      <c r="R300" s="33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ref="W300:W307" si="14"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463</v>
      </c>
      <c r="B301" s="64" t="s">
        <v>465</v>
      </c>
      <c r="C301" s="37">
        <v>4301011239</v>
      </c>
      <c r="D301" s="334">
        <v>4607091383997</v>
      </c>
      <c r="E301" s="334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120</v>
      </c>
      <c r="M301" s="38">
        <v>60</v>
      </c>
      <c r="N301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6"/>
      <c r="P301" s="336"/>
      <c r="Q301" s="336"/>
      <c r="R301" s="337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466</v>
      </c>
      <c r="B302" s="64" t="s">
        <v>467</v>
      </c>
      <c r="C302" s="37">
        <v>4301011326</v>
      </c>
      <c r="D302" s="334">
        <v>4607091384130</v>
      </c>
      <c r="E302" s="33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78</v>
      </c>
      <c r="M302" s="38">
        <v>60</v>
      </c>
      <c r="N30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6"/>
      <c r="P302" s="336"/>
      <c r="Q302" s="336"/>
      <c r="R302" s="337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466</v>
      </c>
      <c r="B303" s="64" t="s">
        <v>468</v>
      </c>
      <c r="C303" s="37">
        <v>4301011240</v>
      </c>
      <c r="D303" s="334">
        <v>4607091384130</v>
      </c>
      <c r="E303" s="33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120</v>
      </c>
      <c r="M303" s="38">
        <v>60</v>
      </c>
      <c r="N303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6"/>
      <c r="P303" s="336"/>
      <c r="Q303" s="336"/>
      <c r="R303" s="337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469</v>
      </c>
      <c r="B304" s="64" t="s">
        <v>470</v>
      </c>
      <c r="C304" s="37">
        <v>4301011330</v>
      </c>
      <c r="D304" s="334">
        <v>4607091384147</v>
      </c>
      <c r="E304" s="334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78</v>
      </c>
      <c r="M304" s="38">
        <v>60</v>
      </c>
      <c r="N304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6"/>
      <c r="P304" s="336"/>
      <c r="Q304" s="336"/>
      <c r="R304" s="337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469</v>
      </c>
      <c r="B305" s="64" t="s">
        <v>471</v>
      </c>
      <c r="C305" s="37">
        <v>4301011238</v>
      </c>
      <c r="D305" s="334">
        <v>4607091384147</v>
      </c>
      <c r="E305" s="334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120</v>
      </c>
      <c r="M305" s="38">
        <v>60</v>
      </c>
      <c r="N305" s="419" t="s">
        <v>472</v>
      </c>
      <c r="O305" s="336"/>
      <c r="P305" s="336"/>
      <c r="Q305" s="336"/>
      <c r="R305" s="337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473</v>
      </c>
      <c r="B306" s="64" t="s">
        <v>474</v>
      </c>
      <c r="C306" s="37">
        <v>4301011327</v>
      </c>
      <c r="D306" s="334">
        <v>4607091384154</v>
      </c>
      <c r="E306" s="334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79</v>
      </c>
      <c r="L306" s="39" t="s">
        <v>78</v>
      </c>
      <c r="M306" s="38">
        <v>60</v>
      </c>
      <c r="N306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6"/>
      <c r="P306" s="336"/>
      <c r="Q306" s="336"/>
      <c r="R306" s="337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4301011332</v>
      </c>
      <c r="D307" s="334">
        <v>4607091384161</v>
      </c>
      <c r="E307" s="334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6"/>
      <c r="P307" s="336"/>
      <c r="Q307" s="336"/>
      <c r="R307" s="337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9"/>
      <c r="N308" s="325" t="s">
        <v>43</v>
      </c>
      <c r="O308" s="326"/>
      <c r="P308" s="326"/>
      <c r="Q308" s="326"/>
      <c r="R308" s="326"/>
      <c r="S308" s="326"/>
      <c r="T308" s="327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0</v>
      </c>
      <c r="W308" s="44">
        <f>IFERROR(W300/H300,"0")+IFERROR(W301/H301,"0")+IFERROR(W302/H302,"0")+IFERROR(W303/H303,"0")+IFERROR(W304/H304,"0")+IFERROR(W305/H305,"0")+IFERROR(W306/H306,"0")+IFERROR(W307/H307,"0")</f>
        <v>0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68"/>
      <c r="Z308" s="68"/>
    </row>
    <row r="309" spans="1:53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0</v>
      </c>
      <c r="V309" s="44">
        <f>IFERROR(SUM(V300:V307),"0")</f>
        <v>0</v>
      </c>
      <c r="W309" s="44">
        <f>IFERROR(SUM(W300:W307),"0")</f>
        <v>0</v>
      </c>
      <c r="X309" s="43"/>
      <c r="Y309" s="68"/>
      <c r="Z309" s="68"/>
    </row>
    <row r="310" spans="1:53" ht="14.25" customHeight="1" x14ac:dyDescent="0.25">
      <c r="A310" s="339" t="s">
        <v>107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67"/>
      <c r="Z310" s="67"/>
    </row>
    <row r="311" spans="1:53" ht="27" customHeight="1" x14ac:dyDescent="0.25">
      <c r="A311" s="64" t="s">
        <v>477</v>
      </c>
      <c r="B311" s="64" t="s">
        <v>478</v>
      </c>
      <c r="C311" s="37">
        <v>4301020178</v>
      </c>
      <c r="D311" s="334">
        <v>4607091383980</v>
      </c>
      <c r="E311" s="334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111</v>
      </c>
      <c r="L311" s="39" t="s">
        <v>110</v>
      </c>
      <c r="M311" s="38">
        <v>50</v>
      </c>
      <c r="N311" s="4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6"/>
      <c r="P311" s="336"/>
      <c r="Q311" s="336"/>
      <c r="R311" s="33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479</v>
      </c>
      <c r="B312" s="64" t="s">
        <v>480</v>
      </c>
      <c r="C312" s="37">
        <v>4301020270</v>
      </c>
      <c r="D312" s="334">
        <v>4680115883314</v>
      </c>
      <c r="E312" s="33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111</v>
      </c>
      <c r="L312" s="39" t="s">
        <v>132</v>
      </c>
      <c r="M312" s="38">
        <v>50</v>
      </c>
      <c r="N312" s="417" t="s">
        <v>481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482</v>
      </c>
      <c r="B313" s="64" t="s">
        <v>483</v>
      </c>
      <c r="C313" s="37">
        <v>4301020179</v>
      </c>
      <c r="D313" s="334">
        <v>4607091384178</v>
      </c>
      <c r="E313" s="33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79</v>
      </c>
      <c r="L313" s="39" t="s">
        <v>110</v>
      </c>
      <c r="M313" s="38">
        <v>50</v>
      </c>
      <c r="N313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6"/>
      <c r="P313" s="336"/>
      <c r="Q313" s="336"/>
      <c r="R313" s="337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28"/>
      <c r="B315" s="328"/>
      <c r="C315" s="328"/>
      <c r="D315" s="328"/>
      <c r="E315" s="328"/>
      <c r="F315" s="328"/>
      <c r="G315" s="328"/>
      <c r="H315" s="328"/>
      <c r="I315" s="328"/>
      <c r="J315" s="328"/>
      <c r="K315" s="328"/>
      <c r="L315" s="328"/>
      <c r="M315" s="329"/>
      <c r="N315" s="325" t="s">
        <v>43</v>
      </c>
      <c r="O315" s="326"/>
      <c r="P315" s="326"/>
      <c r="Q315" s="326"/>
      <c r="R315" s="326"/>
      <c r="S315" s="326"/>
      <c r="T315" s="327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39" t="s">
        <v>80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39"/>
      <c r="Y316" s="67"/>
      <c r="Z316" s="67"/>
    </row>
    <row r="317" spans="1:53" ht="27" customHeight="1" x14ac:dyDescent="0.25">
      <c r="A317" s="64" t="s">
        <v>484</v>
      </c>
      <c r="B317" s="64" t="s">
        <v>485</v>
      </c>
      <c r="C317" s="37">
        <v>4301051298</v>
      </c>
      <c r="D317" s="334">
        <v>4607091384260</v>
      </c>
      <c r="E317" s="334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111</v>
      </c>
      <c r="L317" s="39" t="s">
        <v>78</v>
      </c>
      <c r="M317" s="38">
        <v>35</v>
      </c>
      <c r="N317" s="4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6"/>
      <c r="P317" s="336"/>
      <c r="Q317" s="336"/>
      <c r="R317" s="33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28"/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9"/>
      <c r="N318" s="325" t="s">
        <v>43</v>
      </c>
      <c r="O318" s="326"/>
      <c r="P318" s="326"/>
      <c r="Q318" s="326"/>
      <c r="R318" s="326"/>
      <c r="S318" s="326"/>
      <c r="T318" s="327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8"/>
      <c r="M319" s="329"/>
      <c r="N319" s="325" t="s">
        <v>43</v>
      </c>
      <c r="O319" s="326"/>
      <c r="P319" s="326"/>
      <c r="Q319" s="326"/>
      <c r="R319" s="326"/>
      <c r="S319" s="326"/>
      <c r="T319" s="327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339" t="s">
        <v>237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67"/>
      <c r="Z320" s="67"/>
    </row>
    <row r="321" spans="1:53" ht="16.5" customHeight="1" x14ac:dyDescent="0.25">
      <c r="A321" s="64" t="s">
        <v>486</v>
      </c>
      <c r="B321" s="64" t="s">
        <v>487</v>
      </c>
      <c r="C321" s="37">
        <v>4301060314</v>
      </c>
      <c r="D321" s="334">
        <v>4607091384673</v>
      </c>
      <c r="E321" s="33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111</v>
      </c>
      <c r="L321" s="39" t="s">
        <v>78</v>
      </c>
      <c r="M321" s="38">
        <v>30</v>
      </c>
      <c r="N321" s="4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6"/>
      <c r="P321" s="336"/>
      <c r="Q321" s="336"/>
      <c r="R321" s="33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8"/>
      <c r="B322" s="328"/>
      <c r="C322" s="328"/>
      <c r="D322" s="328"/>
      <c r="E322" s="328"/>
      <c r="F322" s="328"/>
      <c r="G322" s="328"/>
      <c r="H322" s="328"/>
      <c r="I322" s="328"/>
      <c r="J322" s="328"/>
      <c r="K322" s="328"/>
      <c r="L322" s="328"/>
      <c r="M322" s="329"/>
      <c r="N322" s="325" t="s">
        <v>43</v>
      </c>
      <c r="O322" s="326"/>
      <c r="P322" s="326"/>
      <c r="Q322" s="326"/>
      <c r="R322" s="326"/>
      <c r="S322" s="326"/>
      <c r="T322" s="32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28"/>
      <c r="B323" s="328"/>
      <c r="C323" s="328"/>
      <c r="D323" s="328"/>
      <c r="E323" s="328"/>
      <c r="F323" s="328"/>
      <c r="G323" s="328"/>
      <c r="H323" s="328"/>
      <c r="I323" s="328"/>
      <c r="J323" s="328"/>
      <c r="K323" s="328"/>
      <c r="L323" s="328"/>
      <c r="M323" s="329"/>
      <c r="N323" s="325" t="s">
        <v>43</v>
      </c>
      <c r="O323" s="326"/>
      <c r="P323" s="326"/>
      <c r="Q323" s="326"/>
      <c r="R323" s="326"/>
      <c r="S323" s="326"/>
      <c r="T323" s="32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38" t="s">
        <v>488</v>
      </c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8"/>
      <c r="N324" s="338"/>
      <c r="O324" s="338"/>
      <c r="P324" s="338"/>
      <c r="Q324" s="338"/>
      <c r="R324" s="338"/>
      <c r="S324" s="338"/>
      <c r="T324" s="338"/>
      <c r="U324" s="338"/>
      <c r="V324" s="338"/>
      <c r="W324" s="338"/>
      <c r="X324" s="338"/>
      <c r="Y324" s="66"/>
      <c r="Z324" s="66"/>
    </row>
    <row r="325" spans="1:53" ht="14.25" customHeight="1" x14ac:dyDescent="0.25">
      <c r="A325" s="339" t="s">
        <v>115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7"/>
      <c r="Z325" s="67"/>
    </row>
    <row r="326" spans="1:53" ht="27" customHeight="1" x14ac:dyDescent="0.25">
      <c r="A326" s="64" t="s">
        <v>489</v>
      </c>
      <c r="B326" s="64" t="s">
        <v>490</v>
      </c>
      <c r="C326" s="37">
        <v>4301011324</v>
      </c>
      <c r="D326" s="334">
        <v>4607091384185</v>
      </c>
      <c r="E326" s="33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111</v>
      </c>
      <c r="L326" s="39" t="s">
        <v>78</v>
      </c>
      <c r="M326" s="38">
        <v>60</v>
      </c>
      <c r="N326" s="4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6"/>
      <c r="P326" s="336"/>
      <c r="Q326" s="336"/>
      <c r="R326" s="337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491</v>
      </c>
      <c r="B327" s="64" t="s">
        <v>492</v>
      </c>
      <c r="C327" s="37">
        <v>4301011312</v>
      </c>
      <c r="D327" s="334">
        <v>4607091384192</v>
      </c>
      <c r="E327" s="33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111</v>
      </c>
      <c r="L327" s="39" t="s">
        <v>110</v>
      </c>
      <c r="M327" s="38">
        <v>60</v>
      </c>
      <c r="N327" s="4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6"/>
      <c r="P327" s="336"/>
      <c r="Q327" s="336"/>
      <c r="R327" s="337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4301011483</v>
      </c>
      <c r="D328" s="334">
        <v>4680115881907</v>
      </c>
      <c r="E328" s="334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78</v>
      </c>
      <c r="M328" s="38">
        <v>60</v>
      </c>
      <c r="N328" s="4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6"/>
      <c r="P328" s="336"/>
      <c r="Q328" s="336"/>
      <c r="R328" s="33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4301011303</v>
      </c>
      <c r="D329" s="334">
        <v>4607091384680</v>
      </c>
      <c r="E329" s="334"/>
      <c r="F329" s="63">
        <v>0.4</v>
      </c>
      <c r="G329" s="38">
        <v>10</v>
      </c>
      <c r="H329" s="63">
        <v>4</v>
      </c>
      <c r="I329" s="63">
        <v>4.21</v>
      </c>
      <c r="J329" s="38">
        <v>120</v>
      </c>
      <c r="K329" s="38" t="s">
        <v>79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x14ac:dyDescent="0.2">
      <c r="A330" s="328"/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9"/>
      <c r="N330" s="325" t="s">
        <v>43</v>
      </c>
      <c r="O330" s="326"/>
      <c r="P330" s="326"/>
      <c r="Q330" s="326"/>
      <c r="R330" s="326"/>
      <c r="S330" s="326"/>
      <c r="T330" s="327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9"/>
      <c r="N331" s="325" t="s">
        <v>43</v>
      </c>
      <c r="O331" s="326"/>
      <c r="P331" s="326"/>
      <c r="Q331" s="326"/>
      <c r="R331" s="326"/>
      <c r="S331" s="326"/>
      <c r="T331" s="327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39" t="s">
        <v>75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4301031139</v>
      </c>
      <c r="D333" s="334">
        <v>4607091384802</v>
      </c>
      <c r="E333" s="334"/>
      <c r="F333" s="63">
        <v>0.73</v>
      </c>
      <c r="G333" s="38">
        <v>6</v>
      </c>
      <c r="H333" s="63">
        <v>4.38</v>
      </c>
      <c r="I333" s="63">
        <v>4.58</v>
      </c>
      <c r="J333" s="38">
        <v>156</v>
      </c>
      <c r="K333" s="38" t="s">
        <v>79</v>
      </c>
      <c r="L333" s="39" t="s">
        <v>78</v>
      </c>
      <c r="M333" s="38">
        <v>35</v>
      </c>
      <c r="N333" s="4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36"/>
      <c r="P333" s="336"/>
      <c r="Q333" s="336"/>
      <c r="R333" s="33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1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4301031140</v>
      </c>
      <c r="D334" s="334">
        <v>4607091384826</v>
      </c>
      <c r="E334" s="334"/>
      <c r="F334" s="63">
        <v>0.35</v>
      </c>
      <c r="G334" s="38">
        <v>8</v>
      </c>
      <c r="H334" s="63">
        <v>2.8</v>
      </c>
      <c r="I334" s="63">
        <v>2.9</v>
      </c>
      <c r="J334" s="38">
        <v>234</v>
      </c>
      <c r="K334" s="38" t="s">
        <v>183</v>
      </c>
      <c r="L334" s="39" t="s">
        <v>78</v>
      </c>
      <c r="M334" s="38">
        <v>35</v>
      </c>
      <c r="N334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36"/>
      <c r="P334" s="336"/>
      <c r="Q334" s="336"/>
      <c r="R334" s="33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IFERROR(IF(W334=0,"",ROUNDUP(W334/H334,0)*0.00502),"")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8"/>
      <c r="M335" s="329"/>
      <c r="N335" s="325" t="s">
        <v>43</v>
      </c>
      <c r="O335" s="326"/>
      <c r="P335" s="326"/>
      <c r="Q335" s="326"/>
      <c r="R335" s="326"/>
      <c r="S335" s="326"/>
      <c r="T335" s="327"/>
      <c r="U335" s="43" t="s">
        <v>42</v>
      </c>
      <c r="V335" s="44">
        <f>IFERROR(V333/H333,"0")+IFERROR(V334/H334,"0")</f>
        <v>0</v>
      </c>
      <c r="W335" s="44">
        <f>IFERROR(W333/H333,"0")+IFERROR(W334/H334,"0")</f>
        <v>0</v>
      </c>
      <c r="X335" s="44">
        <f>IFERROR(IF(X333="",0,X333),"0")+IFERROR(IF(X334="",0,X334),"0")</f>
        <v>0</v>
      </c>
      <c r="Y335" s="68"/>
      <c r="Z335" s="68"/>
    </row>
    <row r="336" spans="1:53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8"/>
      <c r="M336" s="329"/>
      <c r="N336" s="325" t="s">
        <v>43</v>
      </c>
      <c r="O336" s="326"/>
      <c r="P336" s="326"/>
      <c r="Q336" s="326"/>
      <c r="R336" s="326"/>
      <c r="S336" s="326"/>
      <c r="T336" s="327"/>
      <c r="U336" s="43" t="s">
        <v>0</v>
      </c>
      <c r="V336" s="44">
        <f>IFERROR(SUM(V333:V334),"0")</f>
        <v>0</v>
      </c>
      <c r="W336" s="44">
        <f>IFERROR(SUM(W333:W334),"0")</f>
        <v>0</v>
      </c>
      <c r="X336" s="43"/>
      <c r="Y336" s="68"/>
      <c r="Z336" s="68"/>
    </row>
    <row r="337" spans="1:53" ht="14.25" customHeight="1" x14ac:dyDescent="0.25">
      <c r="A337" s="339" t="s">
        <v>80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67"/>
      <c r="Z337" s="67"/>
    </row>
    <row r="338" spans="1:53" ht="27" customHeight="1" x14ac:dyDescent="0.25">
      <c r="A338" s="64" t="s">
        <v>501</v>
      </c>
      <c r="B338" s="64" t="s">
        <v>502</v>
      </c>
      <c r="C338" s="37">
        <v>4301051303</v>
      </c>
      <c r="D338" s="334">
        <v>4607091384246</v>
      </c>
      <c r="E338" s="334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111</v>
      </c>
      <c r="L338" s="39" t="s">
        <v>78</v>
      </c>
      <c r="M338" s="38">
        <v>40</v>
      </c>
      <c r="N338" s="4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36"/>
      <c r="P338" s="336"/>
      <c r="Q338" s="336"/>
      <c r="R338" s="337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customHeight="1" x14ac:dyDescent="0.25">
      <c r="A339" s="64" t="s">
        <v>503</v>
      </c>
      <c r="B339" s="64" t="s">
        <v>504</v>
      </c>
      <c r="C339" s="37">
        <v>4301051445</v>
      </c>
      <c r="D339" s="334">
        <v>4680115881976</v>
      </c>
      <c r="E339" s="334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36"/>
      <c r="P339" s="336"/>
      <c r="Q339" s="336"/>
      <c r="R339" s="337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4301051297</v>
      </c>
      <c r="D340" s="334">
        <v>4607091384253</v>
      </c>
      <c r="E340" s="334"/>
      <c r="F340" s="63">
        <v>0.4</v>
      </c>
      <c r="G340" s="38">
        <v>6</v>
      </c>
      <c r="H340" s="63">
        <v>2.4</v>
      </c>
      <c r="I340" s="63">
        <v>2.6840000000000002</v>
      </c>
      <c r="J340" s="38">
        <v>156</v>
      </c>
      <c r="K340" s="38" t="s">
        <v>79</v>
      </c>
      <c r="L340" s="39" t="s">
        <v>78</v>
      </c>
      <c r="M340" s="38">
        <v>40</v>
      </c>
      <c r="N340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36"/>
      <c r="P340" s="336"/>
      <c r="Q340" s="336"/>
      <c r="R340" s="337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4301051444</v>
      </c>
      <c r="D341" s="334">
        <v>4680115881969</v>
      </c>
      <c r="E341" s="334"/>
      <c r="F341" s="63">
        <v>0.4</v>
      </c>
      <c r="G341" s="38">
        <v>6</v>
      </c>
      <c r="H341" s="63">
        <v>2.4</v>
      </c>
      <c r="I341" s="63">
        <v>2.6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36"/>
      <c r="P341" s="336"/>
      <c r="Q341" s="336"/>
      <c r="R341" s="33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9"/>
      <c r="N342" s="325" t="s">
        <v>43</v>
      </c>
      <c r="O342" s="326"/>
      <c r="P342" s="326"/>
      <c r="Q342" s="326"/>
      <c r="R342" s="326"/>
      <c r="S342" s="326"/>
      <c r="T342" s="327"/>
      <c r="U342" s="43" t="s">
        <v>42</v>
      </c>
      <c r="V342" s="44">
        <f>IFERROR(V338/H338,"0")+IFERROR(V339/H339,"0")+IFERROR(V340/H340,"0")+IFERROR(V341/H341,"0")</f>
        <v>0</v>
      </c>
      <c r="W342" s="44">
        <f>IFERROR(W338/H338,"0")+IFERROR(W339/H339,"0")+IFERROR(W340/H340,"0")+IFERROR(W341/H341,"0")</f>
        <v>0</v>
      </c>
      <c r="X342" s="44">
        <f>IFERROR(IF(X338="",0,X338),"0")+IFERROR(IF(X339="",0,X339),"0")+IFERROR(IF(X340="",0,X340),"0")+IFERROR(IF(X341="",0,X341),"0")</f>
        <v>0</v>
      </c>
      <c r="Y342" s="68"/>
      <c r="Z342" s="68"/>
    </row>
    <row r="343" spans="1:53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8"/>
      <c r="M343" s="329"/>
      <c r="N343" s="325" t="s">
        <v>43</v>
      </c>
      <c r="O343" s="326"/>
      <c r="P343" s="326"/>
      <c r="Q343" s="326"/>
      <c r="R343" s="326"/>
      <c r="S343" s="326"/>
      <c r="T343" s="327"/>
      <c r="U343" s="43" t="s">
        <v>0</v>
      </c>
      <c r="V343" s="44">
        <f>IFERROR(SUM(V338:V341),"0")</f>
        <v>0</v>
      </c>
      <c r="W343" s="44">
        <f>IFERROR(SUM(W338:W341),"0")</f>
        <v>0</v>
      </c>
      <c r="X343" s="43"/>
      <c r="Y343" s="68"/>
      <c r="Z343" s="68"/>
    </row>
    <row r="344" spans="1:53" ht="14.25" customHeight="1" x14ac:dyDescent="0.25">
      <c r="A344" s="339" t="s">
        <v>237</v>
      </c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39"/>
      <c r="N344" s="339"/>
      <c r="O344" s="339"/>
      <c r="P344" s="339"/>
      <c r="Q344" s="339"/>
      <c r="R344" s="339"/>
      <c r="S344" s="339"/>
      <c r="T344" s="339"/>
      <c r="U344" s="339"/>
      <c r="V344" s="339"/>
      <c r="W344" s="339"/>
      <c r="X344" s="339"/>
      <c r="Y344" s="67"/>
      <c r="Z344" s="67"/>
    </row>
    <row r="345" spans="1:53" ht="27" customHeight="1" x14ac:dyDescent="0.25">
      <c r="A345" s="64" t="s">
        <v>509</v>
      </c>
      <c r="B345" s="64" t="s">
        <v>510</v>
      </c>
      <c r="C345" s="37">
        <v>4301060322</v>
      </c>
      <c r="D345" s="334">
        <v>4607091389357</v>
      </c>
      <c r="E345" s="334"/>
      <c r="F345" s="63">
        <v>1.3</v>
      </c>
      <c r="G345" s="38">
        <v>6</v>
      </c>
      <c r="H345" s="63">
        <v>7.8</v>
      </c>
      <c r="I345" s="63">
        <v>8.2799999999999994</v>
      </c>
      <c r="J345" s="38">
        <v>56</v>
      </c>
      <c r="K345" s="38" t="s">
        <v>111</v>
      </c>
      <c r="L345" s="39" t="s">
        <v>78</v>
      </c>
      <c r="M345" s="38">
        <v>40</v>
      </c>
      <c r="N345" s="4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36"/>
      <c r="P345" s="336"/>
      <c r="Q345" s="336"/>
      <c r="R345" s="337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57" t="s">
        <v>66</v>
      </c>
    </row>
    <row r="346" spans="1:53" x14ac:dyDescent="0.2">
      <c r="A346" s="328"/>
      <c r="B346" s="328"/>
      <c r="C346" s="328"/>
      <c r="D346" s="328"/>
      <c r="E346" s="328"/>
      <c r="F346" s="328"/>
      <c r="G346" s="328"/>
      <c r="H346" s="328"/>
      <c r="I346" s="328"/>
      <c r="J346" s="328"/>
      <c r="K346" s="328"/>
      <c r="L346" s="328"/>
      <c r="M346" s="329"/>
      <c r="N346" s="325" t="s">
        <v>43</v>
      </c>
      <c r="O346" s="326"/>
      <c r="P346" s="326"/>
      <c r="Q346" s="326"/>
      <c r="R346" s="326"/>
      <c r="S346" s="326"/>
      <c r="T346" s="327"/>
      <c r="U346" s="43" t="s">
        <v>42</v>
      </c>
      <c r="V346" s="44">
        <f>IFERROR(V345/H345,"0")</f>
        <v>0</v>
      </c>
      <c r="W346" s="44">
        <f>IFERROR(W345/H345,"0")</f>
        <v>0</v>
      </c>
      <c r="X346" s="44">
        <f>IFERROR(IF(X345="",0,X345),"0")</f>
        <v>0</v>
      </c>
      <c r="Y346" s="68"/>
      <c r="Z346" s="68"/>
    </row>
    <row r="347" spans="1:53" x14ac:dyDescent="0.2">
      <c r="A347" s="328"/>
      <c r="B347" s="328"/>
      <c r="C347" s="328"/>
      <c r="D347" s="328"/>
      <c r="E347" s="328"/>
      <c r="F347" s="328"/>
      <c r="G347" s="328"/>
      <c r="H347" s="328"/>
      <c r="I347" s="328"/>
      <c r="J347" s="328"/>
      <c r="K347" s="328"/>
      <c r="L347" s="328"/>
      <c r="M347" s="329"/>
      <c r="N347" s="325" t="s">
        <v>43</v>
      </c>
      <c r="O347" s="326"/>
      <c r="P347" s="326"/>
      <c r="Q347" s="326"/>
      <c r="R347" s="326"/>
      <c r="S347" s="326"/>
      <c r="T347" s="327"/>
      <c r="U347" s="43" t="s">
        <v>0</v>
      </c>
      <c r="V347" s="44">
        <f>IFERROR(SUM(V345:V345),"0")</f>
        <v>0</v>
      </c>
      <c r="W347" s="44">
        <f>IFERROR(SUM(W345:W345),"0")</f>
        <v>0</v>
      </c>
      <c r="X347" s="43"/>
      <c r="Y347" s="68"/>
      <c r="Z347" s="68"/>
    </row>
    <row r="348" spans="1:53" ht="27.75" customHeight="1" x14ac:dyDescent="0.2">
      <c r="A348" s="350" t="s">
        <v>511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55"/>
      <c r="Z348" s="55"/>
    </row>
    <row r="349" spans="1:53" ht="16.5" customHeight="1" x14ac:dyDescent="0.25">
      <c r="A349" s="338" t="s">
        <v>512</v>
      </c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8"/>
      <c r="N349" s="338"/>
      <c r="O349" s="338"/>
      <c r="P349" s="338"/>
      <c r="Q349" s="338"/>
      <c r="R349" s="338"/>
      <c r="S349" s="338"/>
      <c r="T349" s="338"/>
      <c r="U349" s="338"/>
      <c r="V349" s="338"/>
      <c r="W349" s="338"/>
      <c r="X349" s="338"/>
      <c r="Y349" s="66"/>
      <c r="Z349" s="66"/>
    </row>
    <row r="350" spans="1:53" ht="14.25" customHeight="1" x14ac:dyDescent="0.25">
      <c r="A350" s="339" t="s">
        <v>115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4301011428</v>
      </c>
      <c r="D351" s="334">
        <v>4607091389708</v>
      </c>
      <c r="E351" s="334"/>
      <c r="F351" s="63">
        <v>0.45</v>
      </c>
      <c r="G351" s="38">
        <v>6</v>
      </c>
      <c r="H351" s="63">
        <v>2.7</v>
      </c>
      <c r="I351" s="63">
        <v>2.9</v>
      </c>
      <c r="J351" s="38">
        <v>156</v>
      </c>
      <c r="K351" s="38" t="s">
        <v>79</v>
      </c>
      <c r="L351" s="39" t="s">
        <v>110</v>
      </c>
      <c r="M351" s="38">
        <v>50</v>
      </c>
      <c r="N351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8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4301011427</v>
      </c>
      <c r="D352" s="334">
        <v>4607091389692</v>
      </c>
      <c r="E352" s="334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x14ac:dyDescent="0.2">
      <c r="A353" s="328"/>
      <c r="B353" s="328"/>
      <c r="C353" s="328"/>
      <c r="D353" s="328"/>
      <c r="E353" s="328"/>
      <c r="F353" s="328"/>
      <c r="G353" s="328"/>
      <c r="H353" s="328"/>
      <c r="I353" s="328"/>
      <c r="J353" s="328"/>
      <c r="K353" s="328"/>
      <c r="L353" s="328"/>
      <c r="M353" s="329"/>
      <c r="N353" s="325" t="s">
        <v>43</v>
      </c>
      <c r="O353" s="326"/>
      <c r="P353" s="326"/>
      <c r="Q353" s="326"/>
      <c r="R353" s="326"/>
      <c r="S353" s="326"/>
      <c r="T353" s="327"/>
      <c r="U353" s="43" t="s">
        <v>42</v>
      </c>
      <c r="V353" s="44">
        <f>IFERROR(V351/H351,"0")+IFERROR(V352/H352,"0")</f>
        <v>0</v>
      </c>
      <c r="W353" s="44">
        <f>IFERROR(W351/H351,"0")+IFERROR(W352/H352,"0")</f>
        <v>0</v>
      </c>
      <c r="X353" s="44">
        <f>IFERROR(IF(X351="",0,X351),"0")+IFERROR(IF(X352="",0,X352),"0")</f>
        <v>0</v>
      </c>
      <c r="Y353" s="68"/>
      <c r="Z353" s="68"/>
    </row>
    <row r="354" spans="1:53" x14ac:dyDescent="0.2">
      <c r="A354" s="328"/>
      <c r="B354" s="328"/>
      <c r="C354" s="328"/>
      <c r="D354" s="328"/>
      <c r="E354" s="328"/>
      <c r="F354" s="328"/>
      <c r="G354" s="328"/>
      <c r="H354" s="328"/>
      <c r="I354" s="328"/>
      <c r="J354" s="328"/>
      <c r="K354" s="328"/>
      <c r="L354" s="328"/>
      <c r="M354" s="329"/>
      <c r="N354" s="325" t="s">
        <v>43</v>
      </c>
      <c r="O354" s="326"/>
      <c r="P354" s="326"/>
      <c r="Q354" s="326"/>
      <c r="R354" s="326"/>
      <c r="S354" s="326"/>
      <c r="T354" s="327"/>
      <c r="U354" s="43" t="s">
        <v>0</v>
      </c>
      <c r="V354" s="44">
        <f>IFERROR(SUM(V351:V352),"0")</f>
        <v>0</v>
      </c>
      <c r="W354" s="44">
        <f>IFERROR(SUM(W351:W352),"0")</f>
        <v>0</v>
      </c>
      <c r="X354" s="43"/>
      <c r="Y354" s="68"/>
      <c r="Z354" s="68"/>
    </row>
    <row r="355" spans="1:53" ht="14.25" customHeight="1" x14ac:dyDescent="0.25">
      <c r="A355" s="339" t="s">
        <v>75</v>
      </c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39"/>
      <c r="N355" s="339"/>
      <c r="O355" s="339"/>
      <c r="P355" s="339"/>
      <c r="Q355" s="339"/>
      <c r="R355" s="339"/>
      <c r="S355" s="339"/>
      <c r="T355" s="339"/>
      <c r="U355" s="339"/>
      <c r="V355" s="339"/>
      <c r="W355" s="339"/>
      <c r="X355" s="339"/>
      <c r="Y355" s="67"/>
      <c r="Z355" s="67"/>
    </row>
    <row r="356" spans="1:53" ht="27" customHeight="1" x14ac:dyDescent="0.25">
      <c r="A356" s="64" t="s">
        <v>517</v>
      </c>
      <c r="B356" s="64" t="s">
        <v>518</v>
      </c>
      <c r="C356" s="37">
        <v>4301031177</v>
      </c>
      <c r="D356" s="334">
        <v>4607091389753</v>
      </c>
      <c r="E356" s="334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79</v>
      </c>
      <c r="L356" s="39" t="s">
        <v>78</v>
      </c>
      <c r="M356" s="38">
        <v>45</v>
      </c>
      <c r="N356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ref="W356:W368" si="15"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519</v>
      </c>
      <c r="B357" s="64" t="s">
        <v>520</v>
      </c>
      <c r="C357" s="37">
        <v>4301031174</v>
      </c>
      <c r="D357" s="334">
        <v>4607091389760</v>
      </c>
      <c r="E357" s="334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4301031175</v>
      </c>
      <c r="D358" s="334">
        <v>4607091389746</v>
      </c>
      <c r="E358" s="334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37.5" customHeight="1" x14ac:dyDescent="0.25">
      <c r="A359" s="64" t="s">
        <v>523</v>
      </c>
      <c r="B359" s="64" t="s">
        <v>524</v>
      </c>
      <c r="C359" s="37">
        <v>4301031236</v>
      </c>
      <c r="D359" s="334">
        <v>4680115882928</v>
      </c>
      <c r="E359" s="334"/>
      <c r="F359" s="63">
        <v>0.28000000000000003</v>
      </c>
      <c r="G359" s="38">
        <v>6</v>
      </c>
      <c r="H359" s="63">
        <v>1.68</v>
      </c>
      <c r="I359" s="63">
        <v>2.6</v>
      </c>
      <c r="J359" s="38">
        <v>156</v>
      </c>
      <c r="K359" s="38" t="s">
        <v>79</v>
      </c>
      <c r="L359" s="39" t="s">
        <v>78</v>
      </c>
      <c r="M359" s="38">
        <v>35</v>
      </c>
      <c r="N359" s="3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525</v>
      </c>
      <c r="B360" s="64" t="s">
        <v>526</v>
      </c>
      <c r="C360" s="37">
        <v>4301031257</v>
      </c>
      <c r="D360" s="334">
        <v>4680115883147</v>
      </c>
      <c r="E360" s="33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183</v>
      </c>
      <c r="L360" s="39" t="s">
        <v>78</v>
      </c>
      <c r="M360" s="38">
        <v>45</v>
      </c>
      <c r="N360" s="3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36"/>
      <c r="P360" s="336"/>
      <c r="Q360" s="336"/>
      <c r="R360" s="33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ref="X360:X368" si="16">IFERROR(IF(W360=0,"",ROUNDUP(W360/H360,0)*0.00502),"")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4301031178</v>
      </c>
      <c r="D361" s="334">
        <v>4607091384338</v>
      </c>
      <c r="E361" s="334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36"/>
      <c r="P361" s="336"/>
      <c r="Q361" s="336"/>
      <c r="R361" s="33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529</v>
      </c>
      <c r="B362" s="64" t="s">
        <v>530</v>
      </c>
      <c r="C362" s="37">
        <v>4301031254</v>
      </c>
      <c r="D362" s="334">
        <v>4680115883154</v>
      </c>
      <c r="E362" s="334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36"/>
      <c r="P362" s="336"/>
      <c r="Q362" s="336"/>
      <c r="R362" s="33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4301031171</v>
      </c>
      <c r="D363" s="334">
        <v>4607091389524</v>
      </c>
      <c r="E363" s="334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533</v>
      </c>
      <c r="B364" s="64" t="s">
        <v>534</v>
      </c>
      <c r="C364" s="37">
        <v>4301031258</v>
      </c>
      <c r="D364" s="334">
        <v>4680115883161</v>
      </c>
      <c r="E364" s="334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183</v>
      </c>
      <c r="L364" s="39" t="s">
        <v>78</v>
      </c>
      <c r="M364" s="38">
        <v>45</v>
      </c>
      <c r="N364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36"/>
      <c r="P364" s="336"/>
      <c r="Q364" s="336"/>
      <c r="R364" s="337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4301031170</v>
      </c>
      <c r="D365" s="334">
        <v>4607091384345</v>
      </c>
      <c r="E365" s="334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36"/>
      <c r="P365" s="336"/>
      <c r="Q365" s="336"/>
      <c r="R365" s="337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4301031256</v>
      </c>
      <c r="D366" s="334">
        <v>4680115883178</v>
      </c>
      <c r="E366" s="334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36"/>
      <c r="P366" s="336"/>
      <c r="Q366" s="336"/>
      <c r="R366" s="337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4301031172</v>
      </c>
      <c r="D367" s="334">
        <v>4607091389531</v>
      </c>
      <c r="E367" s="334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36"/>
      <c r="P367" s="336"/>
      <c r="Q367" s="336"/>
      <c r="R367" s="337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4301031255</v>
      </c>
      <c r="D368" s="334">
        <v>4680115883185</v>
      </c>
      <c r="E368" s="334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">
        <v>543</v>
      </c>
      <c r="O368" s="336"/>
      <c r="P368" s="336"/>
      <c r="Q368" s="336"/>
      <c r="R368" s="337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8"/>
      <c r="M369" s="329"/>
      <c r="N369" s="325" t="s">
        <v>43</v>
      </c>
      <c r="O369" s="326"/>
      <c r="P369" s="326"/>
      <c r="Q369" s="326"/>
      <c r="R369" s="326"/>
      <c r="S369" s="326"/>
      <c r="T369" s="327"/>
      <c r="U369" s="43" t="s">
        <v>42</v>
      </c>
      <c r="V369" s="4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0</v>
      </c>
      <c r="W369" s="4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0</v>
      </c>
      <c r="X369" s="4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8"/>
      <c r="M370" s="329"/>
      <c r="N370" s="325" t="s">
        <v>43</v>
      </c>
      <c r="O370" s="326"/>
      <c r="P370" s="326"/>
      <c r="Q370" s="326"/>
      <c r="R370" s="326"/>
      <c r="S370" s="326"/>
      <c r="T370" s="327"/>
      <c r="U370" s="43" t="s">
        <v>0</v>
      </c>
      <c r="V370" s="44">
        <f>IFERROR(SUM(V356:V368),"0")</f>
        <v>0</v>
      </c>
      <c r="W370" s="44">
        <f>IFERROR(SUM(W356:W368),"0")</f>
        <v>0</v>
      </c>
      <c r="X370" s="43"/>
      <c r="Y370" s="68"/>
      <c r="Z370" s="68"/>
    </row>
    <row r="371" spans="1:53" ht="14.25" customHeight="1" x14ac:dyDescent="0.25">
      <c r="A371" s="339" t="s">
        <v>80</v>
      </c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9"/>
      <c r="P371" s="339"/>
      <c r="Q371" s="339"/>
      <c r="R371" s="339"/>
      <c r="S371" s="339"/>
      <c r="T371" s="339"/>
      <c r="U371" s="339"/>
      <c r="V371" s="339"/>
      <c r="W371" s="339"/>
      <c r="X371" s="339"/>
      <c r="Y371" s="67"/>
      <c r="Z371" s="67"/>
    </row>
    <row r="372" spans="1:53" ht="27" customHeight="1" x14ac:dyDescent="0.25">
      <c r="A372" s="64" t="s">
        <v>544</v>
      </c>
      <c r="B372" s="64" t="s">
        <v>545</v>
      </c>
      <c r="C372" s="37">
        <v>4301051258</v>
      </c>
      <c r="D372" s="334">
        <v>4607091389685</v>
      </c>
      <c r="E372" s="334"/>
      <c r="F372" s="63">
        <v>1.3</v>
      </c>
      <c r="G372" s="38">
        <v>6</v>
      </c>
      <c r="H372" s="63">
        <v>7.8</v>
      </c>
      <c r="I372" s="63">
        <v>8.3460000000000001</v>
      </c>
      <c r="J372" s="38">
        <v>56</v>
      </c>
      <c r="K372" s="38" t="s">
        <v>111</v>
      </c>
      <c r="L372" s="39" t="s">
        <v>132</v>
      </c>
      <c r="M372" s="38">
        <v>45</v>
      </c>
      <c r="N372" s="3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36"/>
      <c r="P372" s="336"/>
      <c r="Q372" s="336"/>
      <c r="R372" s="337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customHeight="1" x14ac:dyDescent="0.25">
      <c r="A373" s="64" t="s">
        <v>546</v>
      </c>
      <c r="B373" s="64" t="s">
        <v>547</v>
      </c>
      <c r="C373" s="37">
        <v>4301051431</v>
      </c>
      <c r="D373" s="334">
        <v>4607091389654</v>
      </c>
      <c r="E373" s="334"/>
      <c r="F373" s="63">
        <v>0.33</v>
      </c>
      <c r="G373" s="38">
        <v>6</v>
      </c>
      <c r="H373" s="63">
        <v>1.98</v>
      </c>
      <c r="I373" s="63">
        <v>2.258</v>
      </c>
      <c r="J373" s="38">
        <v>156</v>
      </c>
      <c r="K373" s="38" t="s">
        <v>79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36"/>
      <c r="P373" s="336"/>
      <c r="Q373" s="336"/>
      <c r="R373" s="33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4301051284</v>
      </c>
      <c r="D374" s="334">
        <v>4607091384352</v>
      </c>
      <c r="E374" s="334"/>
      <c r="F374" s="63">
        <v>0.6</v>
      </c>
      <c r="G374" s="38">
        <v>4</v>
      </c>
      <c r="H374" s="63">
        <v>2.4</v>
      </c>
      <c r="I374" s="63">
        <v>2.6459999999999999</v>
      </c>
      <c r="J374" s="38">
        <v>120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IFERROR(IF(W374=0,"",ROUNDUP(W374/H374,0)*0.00937),"")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4301051257</v>
      </c>
      <c r="D375" s="334">
        <v>4607091389661</v>
      </c>
      <c r="E375" s="334"/>
      <c r="F375" s="63">
        <v>0.55000000000000004</v>
      </c>
      <c r="G375" s="38">
        <v>4</v>
      </c>
      <c r="H375" s="63">
        <v>2.2000000000000002</v>
      </c>
      <c r="I375" s="63">
        <v>2.492</v>
      </c>
      <c r="J375" s="38">
        <v>120</v>
      </c>
      <c r="K375" s="38" t="s">
        <v>79</v>
      </c>
      <c r="L375" s="39" t="s">
        <v>132</v>
      </c>
      <c r="M375" s="38">
        <v>45</v>
      </c>
      <c r="N375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36"/>
      <c r="P375" s="336"/>
      <c r="Q375" s="336"/>
      <c r="R375" s="337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28"/>
      <c r="B377" s="328"/>
      <c r="C377" s="328"/>
      <c r="D377" s="328"/>
      <c r="E377" s="328"/>
      <c r="F377" s="328"/>
      <c r="G377" s="328"/>
      <c r="H377" s="328"/>
      <c r="I377" s="328"/>
      <c r="J377" s="328"/>
      <c r="K377" s="328"/>
      <c r="L377" s="328"/>
      <c r="M377" s="329"/>
      <c r="N377" s="325" t="s">
        <v>43</v>
      </c>
      <c r="O377" s="326"/>
      <c r="P377" s="326"/>
      <c r="Q377" s="326"/>
      <c r="R377" s="326"/>
      <c r="S377" s="326"/>
      <c r="T377" s="327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39" t="s">
        <v>237</v>
      </c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9"/>
      <c r="P378" s="339"/>
      <c r="Q378" s="339"/>
      <c r="R378" s="339"/>
      <c r="S378" s="339"/>
      <c r="T378" s="339"/>
      <c r="U378" s="339"/>
      <c r="V378" s="339"/>
      <c r="W378" s="339"/>
      <c r="X378" s="339"/>
      <c r="Y378" s="67"/>
      <c r="Z378" s="67"/>
    </row>
    <row r="379" spans="1:53" ht="27" customHeight="1" x14ac:dyDescent="0.25">
      <c r="A379" s="64" t="s">
        <v>552</v>
      </c>
      <c r="B379" s="64" t="s">
        <v>553</v>
      </c>
      <c r="C379" s="37">
        <v>4301060352</v>
      </c>
      <c r="D379" s="334">
        <v>4680115881648</v>
      </c>
      <c r="E379" s="334"/>
      <c r="F379" s="63">
        <v>1</v>
      </c>
      <c r="G379" s="38">
        <v>4</v>
      </c>
      <c r="H379" s="63">
        <v>4</v>
      </c>
      <c r="I379" s="63">
        <v>4.4039999999999999</v>
      </c>
      <c r="J379" s="38">
        <v>104</v>
      </c>
      <c r="K379" s="38" t="s">
        <v>111</v>
      </c>
      <c r="L379" s="39" t="s">
        <v>78</v>
      </c>
      <c r="M379" s="38">
        <v>35</v>
      </c>
      <c r="N379" s="3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8"/>
      <c r="M380" s="329"/>
      <c r="N380" s="325" t="s">
        <v>43</v>
      </c>
      <c r="O380" s="326"/>
      <c r="P380" s="326"/>
      <c r="Q380" s="326"/>
      <c r="R380" s="326"/>
      <c r="S380" s="326"/>
      <c r="T380" s="327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28"/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8"/>
      <c r="M381" s="329"/>
      <c r="N381" s="325" t="s">
        <v>43</v>
      </c>
      <c r="O381" s="326"/>
      <c r="P381" s="326"/>
      <c r="Q381" s="326"/>
      <c r="R381" s="326"/>
      <c r="S381" s="326"/>
      <c r="T381" s="327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14.25" customHeight="1" x14ac:dyDescent="0.25">
      <c r="A382" s="339" t="s">
        <v>93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339"/>
      <c r="Y382" s="67"/>
      <c r="Z382" s="67"/>
    </row>
    <row r="383" spans="1:53" ht="27" customHeight="1" x14ac:dyDescent="0.25">
      <c r="A383" s="64" t="s">
        <v>554</v>
      </c>
      <c r="B383" s="64" t="s">
        <v>555</v>
      </c>
      <c r="C383" s="37">
        <v>4301032045</v>
      </c>
      <c r="D383" s="334">
        <v>4680115884335</v>
      </c>
      <c r="E383" s="334"/>
      <c r="F383" s="63">
        <v>0.06</v>
      </c>
      <c r="G383" s="38">
        <v>20</v>
      </c>
      <c r="H383" s="63">
        <v>1.2</v>
      </c>
      <c r="I383" s="63">
        <v>1.8</v>
      </c>
      <c r="J383" s="38">
        <v>160</v>
      </c>
      <c r="K383" s="38" t="s">
        <v>558</v>
      </c>
      <c r="L383" s="39" t="s">
        <v>557</v>
      </c>
      <c r="M383" s="38">
        <v>60</v>
      </c>
      <c r="N383" s="379" t="s">
        <v>556</v>
      </c>
      <c r="O383" s="336"/>
      <c r="P383" s="336"/>
      <c r="Q383" s="336"/>
      <c r="R383" s="337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270</v>
      </c>
      <c r="AD383" s="71"/>
      <c r="BA383" s="278" t="s">
        <v>66</v>
      </c>
    </row>
    <row r="384" spans="1:53" ht="27" customHeight="1" x14ac:dyDescent="0.25">
      <c r="A384" s="64" t="s">
        <v>559</v>
      </c>
      <c r="B384" s="64" t="s">
        <v>560</v>
      </c>
      <c r="C384" s="37">
        <v>4301170011</v>
      </c>
      <c r="D384" s="334">
        <v>4680115884113</v>
      </c>
      <c r="E384" s="334"/>
      <c r="F384" s="63">
        <v>0.11</v>
      </c>
      <c r="G384" s="38">
        <v>12</v>
      </c>
      <c r="H384" s="63">
        <v>1.32</v>
      </c>
      <c r="I384" s="63">
        <v>1.88</v>
      </c>
      <c r="J384" s="38">
        <v>160</v>
      </c>
      <c r="K384" s="38" t="s">
        <v>558</v>
      </c>
      <c r="L384" s="39" t="s">
        <v>557</v>
      </c>
      <c r="M384" s="38">
        <v>150</v>
      </c>
      <c r="N384" s="380" t="s">
        <v>561</v>
      </c>
      <c r="O384" s="336"/>
      <c r="P384" s="336"/>
      <c r="Q384" s="336"/>
      <c r="R384" s="337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562</v>
      </c>
      <c r="B385" s="64" t="s">
        <v>563</v>
      </c>
      <c r="C385" s="37">
        <v>4301032046</v>
      </c>
      <c r="D385" s="334">
        <v>4680115884359</v>
      </c>
      <c r="E385" s="334"/>
      <c r="F385" s="63">
        <v>0.06</v>
      </c>
      <c r="G385" s="38">
        <v>20</v>
      </c>
      <c r="H385" s="63">
        <v>1.2</v>
      </c>
      <c r="I385" s="63">
        <v>1.8</v>
      </c>
      <c r="J385" s="38">
        <v>160</v>
      </c>
      <c r="K385" s="38" t="s">
        <v>558</v>
      </c>
      <c r="L385" s="39" t="s">
        <v>557</v>
      </c>
      <c r="M385" s="38">
        <v>60</v>
      </c>
      <c r="N385" s="381" t="s">
        <v>564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565</v>
      </c>
      <c r="B386" s="64" t="s">
        <v>566</v>
      </c>
      <c r="C386" s="37">
        <v>4301032047</v>
      </c>
      <c r="D386" s="334">
        <v>4680115884342</v>
      </c>
      <c r="E386" s="334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558</v>
      </c>
      <c r="L386" s="39" t="s">
        <v>557</v>
      </c>
      <c r="M386" s="38">
        <v>60</v>
      </c>
      <c r="N386" s="382" t="s">
        <v>567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28"/>
      <c r="B387" s="328"/>
      <c r="C387" s="328"/>
      <c r="D387" s="328"/>
      <c r="E387" s="328"/>
      <c r="F387" s="328"/>
      <c r="G387" s="328"/>
      <c r="H387" s="328"/>
      <c r="I387" s="328"/>
      <c r="J387" s="328"/>
      <c r="K387" s="328"/>
      <c r="L387" s="328"/>
      <c r="M387" s="329"/>
      <c r="N387" s="325" t="s">
        <v>43</v>
      </c>
      <c r="O387" s="326"/>
      <c r="P387" s="326"/>
      <c r="Q387" s="326"/>
      <c r="R387" s="326"/>
      <c r="S387" s="326"/>
      <c r="T387" s="327"/>
      <c r="U387" s="43" t="s">
        <v>42</v>
      </c>
      <c r="V387" s="44">
        <f>IFERROR(V383/H383,"0")+IFERROR(V384/H384,"0")+IFERROR(V385/H385,"0")+IFERROR(V386/H386,"0")</f>
        <v>0</v>
      </c>
      <c r="W387" s="44">
        <f>IFERROR(W383/H383,"0")+IFERROR(W384/H384,"0")+IFERROR(W385/H385,"0")+IFERROR(W386/H386,"0")</f>
        <v>0</v>
      </c>
      <c r="X387" s="44">
        <f>IFERROR(IF(X383="",0,X383),"0")+IFERROR(IF(X384="",0,X384),"0")+IFERROR(IF(X385="",0,X385),"0")+IFERROR(IF(X386="",0,X386),"0")</f>
        <v>0</v>
      </c>
      <c r="Y387" s="68"/>
      <c r="Z387" s="68"/>
    </row>
    <row r="388" spans="1:53" x14ac:dyDescent="0.2">
      <c r="A388" s="328"/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9"/>
      <c r="N388" s="325" t="s">
        <v>43</v>
      </c>
      <c r="O388" s="326"/>
      <c r="P388" s="326"/>
      <c r="Q388" s="326"/>
      <c r="R388" s="326"/>
      <c r="S388" s="326"/>
      <c r="T388" s="327"/>
      <c r="U388" s="43" t="s">
        <v>0</v>
      </c>
      <c r="V388" s="44">
        <f>IFERROR(SUM(V383:V386),"0")</f>
        <v>0</v>
      </c>
      <c r="W388" s="44">
        <f>IFERROR(SUM(W383:W386),"0")</f>
        <v>0</v>
      </c>
      <c r="X388" s="43"/>
      <c r="Y388" s="68"/>
      <c r="Z388" s="68"/>
    </row>
    <row r="389" spans="1:53" ht="14.25" customHeight="1" x14ac:dyDescent="0.25">
      <c r="A389" s="339" t="s">
        <v>102</v>
      </c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39"/>
      <c r="N389" s="339"/>
      <c r="O389" s="339"/>
      <c r="P389" s="339"/>
      <c r="Q389" s="339"/>
      <c r="R389" s="339"/>
      <c r="S389" s="339"/>
      <c r="T389" s="339"/>
      <c r="U389" s="339"/>
      <c r="V389" s="339"/>
      <c r="W389" s="339"/>
      <c r="X389" s="339"/>
      <c r="Y389" s="67"/>
      <c r="Z389" s="67"/>
    </row>
    <row r="390" spans="1:53" ht="27" customHeight="1" x14ac:dyDescent="0.25">
      <c r="A390" s="64" t="s">
        <v>568</v>
      </c>
      <c r="B390" s="64" t="s">
        <v>569</v>
      </c>
      <c r="C390" s="37">
        <v>4301170010</v>
      </c>
      <c r="D390" s="334">
        <v>4680115884090</v>
      </c>
      <c r="E390" s="334"/>
      <c r="F390" s="63">
        <v>0.11</v>
      </c>
      <c r="G390" s="38">
        <v>12</v>
      </c>
      <c r="H390" s="63">
        <v>1.32</v>
      </c>
      <c r="I390" s="63">
        <v>1.88</v>
      </c>
      <c r="J390" s="38">
        <v>160</v>
      </c>
      <c r="K390" s="38" t="s">
        <v>558</v>
      </c>
      <c r="L390" s="39" t="s">
        <v>557</v>
      </c>
      <c r="M390" s="38">
        <v>150</v>
      </c>
      <c r="N390" s="377" t="s">
        <v>570</v>
      </c>
      <c r="O390" s="336"/>
      <c r="P390" s="336"/>
      <c r="Q390" s="336"/>
      <c r="R390" s="337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IFERROR(IF(W390=0,"",ROUNDUP(W390/H390,0)*0.00627),"")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571</v>
      </c>
      <c r="B391" s="64" t="s">
        <v>572</v>
      </c>
      <c r="C391" s="37">
        <v>4301170009</v>
      </c>
      <c r="D391" s="334">
        <v>4680115882997</v>
      </c>
      <c r="E391" s="334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558</v>
      </c>
      <c r="L391" s="39" t="s">
        <v>557</v>
      </c>
      <c r="M391" s="38">
        <v>150</v>
      </c>
      <c r="N391" s="378" t="s">
        <v>573</v>
      </c>
      <c r="O391" s="336"/>
      <c r="P391" s="336"/>
      <c r="Q391" s="336"/>
      <c r="R391" s="337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8"/>
      <c r="B392" s="328"/>
      <c r="C392" s="328"/>
      <c r="D392" s="328"/>
      <c r="E392" s="328"/>
      <c r="F392" s="328"/>
      <c r="G392" s="328"/>
      <c r="H392" s="328"/>
      <c r="I392" s="328"/>
      <c r="J392" s="328"/>
      <c r="K392" s="328"/>
      <c r="L392" s="328"/>
      <c r="M392" s="329"/>
      <c r="N392" s="325" t="s">
        <v>43</v>
      </c>
      <c r="O392" s="326"/>
      <c r="P392" s="326"/>
      <c r="Q392" s="326"/>
      <c r="R392" s="326"/>
      <c r="S392" s="326"/>
      <c r="T392" s="327"/>
      <c r="U392" s="43" t="s">
        <v>42</v>
      </c>
      <c r="V392" s="44">
        <f>IFERROR(V390/H390,"0")+IFERROR(V391/H391,"0")</f>
        <v>0</v>
      </c>
      <c r="W392" s="44">
        <f>IFERROR(W390/H390,"0")+IFERROR(W391/H391,"0")</f>
        <v>0</v>
      </c>
      <c r="X392" s="44">
        <f>IFERROR(IF(X390="",0,X390),"0")+IFERROR(IF(X391="",0,X391),"0")</f>
        <v>0</v>
      </c>
      <c r="Y392" s="68"/>
      <c r="Z392" s="68"/>
    </row>
    <row r="393" spans="1:53" x14ac:dyDescent="0.2">
      <c r="A393" s="328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9"/>
      <c r="N393" s="325" t="s">
        <v>43</v>
      </c>
      <c r="O393" s="326"/>
      <c r="P393" s="326"/>
      <c r="Q393" s="326"/>
      <c r="R393" s="326"/>
      <c r="S393" s="326"/>
      <c r="T393" s="327"/>
      <c r="U393" s="43" t="s">
        <v>0</v>
      </c>
      <c r="V393" s="44">
        <f>IFERROR(SUM(V390:V391),"0")</f>
        <v>0</v>
      </c>
      <c r="W393" s="44">
        <f>IFERROR(SUM(W390:W391),"0")</f>
        <v>0</v>
      </c>
      <c r="X393" s="43"/>
      <c r="Y393" s="68"/>
      <c r="Z393" s="68"/>
    </row>
    <row r="394" spans="1:53" ht="16.5" customHeight="1" x14ac:dyDescent="0.25">
      <c r="A394" s="338" t="s">
        <v>574</v>
      </c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66"/>
      <c r="Z394" s="66"/>
    </row>
    <row r="395" spans="1:53" ht="14.25" customHeight="1" x14ac:dyDescent="0.25">
      <c r="A395" s="339" t="s">
        <v>107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4301020196</v>
      </c>
      <c r="D396" s="334">
        <v>4607091389388</v>
      </c>
      <c r="E396" s="334"/>
      <c r="F396" s="63">
        <v>1.3</v>
      </c>
      <c r="G396" s="38">
        <v>4</v>
      </c>
      <c r="H396" s="63">
        <v>5.2</v>
      </c>
      <c r="I396" s="63">
        <v>5.6079999999999997</v>
      </c>
      <c r="J396" s="38">
        <v>104</v>
      </c>
      <c r="K396" s="38" t="s">
        <v>111</v>
      </c>
      <c r="L396" s="39" t="s">
        <v>132</v>
      </c>
      <c r="M396" s="38">
        <v>35</v>
      </c>
      <c r="N396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36"/>
      <c r="P396" s="336"/>
      <c r="Q396" s="336"/>
      <c r="R396" s="337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4301020185</v>
      </c>
      <c r="D397" s="334">
        <v>4607091389364</v>
      </c>
      <c r="E397" s="334"/>
      <c r="F397" s="63">
        <v>0.42</v>
      </c>
      <c r="G397" s="38">
        <v>6</v>
      </c>
      <c r="H397" s="63">
        <v>2.52</v>
      </c>
      <c r="I397" s="63">
        <v>2.75</v>
      </c>
      <c r="J397" s="38">
        <v>156</v>
      </c>
      <c r="K397" s="38" t="s">
        <v>79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36"/>
      <c r="P397" s="336"/>
      <c r="Q397" s="336"/>
      <c r="R397" s="337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x14ac:dyDescent="0.2">
      <c r="A398" s="328"/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9"/>
      <c r="N398" s="325" t="s">
        <v>43</v>
      </c>
      <c r="O398" s="326"/>
      <c r="P398" s="326"/>
      <c r="Q398" s="326"/>
      <c r="R398" s="326"/>
      <c r="S398" s="326"/>
      <c r="T398" s="327"/>
      <c r="U398" s="43" t="s">
        <v>42</v>
      </c>
      <c r="V398" s="44">
        <f>IFERROR(V396/H396,"0")+IFERROR(V397/H397,"0")</f>
        <v>0</v>
      </c>
      <c r="W398" s="44">
        <f>IFERROR(W396/H396,"0")+IFERROR(W397/H397,"0")</f>
        <v>0</v>
      </c>
      <c r="X398" s="44">
        <f>IFERROR(IF(X396="",0,X396),"0")+IFERROR(IF(X397="",0,X397),"0")</f>
        <v>0</v>
      </c>
      <c r="Y398" s="68"/>
      <c r="Z398" s="68"/>
    </row>
    <row r="399" spans="1:53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9"/>
      <c r="N399" s="325" t="s">
        <v>43</v>
      </c>
      <c r="O399" s="326"/>
      <c r="P399" s="326"/>
      <c r="Q399" s="326"/>
      <c r="R399" s="326"/>
      <c r="S399" s="326"/>
      <c r="T399" s="327"/>
      <c r="U399" s="43" t="s">
        <v>0</v>
      </c>
      <c r="V399" s="44">
        <f>IFERROR(SUM(V396:V397),"0")</f>
        <v>0</v>
      </c>
      <c r="W399" s="44">
        <f>IFERROR(SUM(W396:W397),"0")</f>
        <v>0</v>
      </c>
      <c r="X399" s="43"/>
      <c r="Y399" s="68"/>
      <c r="Z399" s="68"/>
    </row>
    <row r="400" spans="1:53" ht="14.25" customHeight="1" x14ac:dyDescent="0.25">
      <c r="A400" s="339" t="s">
        <v>75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339"/>
      <c r="Y400" s="67"/>
      <c r="Z400" s="67"/>
    </row>
    <row r="401" spans="1:53" ht="27" customHeight="1" x14ac:dyDescent="0.25">
      <c r="A401" s="64" t="s">
        <v>579</v>
      </c>
      <c r="B401" s="64" t="s">
        <v>580</v>
      </c>
      <c r="C401" s="37">
        <v>4301031212</v>
      </c>
      <c r="D401" s="334">
        <v>4607091389739</v>
      </c>
      <c r="E401" s="33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79</v>
      </c>
      <c r="L401" s="39" t="s">
        <v>110</v>
      </c>
      <c r="M401" s="38">
        <v>45</v>
      </c>
      <c r="N401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7" si="17"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86" t="s">
        <v>66</v>
      </c>
    </row>
    <row r="402" spans="1:53" ht="27" customHeight="1" x14ac:dyDescent="0.25">
      <c r="A402" s="64" t="s">
        <v>581</v>
      </c>
      <c r="B402" s="64" t="s">
        <v>582</v>
      </c>
      <c r="C402" s="37">
        <v>4301031247</v>
      </c>
      <c r="D402" s="334">
        <v>4680115883048</v>
      </c>
      <c r="E402" s="334"/>
      <c r="F402" s="63">
        <v>1</v>
      </c>
      <c r="G402" s="38">
        <v>4</v>
      </c>
      <c r="H402" s="63">
        <v>4</v>
      </c>
      <c r="I402" s="63">
        <v>4.21</v>
      </c>
      <c r="J402" s="38">
        <v>120</v>
      </c>
      <c r="K402" s="38" t="s">
        <v>79</v>
      </c>
      <c r="L402" s="39" t="s">
        <v>78</v>
      </c>
      <c r="M402" s="38">
        <v>40</v>
      </c>
      <c r="N402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4301031176</v>
      </c>
      <c r="D403" s="334">
        <v>4607091389425</v>
      </c>
      <c r="E403" s="33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183</v>
      </c>
      <c r="L403" s="39" t="s">
        <v>78</v>
      </c>
      <c r="M403" s="38">
        <v>45</v>
      </c>
      <c r="N403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36"/>
      <c r="P403" s="336"/>
      <c r="Q403" s="336"/>
      <c r="R403" s="33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4301031215</v>
      </c>
      <c r="D404" s="334">
        <v>4680115882911</v>
      </c>
      <c r="E404" s="334"/>
      <c r="F404" s="63">
        <v>0.4</v>
      </c>
      <c r="G404" s="38">
        <v>6</v>
      </c>
      <c r="H404" s="63">
        <v>2.4</v>
      </c>
      <c r="I404" s="63">
        <v>2.5299999999999998</v>
      </c>
      <c r="J404" s="38">
        <v>234</v>
      </c>
      <c r="K404" s="38" t="s">
        <v>183</v>
      </c>
      <c r="L404" s="39" t="s">
        <v>78</v>
      </c>
      <c r="M404" s="38">
        <v>40</v>
      </c>
      <c r="N404" s="374" t="s">
        <v>587</v>
      </c>
      <c r="O404" s="336"/>
      <c r="P404" s="336"/>
      <c r="Q404" s="336"/>
      <c r="R404" s="33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588</v>
      </c>
      <c r="B405" s="64" t="s">
        <v>589</v>
      </c>
      <c r="C405" s="37">
        <v>4301031167</v>
      </c>
      <c r="D405" s="334">
        <v>4680115880771</v>
      </c>
      <c r="E405" s="33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183</v>
      </c>
      <c r="L405" s="39" t="s">
        <v>78</v>
      </c>
      <c r="M405" s="38">
        <v>45</v>
      </c>
      <c r="N405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36"/>
      <c r="P405" s="336"/>
      <c r="Q405" s="336"/>
      <c r="R405" s="33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4301031173</v>
      </c>
      <c r="D406" s="334">
        <v>4607091389500</v>
      </c>
      <c r="E406" s="33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4301031103</v>
      </c>
      <c r="D407" s="334">
        <v>4680115881983</v>
      </c>
      <c r="E407" s="334"/>
      <c r="F407" s="63">
        <v>0.28000000000000003</v>
      </c>
      <c r="G407" s="38">
        <v>4</v>
      </c>
      <c r="H407" s="63">
        <v>1.1200000000000001</v>
      </c>
      <c r="I407" s="63">
        <v>1.252</v>
      </c>
      <c r="J407" s="38">
        <v>234</v>
      </c>
      <c r="K407" s="38" t="s">
        <v>183</v>
      </c>
      <c r="L407" s="39" t="s">
        <v>78</v>
      </c>
      <c r="M407" s="38">
        <v>40</v>
      </c>
      <c r="N407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36"/>
      <c r="P407" s="336"/>
      <c r="Q407" s="336"/>
      <c r="R407" s="33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x14ac:dyDescent="0.2">
      <c r="A408" s="328"/>
      <c r="B408" s="328"/>
      <c r="C408" s="328"/>
      <c r="D408" s="328"/>
      <c r="E408" s="328"/>
      <c r="F408" s="328"/>
      <c r="G408" s="328"/>
      <c r="H408" s="328"/>
      <c r="I408" s="328"/>
      <c r="J408" s="328"/>
      <c r="K408" s="328"/>
      <c r="L408" s="328"/>
      <c r="M408" s="329"/>
      <c r="N408" s="325" t="s">
        <v>43</v>
      </c>
      <c r="O408" s="326"/>
      <c r="P408" s="326"/>
      <c r="Q408" s="326"/>
      <c r="R408" s="326"/>
      <c r="S408" s="326"/>
      <c r="T408" s="327"/>
      <c r="U408" s="43" t="s">
        <v>42</v>
      </c>
      <c r="V408" s="44">
        <f>IFERROR(V401/H401,"0")+IFERROR(V402/H402,"0")+IFERROR(V403/H403,"0")+IFERROR(V404/H404,"0")+IFERROR(V405/H405,"0")+IFERROR(V406/H406,"0")+IFERROR(V407/H407,"0")</f>
        <v>0</v>
      </c>
      <c r="W408" s="44">
        <f>IFERROR(W401/H401,"0")+IFERROR(W402/H402,"0")+IFERROR(W403/H403,"0")+IFERROR(W404/H404,"0")+IFERROR(W405/H405,"0")+IFERROR(W406/H406,"0")+IFERROR(W407/H407,"0")</f>
        <v>0</v>
      </c>
      <c r="X408" s="44">
        <f>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28"/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9"/>
      <c r="N409" s="325" t="s">
        <v>43</v>
      </c>
      <c r="O409" s="326"/>
      <c r="P409" s="326"/>
      <c r="Q409" s="326"/>
      <c r="R409" s="326"/>
      <c r="S409" s="326"/>
      <c r="T409" s="327"/>
      <c r="U409" s="43" t="s">
        <v>0</v>
      </c>
      <c r="V409" s="44">
        <f>IFERROR(SUM(V401:V407),"0")</f>
        <v>0</v>
      </c>
      <c r="W409" s="44">
        <f>IFERROR(SUM(W401:W407),"0")</f>
        <v>0</v>
      </c>
      <c r="X409" s="43"/>
      <c r="Y409" s="68"/>
      <c r="Z409" s="68"/>
    </row>
    <row r="410" spans="1:53" ht="27.75" customHeight="1" x14ac:dyDescent="0.2">
      <c r="A410" s="350" t="s">
        <v>594</v>
      </c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55"/>
      <c r="Z410" s="55"/>
    </row>
    <row r="411" spans="1:53" ht="16.5" customHeight="1" x14ac:dyDescent="0.25">
      <c r="A411" s="338" t="s">
        <v>594</v>
      </c>
      <c r="B411" s="338"/>
      <c r="C411" s="338"/>
      <c r="D411" s="338"/>
      <c r="E411" s="338"/>
      <c r="F411" s="338"/>
      <c r="G411" s="338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66"/>
      <c r="Z411" s="66"/>
    </row>
    <row r="412" spans="1:53" ht="14.25" customHeight="1" x14ac:dyDescent="0.25">
      <c r="A412" s="339" t="s">
        <v>115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7"/>
      <c r="Z412" s="67"/>
    </row>
    <row r="413" spans="1:53" ht="27" customHeight="1" x14ac:dyDescent="0.25">
      <c r="A413" s="64" t="s">
        <v>595</v>
      </c>
      <c r="B413" s="64" t="s">
        <v>596</v>
      </c>
      <c r="C413" s="37">
        <v>4301011371</v>
      </c>
      <c r="D413" s="334">
        <v>4607091389067</v>
      </c>
      <c r="E413" s="33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111</v>
      </c>
      <c r="L413" s="39" t="s">
        <v>132</v>
      </c>
      <c r="M413" s="38">
        <v>55</v>
      </c>
      <c r="N413" s="3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21" si="18"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4301011363</v>
      </c>
      <c r="D414" s="334">
        <v>4607091383522</v>
      </c>
      <c r="E414" s="33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110</v>
      </c>
      <c r="M414" s="38">
        <v>55</v>
      </c>
      <c r="N414" s="3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36"/>
      <c r="P414" s="336"/>
      <c r="Q414" s="336"/>
      <c r="R414" s="33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4301011431</v>
      </c>
      <c r="D415" s="334">
        <v>4607091384437</v>
      </c>
      <c r="E415" s="33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50</v>
      </c>
      <c r="N415" s="36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36"/>
      <c r="P415" s="336"/>
      <c r="Q415" s="336"/>
      <c r="R415" s="33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4301011365</v>
      </c>
      <c r="D416" s="334">
        <v>4607091389104</v>
      </c>
      <c r="E416" s="33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55</v>
      </c>
      <c r="N416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36"/>
      <c r="P416" s="336"/>
      <c r="Q416" s="336"/>
      <c r="R416" s="33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4301011367</v>
      </c>
      <c r="D417" s="334">
        <v>4680115880603</v>
      </c>
      <c r="E417" s="334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79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4301011168</v>
      </c>
      <c r="D418" s="334">
        <v>4607091389999</v>
      </c>
      <c r="E418" s="33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4301011372</v>
      </c>
      <c r="D419" s="334">
        <v>4680115882782</v>
      </c>
      <c r="E419" s="33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50</v>
      </c>
      <c r="N419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4301011190</v>
      </c>
      <c r="D420" s="334">
        <v>4607091389098</v>
      </c>
      <c r="E420" s="334"/>
      <c r="F420" s="63">
        <v>0.4</v>
      </c>
      <c r="G420" s="38">
        <v>6</v>
      </c>
      <c r="H420" s="63">
        <v>2.4</v>
      </c>
      <c r="I420" s="63">
        <v>2.6</v>
      </c>
      <c r="J420" s="38">
        <v>156</v>
      </c>
      <c r="K420" s="38" t="s">
        <v>79</v>
      </c>
      <c r="L420" s="39" t="s">
        <v>132</v>
      </c>
      <c r="M420" s="38">
        <v>50</v>
      </c>
      <c r="N420" s="3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4301011366</v>
      </c>
      <c r="D421" s="334">
        <v>4607091389982</v>
      </c>
      <c r="E421" s="334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79</v>
      </c>
      <c r="L421" s="39" t="s">
        <v>110</v>
      </c>
      <c r="M421" s="38">
        <v>55</v>
      </c>
      <c r="N421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36"/>
      <c r="P421" s="336"/>
      <c r="Q421" s="336"/>
      <c r="R421" s="33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8"/>
      <c r="M422" s="329"/>
      <c r="N422" s="325" t="s">
        <v>43</v>
      </c>
      <c r="O422" s="326"/>
      <c r="P422" s="326"/>
      <c r="Q422" s="326"/>
      <c r="R422" s="326"/>
      <c r="S422" s="326"/>
      <c r="T422" s="327"/>
      <c r="U422" s="43" t="s">
        <v>42</v>
      </c>
      <c r="V422" s="44">
        <f>IFERROR(V413/H413,"0")+IFERROR(V414/H414,"0")+IFERROR(V415/H415,"0")+IFERROR(V416/H416,"0")+IFERROR(V417/H417,"0")+IFERROR(V418/H418,"0")+IFERROR(V419/H419,"0")+IFERROR(V420/H420,"0")+IFERROR(V421/H421,"0")</f>
        <v>0</v>
      </c>
      <c r="W422" s="44">
        <f>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8"/>
      <c r="M423" s="329"/>
      <c r="N423" s="325" t="s">
        <v>43</v>
      </c>
      <c r="O423" s="326"/>
      <c r="P423" s="326"/>
      <c r="Q423" s="326"/>
      <c r="R423" s="326"/>
      <c r="S423" s="326"/>
      <c r="T423" s="327"/>
      <c r="U423" s="43" t="s">
        <v>0</v>
      </c>
      <c r="V423" s="44">
        <f>IFERROR(SUM(V413:V421),"0")</f>
        <v>0</v>
      </c>
      <c r="W423" s="44">
        <f>IFERROR(SUM(W413:W421),"0")</f>
        <v>0</v>
      </c>
      <c r="X423" s="43"/>
      <c r="Y423" s="68"/>
      <c r="Z423" s="68"/>
    </row>
    <row r="424" spans="1:53" ht="14.25" customHeight="1" x14ac:dyDescent="0.25">
      <c r="A424" s="339" t="s">
        <v>107</v>
      </c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39"/>
      <c r="N424" s="339"/>
      <c r="O424" s="339"/>
      <c r="P424" s="339"/>
      <c r="Q424" s="339"/>
      <c r="R424" s="339"/>
      <c r="S424" s="339"/>
      <c r="T424" s="339"/>
      <c r="U424" s="339"/>
      <c r="V424" s="339"/>
      <c r="W424" s="339"/>
      <c r="X424" s="339"/>
      <c r="Y424" s="67"/>
      <c r="Z424" s="67"/>
    </row>
    <row r="425" spans="1:53" ht="16.5" customHeight="1" x14ac:dyDescent="0.25">
      <c r="A425" s="64" t="s">
        <v>613</v>
      </c>
      <c r="B425" s="64" t="s">
        <v>614</v>
      </c>
      <c r="C425" s="37">
        <v>4301020222</v>
      </c>
      <c r="D425" s="334">
        <v>4607091388930</v>
      </c>
      <c r="E425" s="334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111</v>
      </c>
      <c r="L425" s="39" t="s">
        <v>110</v>
      </c>
      <c r="M425" s="38">
        <v>55</v>
      </c>
      <c r="N425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36"/>
      <c r="P425" s="336"/>
      <c r="Q425" s="336"/>
      <c r="R425" s="33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ht="16.5" customHeight="1" x14ac:dyDescent="0.25">
      <c r="A426" s="64" t="s">
        <v>615</v>
      </c>
      <c r="B426" s="64" t="s">
        <v>616</v>
      </c>
      <c r="C426" s="37">
        <v>4301020206</v>
      </c>
      <c r="D426" s="334">
        <v>4680115880054</v>
      </c>
      <c r="E426" s="334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79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36"/>
      <c r="P426" s="336"/>
      <c r="Q426" s="336"/>
      <c r="R426" s="33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x14ac:dyDescent="0.2">
      <c r="A427" s="328"/>
      <c r="B427" s="328"/>
      <c r="C427" s="328"/>
      <c r="D427" s="328"/>
      <c r="E427" s="328"/>
      <c r="F427" s="328"/>
      <c r="G427" s="328"/>
      <c r="H427" s="328"/>
      <c r="I427" s="328"/>
      <c r="J427" s="328"/>
      <c r="K427" s="328"/>
      <c r="L427" s="328"/>
      <c r="M427" s="329"/>
      <c r="N427" s="325" t="s">
        <v>43</v>
      </c>
      <c r="O427" s="326"/>
      <c r="P427" s="326"/>
      <c r="Q427" s="326"/>
      <c r="R427" s="326"/>
      <c r="S427" s="326"/>
      <c r="T427" s="32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28"/>
      <c r="B428" s="328"/>
      <c r="C428" s="328"/>
      <c r="D428" s="328"/>
      <c r="E428" s="328"/>
      <c r="F428" s="328"/>
      <c r="G428" s="328"/>
      <c r="H428" s="328"/>
      <c r="I428" s="328"/>
      <c r="J428" s="328"/>
      <c r="K428" s="328"/>
      <c r="L428" s="328"/>
      <c r="M428" s="329"/>
      <c r="N428" s="325" t="s">
        <v>43</v>
      </c>
      <c r="O428" s="326"/>
      <c r="P428" s="326"/>
      <c r="Q428" s="326"/>
      <c r="R428" s="326"/>
      <c r="S428" s="326"/>
      <c r="T428" s="32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39" t="s">
        <v>75</v>
      </c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39"/>
      <c r="N429" s="339"/>
      <c r="O429" s="339"/>
      <c r="P429" s="339"/>
      <c r="Q429" s="339"/>
      <c r="R429" s="339"/>
      <c r="S429" s="339"/>
      <c r="T429" s="339"/>
      <c r="U429" s="339"/>
      <c r="V429" s="339"/>
      <c r="W429" s="339"/>
      <c r="X429" s="339"/>
      <c r="Y429" s="67"/>
      <c r="Z429" s="67"/>
    </row>
    <row r="430" spans="1:53" ht="27" customHeight="1" x14ac:dyDescent="0.25">
      <c r="A430" s="64" t="s">
        <v>617</v>
      </c>
      <c r="B430" s="64" t="s">
        <v>618</v>
      </c>
      <c r="C430" s="37">
        <v>4301031252</v>
      </c>
      <c r="D430" s="334">
        <v>4680115883116</v>
      </c>
      <c r="E430" s="334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111</v>
      </c>
      <c r="L430" s="39" t="s">
        <v>110</v>
      </c>
      <c r="M430" s="38">
        <v>60</v>
      </c>
      <c r="N430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36"/>
      <c r="P430" s="336"/>
      <c r="Q430" s="336"/>
      <c r="R430" s="337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5" si="19">IFERROR(IF(V430="",0,CEILING((V430/$H430),1)*$H430),"")</f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4301031248</v>
      </c>
      <c r="D431" s="334">
        <v>4680115883093</v>
      </c>
      <c r="E431" s="33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78</v>
      </c>
      <c r="M431" s="38">
        <v>60</v>
      </c>
      <c r="N431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36"/>
      <c r="P431" s="336"/>
      <c r="Q431" s="336"/>
      <c r="R431" s="33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4301031250</v>
      </c>
      <c r="D432" s="334">
        <v>4680115883109</v>
      </c>
      <c r="E432" s="334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36"/>
      <c r="P432" s="336"/>
      <c r="Q432" s="336"/>
      <c r="R432" s="33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4301031249</v>
      </c>
      <c r="D433" s="334">
        <v>4680115882072</v>
      </c>
      <c r="E433" s="334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79</v>
      </c>
      <c r="L433" s="39" t="s">
        <v>110</v>
      </c>
      <c r="M433" s="38">
        <v>60</v>
      </c>
      <c r="N433" s="351" t="s">
        <v>625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4301031251</v>
      </c>
      <c r="D434" s="334">
        <v>4680115882102</v>
      </c>
      <c r="E434" s="334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79</v>
      </c>
      <c r="L434" s="39" t="s">
        <v>78</v>
      </c>
      <c r="M434" s="38">
        <v>60</v>
      </c>
      <c r="N434" s="352" t="s">
        <v>628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629</v>
      </c>
      <c r="B435" s="64" t="s">
        <v>630</v>
      </c>
      <c r="C435" s="37">
        <v>4301031253</v>
      </c>
      <c r="D435" s="334">
        <v>4680115882096</v>
      </c>
      <c r="E435" s="334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631</v>
      </c>
      <c r="O435" s="336"/>
      <c r="P435" s="336"/>
      <c r="Q435" s="336"/>
      <c r="R435" s="337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42</v>
      </c>
      <c r="V436" s="44">
        <f>IFERROR(V430/H430,"0")+IFERROR(V431/H431,"0")+IFERROR(V432/H432,"0")+IFERROR(V433/H433,"0")+IFERROR(V434/H434,"0")+IFERROR(V435/H435,"0")</f>
        <v>0</v>
      </c>
      <c r="W436" s="44">
        <f>IFERROR(W430/H430,"0")+IFERROR(W431/H431,"0")+IFERROR(W432/H432,"0")+IFERROR(W433/H433,"0")+IFERROR(W434/H434,"0")+IFERROR(W435/H435,"0")</f>
        <v>0</v>
      </c>
      <c r="X436" s="44">
        <f>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8"/>
      <c r="M437" s="329"/>
      <c r="N437" s="325" t="s">
        <v>43</v>
      </c>
      <c r="O437" s="326"/>
      <c r="P437" s="326"/>
      <c r="Q437" s="326"/>
      <c r="R437" s="326"/>
      <c r="S437" s="326"/>
      <c r="T437" s="327"/>
      <c r="U437" s="43" t="s">
        <v>0</v>
      </c>
      <c r="V437" s="44">
        <f>IFERROR(SUM(V430:V435),"0")</f>
        <v>0</v>
      </c>
      <c r="W437" s="44">
        <f>IFERROR(SUM(W430:W435),"0")</f>
        <v>0</v>
      </c>
      <c r="X437" s="43"/>
      <c r="Y437" s="68"/>
      <c r="Z437" s="68"/>
    </row>
    <row r="438" spans="1:53" ht="14.25" customHeight="1" x14ac:dyDescent="0.25">
      <c r="A438" s="339" t="s">
        <v>80</v>
      </c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39"/>
      <c r="N438" s="339"/>
      <c r="O438" s="339"/>
      <c r="P438" s="339"/>
      <c r="Q438" s="339"/>
      <c r="R438" s="339"/>
      <c r="S438" s="339"/>
      <c r="T438" s="339"/>
      <c r="U438" s="339"/>
      <c r="V438" s="339"/>
      <c r="W438" s="339"/>
      <c r="X438" s="339"/>
      <c r="Y438" s="67"/>
      <c r="Z438" s="67"/>
    </row>
    <row r="439" spans="1:53" ht="16.5" customHeight="1" x14ac:dyDescent="0.25">
      <c r="A439" s="64" t="s">
        <v>632</v>
      </c>
      <c r="B439" s="64" t="s">
        <v>633</v>
      </c>
      <c r="C439" s="37">
        <v>4301051230</v>
      </c>
      <c r="D439" s="334">
        <v>4607091383409</v>
      </c>
      <c r="E439" s="334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111</v>
      </c>
      <c r="L439" s="39" t="s">
        <v>78</v>
      </c>
      <c r="M439" s="38">
        <v>45</v>
      </c>
      <c r="N439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ht="16.5" customHeight="1" x14ac:dyDescent="0.25">
      <c r="A440" s="64" t="s">
        <v>634</v>
      </c>
      <c r="B440" s="64" t="s">
        <v>635</v>
      </c>
      <c r="C440" s="37">
        <v>4301051231</v>
      </c>
      <c r="D440" s="334">
        <v>4607091383416</v>
      </c>
      <c r="E440" s="334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36"/>
      <c r="P440" s="336"/>
      <c r="Q440" s="336"/>
      <c r="R440" s="33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8"/>
      <c r="B442" s="328"/>
      <c r="C442" s="328"/>
      <c r="D442" s="328"/>
      <c r="E442" s="328"/>
      <c r="F442" s="328"/>
      <c r="G442" s="328"/>
      <c r="H442" s="328"/>
      <c r="I442" s="328"/>
      <c r="J442" s="328"/>
      <c r="K442" s="328"/>
      <c r="L442" s="328"/>
      <c r="M442" s="329"/>
      <c r="N442" s="325" t="s">
        <v>43</v>
      </c>
      <c r="O442" s="326"/>
      <c r="P442" s="326"/>
      <c r="Q442" s="326"/>
      <c r="R442" s="326"/>
      <c r="S442" s="326"/>
      <c r="T442" s="327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27.75" customHeight="1" x14ac:dyDescent="0.2">
      <c r="A443" s="350" t="s">
        <v>636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55"/>
      <c r="Z443" s="55"/>
    </row>
    <row r="444" spans="1:53" ht="16.5" customHeight="1" x14ac:dyDescent="0.25">
      <c r="A444" s="338" t="s">
        <v>637</v>
      </c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8"/>
      <c r="N444" s="338"/>
      <c r="O444" s="338"/>
      <c r="P444" s="338"/>
      <c r="Q444" s="338"/>
      <c r="R444" s="338"/>
      <c r="S444" s="338"/>
      <c r="T444" s="338"/>
      <c r="U444" s="338"/>
      <c r="V444" s="338"/>
      <c r="W444" s="338"/>
      <c r="X444" s="338"/>
      <c r="Y444" s="66"/>
      <c r="Z444" s="66"/>
    </row>
    <row r="445" spans="1:53" ht="14.25" customHeight="1" x14ac:dyDescent="0.25">
      <c r="A445" s="339" t="s">
        <v>115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4301011585</v>
      </c>
      <c r="D446" s="334">
        <v>4640242180441</v>
      </c>
      <c r="E446" s="334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111</v>
      </c>
      <c r="L446" s="39" t="s">
        <v>110</v>
      </c>
      <c r="M446" s="38">
        <v>50</v>
      </c>
      <c r="N446" s="346" t="s">
        <v>640</v>
      </c>
      <c r="O446" s="336"/>
      <c r="P446" s="336"/>
      <c r="Q446" s="336"/>
      <c r="R446" s="337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2" t="s">
        <v>66</v>
      </c>
    </row>
    <row r="447" spans="1:53" ht="27" customHeight="1" x14ac:dyDescent="0.25">
      <c r="A447" s="64" t="s">
        <v>641</v>
      </c>
      <c r="B447" s="64" t="s">
        <v>642</v>
      </c>
      <c r="C447" s="37">
        <v>4301011584</v>
      </c>
      <c r="D447" s="334">
        <v>4640242180564</v>
      </c>
      <c r="E447" s="334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643</v>
      </c>
      <c r="O447" s="336"/>
      <c r="P447" s="336"/>
      <c r="Q447" s="336"/>
      <c r="R447" s="33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x14ac:dyDescent="0.2">
      <c r="A448" s="328"/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9"/>
      <c r="N448" s="325" t="s">
        <v>43</v>
      </c>
      <c r="O448" s="326"/>
      <c r="P448" s="326"/>
      <c r="Q448" s="326"/>
      <c r="R448" s="326"/>
      <c r="S448" s="326"/>
      <c r="T448" s="32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8"/>
      <c r="M449" s="329"/>
      <c r="N449" s="325" t="s">
        <v>43</v>
      </c>
      <c r="O449" s="326"/>
      <c r="P449" s="326"/>
      <c r="Q449" s="326"/>
      <c r="R449" s="326"/>
      <c r="S449" s="326"/>
      <c r="T449" s="32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9" t="s">
        <v>107</v>
      </c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  <c r="V450" s="339"/>
      <c r="W450" s="339"/>
      <c r="X450" s="339"/>
      <c r="Y450" s="67"/>
      <c r="Z450" s="67"/>
    </row>
    <row r="451" spans="1:53" ht="27" customHeight="1" x14ac:dyDescent="0.25">
      <c r="A451" s="64" t="s">
        <v>644</v>
      </c>
      <c r="B451" s="64" t="s">
        <v>645</v>
      </c>
      <c r="C451" s="37">
        <v>4301020260</v>
      </c>
      <c r="D451" s="334">
        <v>4640242180526</v>
      </c>
      <c r="E451" s="334"/>
      <c r="F451" s="63">
        <v>1.8</v>
      </c>
      <c r="G451" s="38">
        <v>6</v>
      </c>
      <c r="H451" s="63">
        <v>10.8</v>
      </c>
      <c r="I451" s="63">
        <v>11.28</v>
      </c>
      <c r="J451" s="38">
        <v>56</v>
      </c>
      <c r="K451" s="38" t="s">
        <v>111</v>
      </c>
      <c r="L451" s="39" t="s">
        <v>110</v>
      </c>
      <c r="M451" s="38">
        <v>50</v>
      </c>
      <c r="N451" s="344" t="s">
        <v>646</v>
      </c>
      <c r="O451" s="336"/>
      <c r="P451" s="336"/>
      <c r="Q451" s="336"/>
      <c r="R451" s="337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ht="16.5" customHeight="1" x14ac:dyDescent="0.25">
      <c r="A452" s="64" t="s">
        <v>647</v>
      </c>
      <c r="B452" s="64" t="s">
        <v>648</v>
      </c>
      <c r="C452" s="37">
        <v>4301020269</v>
      </c>
      <c r="D452" s="334">
        <v>4640242180519</v>
      </c>
      <c r="E452" s="334"/>
      <c r="F452" s="63">
        <v>1.35</v>
      </c>
      <c r="G452" s="38">
        <v>8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132</v>
      </c>
      <c r="M452" s="38">
        <v>50</v>
      </c>
      <c r="N452" s="345" t="s">
        <v>649</v>
      </c>
      <c r="O452" s="336"/>
      <c r="P452" s="336"/>
      <c r="Q452" s="336"/>
      <c r="R452" s="337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x14ac:dyDescent="0.2">
      <c r="A453" s="328"/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9"/>
      <c r="N453" s="325" t="s">
        <v>43</v>
      </c>
      <c r="O453" s="326"/>
      <c r="P453" s="326"/>
      <c r="Q453" s="326"/>
      <c r="R453" s="326"/>
      <c r="S453" s="326"/>
      <c r="T453" s="327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8"/>
      <c r="B454" s="328"/>
      <c r="C454" s="328"/>
      <c r="D454" s="328"/>
      <c r="E454" s="328"/>
      <c r="F454" s="328"/>
      <c r="G454" s="328"/>
      <c r="H454" s="328"/>
      <c r="I454" s="328"/>
      <c r="J454" s="328"/>
      <c r="K454" s="328"/>
      <c r="L454" s="328"/>
      <c r="M454" s="329"/>
      <c r="N454" s="325" t="s">
        <v>43</v>
      </c>
      <c r="O454" s="326"/>
      <c r="P454" s="326"/>
      <c r="Q454" s="326"/>
      <c r="R454" s="326"/>
      <c r="S454" s="326"/>
      <c r="T454" s="327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9" t="s">
        <v>75</v>
      </c>
      <c r="B455" s="339"/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9"/>
      <c r="P455" s="339"/>
      <c r="Q455" s="339"/>
      <c r="R455" s="339"/>
      <c r="S455" s="339"/>
      <c r="T455" s="339"/>
      <c r="U455" s="339"/>
      <c r="V455" s="339"/>
      <c r="W455" s="339"/>
      <c r="X455" s="339"/>
      <c r="Y455" s="67"/>
      <c r="Z455" s="67"/>
    </row>
    <row r="456" spans="1:53" ht="27" customHeight="1" x14ac:dyDescent="0.25">
      <c r="A456" s="64" t="s">
        <v>650</v>
      </c>
      <c r="B456" s="64" t="s">
        <v>651</v>
      </c>
      <c r="C456" s="37">
        <v>4301031280</v>
      </c>
      <c r="D456" s="334">
        <v>4640242180816</v>
      </c>
      <c r="E456" s="334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79</v>
      </c>
      <c r="L456" s="39" t="s">
        <v>78</v>
      </c>
      <c r="M456" s="38">
        <v>40</v>
      </c>
      <c r="N456" s="341" t="s">
        <v>652</v>
      </c>
      <c r="O456" s="336"/>
      <c r="P456" s="336"/>
      <c r="Q456" s="336"/>
      <c r="R456" s="337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ht="27" customHeight="1" x14ac:dyDescent="0.25">
      <c r="A457" s="64" t="s">
        <v>653</v>
      </c>
      <c r="B457" s="64" t="s">
        <v>654</v>
      </c>
      <c r="C457" s="37">
        <v>4301031244</v>
      </c>
      <c r="D457" s="334">
        <v>4640242180595</v>
      </c>
      <c r="E457" s="334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655</v>
      </c>
      <c r="O457" s="336"/>
      <c r="P457" s="336"/>
      <c r="Q457" s="336"/>
      <c r="R457" s="337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9"/>
      <c r="N458" s="325" t="s">
        <v>43</v>
      </c>
      <c r="O458" s="326"/>
      <c r="P458" s="326"/>
      <c r="Q458" s="326"/>
      <c r="R458" s="326"/>
      <c r="S458" s="326"/>
      <c r="T458" s="327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8"/>
      <c r="B459" s="328"/>
      <c r="C459" s="328"/>
      <c r="D459" s="328"/>
      <c r="E459" s="328"/>
      <c r="F459" s="328"/>
      <c r="G459" s="328"/>
      <c r="H459" s="328"/>
      <c r="I459" s="328"/>
      <c r="J459" s="328"/>
      <c r="K459" s="328"/>
      <c r="L459" s="328"/>
      <c r="M459" s="329"/>
      <c r="N459" s="325" t="s">
        <v>43</v>
      </c>
      <c r="O459" s="326"/>
      <c r="P459" s="326"/>
      <c r="Q459" s="326"/>
      <c r="R459" s="326"/>
      <c r="S459" s="326"/>
      <c r="T459" s="327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4.25" customHeight="1" x14ac:dyDescent="0.25">
      <c r="A460" s="339" t="s">
        <v>80</v>
      </c>
      <c r="B460" s="339"/>
      <c r="C460" s="339"/>
      <c r="D460" s="339"/>
      <c r="E460" s="339"/>
      <c r="F460" s="339"/>
      <c r="G460" s="339"/>
      <c r="H460" s="339"/>
      <c r="I460" s="339"/>
      <c r="J460" s="339"/>
      <c r="K460" s="339"/>
      <c r="L460" s="339"/>
      <c r="M460" s="339"/>
      <c r="N460" s="339"/>
      <c r="O460" s="339"/>
      <c r="P460" s="339"/>
      <c r="Q460" s="339"/>
      <c r="R460" s="339"/>
      <c r="S460" s="339"/>
      <c r="T460" s="339"/>
      <c r="U460" s="339"/>
      <c r="V460" s="339"/>
      <c r="W460" s="339"/>
      <c r="X460" s="339"/>
      <c r="Y460" s="67"/>
      <c r="Z460" s="67"/>
    </row>
    <row r="461" spans="1:53" ht="27" customHeight="1" x14ac:dyDescent="0.25">
      <c r="A461" s="64" t="s">
        <v>656</v>
      </c>
      <c r="B461" s="64" t="s">
        <v>657</v>
      </c>
      <c r="C461" s="37">
        <v>4301051510</v>
      </c>
      <c r="D461" s="334">
        <v>4640242180540</v>
      </c>
      <c r="E461" s="334"/>
      <c r="F461" s="63">
        <v>1.3</v>
      </c>
      <c r="G461" s="38">
        <v>6</v>
      </c>
      <c r="H461" s="63">
        <v>7.8</v>
      </c>
      <c r="I461" s="63">
        <v>8.3640000000000008</v>
      </c>
      <c r="J461" s="38">
        <v>56</v>
      </c>
      <c r="K461" s="38" t="s">
        <v>111</v>
      </c>
      <c r="L461" s="39" t="s">
        <v>78</v>
      </c>
      <c r="M461" s="38">
        <v>30</v>
      </c>
      <c r="N461" s="343" t="s">
        <v>658</v>
      </c>
      <c r="O461" s="336"/>
      <c r="P461" s="336"/>
      <c r="Q461" s="336"/>
      <c r="R461" s="337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659</v>
      </c>
      <c r="B462" s="64" t="s">
        <v>660</v>
      </c>
      <c r="C462" s="37">
        <v>4301051508</v>
      </c>
      <c r="D462" s="334">
        <v>4640242180557</v>
      </c>
      <c r="E462" s="334"/>
      <c r="F462" s="63">
        <v>0.5</v>
      </c>
      <c r="G462" s="38">
        <v>6</v>
      </c>
      <c r="H462" s="63">
        <v>3</v>
      </c>
      <c r="I462" s="63">
        <v>3.2839999999999998</v>
      </c>
      <c r="J462" s="38">
        <v>156</v>
      </c>
      <c r="K462" s="38" t="s">
        <v>79</v>
      </c>
      <c r="L462" s="39" t="s">
        <v>78</v>
      </c>
      <c r="M462" s="38">
        <v>30</v>
      </c>
      <c r="N462" s="335" t="s">
        <v>661</v>
      </c>
      <c r="O462" s="336"/>
      <c r="P462" s="336"/>
      <c r="Q462" s="336"/>
      <c r="R462" s="337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x14ac:dyDescent="0.2">
      <c r="A463" s="328"/>
      <c r="B463" s="328"/>
      <c r="C463" s="328"/>
      <c r="D463" s="328"/>
      <c r="E463" s="328"/>
      <c r="F463" s="328"/>
      <c r="G463" s="328"/>
      <c r="H463" s="328"/>
      <c r="I463" s="328"/>
      <c r="J463" s="328"/>
      <c r="K463" s="328"/>
      <c r="L463" s="328"/>
      <c r="M463" s="329"/>
      <c r="N463" s="325" t="s">
        <v>43</v>
      </c>
      <c r="O463" s="326"/>
      <c r="P463" s="326"/>
      <c r="Q463" s="326"/>
      <c r="R463" s="326"/>
      <c r="S463" s="326"/>
      <c r="T463" s="327"/>
      <c r="U463" s="43" t="s">
        <v>42</v>
      </c>
      <c r="V463" s="44">
        <f>IFERROR(V461/H461,"0")+IFERROR(V462/H462,"0")</f>
        <v>0</v>
      </c>
      <c r="W463" s="44">
        <f>IFERROR(W461/H461,"0")+IFERROR(W462/H462,"0")</f>
        <v>0</v>
      </c>
      <c r="X463" s="44">
        <f>IFERROR(IF(X461="",0,X461),"0")+IFERROR(IF(X462="",0,X462),"0")</f>
        <v>0</v>
      </c>
      <c r="Y463" s="68"/>
      <c r="Z463" s="68"/>
    </row>
    <row r="464" spans="1:53" x14ac:dyDescent="0.2">
      <c r="A464" s="328"/>
      <c r="B464" s="328"/>
      <c r="C464" s="328"/>
      <c r="D464" s="328"/>
      <c r="E464" s="328"/>
      <c r="F464" s="328"/>
      <c r="G464" s="328"/>
      <c r="H464" s="328"/>
      <c r="I464" s="328"/>
      <c r="J464" s="328"/>
      <c r="K464" s="328"/>
      <c r="L464" s="328"/>
      <c r="M464" s="329"/>
      <c r="N464" s="325" t="s">
        <v>43</v>
      </c>
      <c r="O464" s="326"/>
      <c r="P464" s="326"/>
      <c r="Q464" s="326"/>
      <c r="R464" s="326"/>
      <c r="S464" s="326"/>
      <c r="T464" s="327"/>
      <c r="U464" s="43" t="s">
        <v>0</v>
      </c>
      <c r="V464" s="44">
        <f>IFERROR(SUM(V461:V462),"0")</f>
        <v>0</v>
      </c>
      <c r="W464" s="44">
        <f>IFERROR(SUM(W461:W462),"0")</f>
        <v>0</v>
      </c>
      <c r="X464" s="43"/>
      <c r="Y464" s="68"/>
      <c r="Z464" s="68"/>
    </row>
    <row r="465" spans="1:53" ht="16.5" customHeight="1" x14ac:dyDescent="0.25">
      <c r="A465" s="338" t="s">
        <v>662</v>
      </c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38"/>
      <c r="N465" s="338"/>
      <c r="O465" s="338"/>
      <c r="P465" s="338"/>
      <c r="Q465" s="338"/>
      <c r="R465" s="338"/>
      <c r="S465" s="338"/>
      <c r="T465" s="338"/>
      <c r="U465" s="338"/>
      <c r="V465" s="338"/>
      <c r="W465" s="338"/>
      <c r="X465" s="338"/>
      <c r="Y465" s="66"/>
      <c r="Z465" s="66"/>
    </row>
    <row r="466" spans="1:53" ht="14.25" customHeight="1" x14ac:dyDescent="0.25">
      <c r="A466" s="339" t="s">
        <v>80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7"/>
      <c r="Z466" s="67"/>
    </row>
    <row r="467" spans="1:53" ht="16.5" customHeight="1" x14ac:dyDescent="0.25">
      <c r="A467" s="64" t="s">
        <v>663</v>
      </c>
      <c r="B467" s="64" t="s">
        <v>664</v>
      </c>
      <c r="C467" s="37">
        <v>4301051310</v>
      </c>
      <c r="D467" s="334">
        <v>4680115880870</v>
      </c>
      <c r="E467" s="334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111</v>
      </c>
      <c r="L467" s="39" t="s">
        <v>132</v>
      </c>
      <c r="M467" s="38">
        <v>40</v>
      </c>
      <c r="N467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36"/>
      <c r="P467" s="336"/>
      <c r="Q467" s="336"/>
      <c r="R467" s="337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0" t="s">
        <v>66</v>
      </c>
    </row>
    <row r="468" spans="1:53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28"/>
      <c r="M468" s="329"/>
      <c r="N468" s="325" t="s">
        <v>43</v>
      </c>
      <c r="O468" s="326"/>
      <c r="P468" s="326"/>
      <c r="Q468" s="326"/>
      <c r="R468" s="326"/>
      <c r="S468" s="326"/>
      <c r="T468" s="327"/>
      <c r="U468" s="43" t="s">
        <v>42</v>
      </c>
      <c r="V468" s="44">
        <f>IFERROR(V467/H467,"0")</f>
        <v>0</v>
      </c>
      <c r="W468" s="44">
        <f>IFERROR(W467/H467,"0")</f>
        <v>0</v>
      </c>
      <c r="X468" s="44">
        <f>IFERROR(IF(X467="",0,X467),"0")</f>
        <v>0</v>
      </c>
      <c r="Y468" s="68"/>
      <c r="Z468" s="68"/>
    </row>
    <row r="469" spans="1:53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28"/>
      <c r="M469" s="329"/>
      <c r="N469" s="325" t="s">
        <v>43</v>
      </c>
      <c r="O469" s="326"/>
      <c r="P469" s="326"/>
      <c r="Q469" s="326"/>
      <c r="R469" s="326"/>
      <c r="S469" s="326"/>
      <c r="T469" s="327"/>
      <c r="U469" s="43" t="s">
        <v>0</v>
      </c>
      <c r="V469" s="44">
        <f>IFERROR(SUM(V467:V467),"0")</f>
        <v>0</v>
      </c>
      <c r="W469" s="44">
        <f>IFERROR(SUM(W467:W467),"0")</f>
        <v>0</v>
      </c>
      <c r="X469" s="43"/>
      <c r="Y469" s="68"/>
      <c r="Z469" s="68"/>
    </row>
    <row r="470" spans="1:53" ht="15" customHeight="1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28"/>
      <c r="M470" s="333"/>
      <c r="N470" s="330" t="s">
        <v>36</v>
      </c>
      <c r="O470" s="331"/>
      <c r="P470" s="331"/>
      <c r="Q470" s="331"/>
      <c r="R470" s="331"/>
      <c r="S470" s="331"/>
      <c r="T470" s="332"/>
      <c r="U470" s="43" t="s">
        <v>0</v>
      </c>
      <c r="V470" s="4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0</v>
      </c>
      <c r="W470" s="4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0</v>
      </c>
      <c r="X470" s="43"/>
      <c r="Y470" s="68"/>
      <c r="Z470" s="68"/>
    </row>
    <row r="471" spans="1:53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33"/>
      <c r="N471" s="330" t="s">
        <v>37</v>
      </c>
      <c r="O471" s="331"/>
      <c r="P471" s="331"/>
      <c r="Q471" s="331"/>
      <c r="R471" s="331"/>
      <c r="S471" s="331"/>
      <c r="T471" s="332"/>
      <c r="U471" s="43" t="s">
        <v>0</v>
      </c>
      <c r="V47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0</v>
      </c>
      <c r="W47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0</v>
      </c>
      <c r="X471" s="43"/>
      <c r="Y471" s="68"/>
      <c r="Z471" s="68"/>
    </row>
    <row r="472" spans="1:53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28"/>
      <c r="M472" s="333"/>
      <c r="N472" s="330" t="s">
        <v>38</v>
      </c>
      <c r="O472" s="331"/>
      <c r="P472" s="331"/>
      <c r="Q472" s="331"/>
      <c r="R472" s="331"/>
      <c r="S472" s="331"/>
      <c r="T472" s="332"/>
      <c r="U472" s="43" t="s">
        <v>23</v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0</v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0</v>
      </c>
      <c r="X472" s="43"/>
      <c r="Y472" s="68"/>
      <c r="Z472" s="68"/>
    </row>
    <row r="473" spans="1:53" x14ac:dyDescent="0.2">
      <c r="A473" s="328"/>
      <c r="B473" s="328"/>
      <c r="C473" s="328"/>
      <c r="D473" s="328"/>
      <c r="E473" s="328"/>
      <c r="F473" s="328"/>
      <c r="G473" s="328"/>
      <c r="H473" s="328"/>
      <c r="I473" s="328"/>
      <c r="J473" s="328"/>
      <c r="K473" s="328"/>
      <c r="L473" s="328"/>
      <c r="M473" s="333"/>
      <c r="N473" s="330" t="s">
        <v>39</v>
      </c>
      <c r="O473" s="331"/>
      <c r="P473" s="331"/>
      <c r="Q473" s="331"/>
      <c r="R473" s="331"/>
      <c r="S473" s="331"/>
      <c r="T473" s="332"/>
      <c r="U473" s="43" t="s">
        <v>0</v>
      </c>
      <c r="V473" s="44">
        <f>GrossWeightTotal+PalletQtyTotal*25</f>
        <v>0</v>
      </c>
      <c r="W473" s="44">
        <f>GrossWeightTotalR+PalletQtyTotalR*25</f>
        <v>0</v>
      </c>
      <c r="X473" s="43"/>
      <c r="Y473" s="68"/>
      <c r="Z473" s="68"/>
    </row>
    <row r="474" spans="1:53" x14ac:dyDescent="0.2">
      <c r="A474" s="328"/>
      <c r="B474" s="328"/>
      <c r="C474" s="328"/>
      <c r="D474" s="328"/>
      <c r="E474" s="328"/>
      <c r="F474" s="328"/>
      <c r="G474" s="328"/>
      <c r="H474" s="328"/>
      <c r="I474" s="328"/>
      <c r="J474" s="328"/>
      <c r="K474" s="328"/>
      <c r="L474" s="328"/>
      <c r="M474" s="333"/>
      <c r="N474" s="330" t="s">
        <v>40</v>
      </c>
      <c r="O474" s="331"/>
      <c r="P474" s="331"/>
      <c r="Q474" s="331"/>
      <c r="R474" s="331"/>
      <c r="S474" s="331"/>
      <c r="T474" s="332"/>
      <c r="U474" s="43" t="s">
        <v>23</v>
      </c>
      <c r="V474" s="4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0</v>
      </c>
      <c r="W474" s="4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0</v>
      </c>
      <c r="X474" s="43"/>
      <c r="Y474" s="68"/>
      <c r="Z474" s="68"/>
    </row>
    <row r="475" spans="1:53" ht="14.25" x14ac:dyDescent="0.2">
      <c r="A475" s="328"/>
      <c r="B475" s="328"/>
      <c r="C475" s="328"/>
      <c r="D475" s="328"/>
      <c r="E475" s="328"/>
      <c r="F475" s="328"/>
      <c r="G475" s="328"/>
      <c r="H475" s="328"/>
      <c r="I475" s="328"/>
      <c r="J475" s="328"/>
      <c r="K475" s="328"/>
      <c r="L475" s="328"/>
      <c r="M475" s="333"/>
      <c r="N475" s="330" t="s">
        <v>41</v>
      </c>
      <c r="O475" s="331"/>
      <c r="P475" s="331"/>
      <c r="Q475" s="331"/>
      <c r="R475" s="331"/>
      <c r="S475" s="331"/>
      <c r="T475" s="332"/>
      <c r="U475" s="46" t="s">
        <v>54</v>
      </c>
      <c r="V475" s="43"/>
      <c r="W475" s="43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0</v>
      </c>
      <c r="Y475" s="68"/>
      <c r="Z475" s="68"/>
    </row>
    <row r="476" spans="1:53" ht="13.5" thickBot="1" x14ac:dyDescent="0.25"/>
    <row r="477" spans="1:53" ht="27" thickTop="1" thickBot="1" x14ac:dyDescent="0.25">
      <c r="A477" s="47" t="s">
        <v>9</v>
      </c>
      <c r="B477" s="72" t="s">
        <v>74</v>
      </c>
      <c r="C477" s="321" t="s">
        <v>105</v>
      </c>
      <c r="D477" s="321" t="s">
        <v>105</v>
      </c>
      <c r="E477" s="321" t="s">
        <v>105</v>
      </c>
      <c r="F477" s="321" t="s">
        <v>105</v>
      </c>
      <c r="G477" s="321" t="s">
        <v>258</v>
      </c>
      <c r="H477" s="321" t="s">
        <v>258</v>
      </c>
      <c r="I477" s="321" t="s">
        <v>258</v>
      </c>
      <c r="J477" s="321" t="s">
        <v>258</v>
      </c>
      <c r="K477" s="322"/>
      <c r="L477" s="321" t="s">
        <v>258</v>
      </c>
      <c r="M477" s="321" t="s">
        <v>258</v>
      </c>
      <c r="N477" s="321" t="s">
        <v>258</v>
      </c>
      <c r="O477" s="321" t="s">
        <v>461</v>
      </c>
      <c r="P477" s="321" t="s">
        <v>461</v>
      </c>
      <c r="Q477" s="321" t="s">
        <v>511</v>
      </c>
      <c r="R477" s="321" t="s">
        <v>511</v>
      </c>
      <c r="S477" s="72" t="s">
        <v>594</v>
      </c>
      <c r="T477" s="321" t="s">
        <v>636</v>
      </c>
      <c r="U477" s="321" t="s">
        <v>636</v>
      </c>
      <c r="Z477" s="61"/>
      <c r="AC477" s="1"/>
    </row>
    <row r="478" spans="1:53" ht="14.25" customHeight="1" thickTop="1" x14ac:dyDescent="0.2">
      <c r="A478" s="323" t="s">
        <v>10</v>
      </c>
      <c r="B478" s="321" t="s">
        <v>74</v>
      </c>
      <c r="C478" s="321" t="s">
        <v>106</v>
      </c>
      <c r="D478" s="321" t="s">
        <v>114</v>
      </c>
      <c r="E478" s="321" t="s">
        <v>105</v>
      </c>
      <c r="F478" s="321" t="s">
        <v>250</v>
      </c>
      <c r="G478" s="321" t="s">
        <v>259</v>
      </c>
      <c r="H478" s="321" t="s">
        <v>266</v>
      </c>
      <c r="I478" s="321" t="s">
        <v>287</v>
      </c>
      <c r="J478" s="321" t="s">
        <v>353</v>
      </c>
      <c r="K478" s="1"/>
      <c r="L478" s="321" t="s">
        <v>356</v>
      </c>
      <c r="M478" s="321" t="s">
        <v>434</v>
      </c>
      <c r="N478" s="321" t="s">
        <v>452</v>
      </c>
      <c r="O478" s="321" t="s">
        <v>462</v>
      </c>
      <c r="P478" s="321" t="s">
        <v>488</v>
      </c>
      <c r="Q478" s="321" t="s">
        <v>512</v>
      </c>
      <c r="R478" s="321" t="s">
        <v>574</v>
      </c>
      <c r="S478" s="321" t="s">
        <v>594</v>
      </c>
      <c r="T478" s="321" t="s">
        <v>637</v>
      </c>
      <c r="U478" s="321" t="s">
        <v>662</v>
      </c>
      <c r="Z478" s="61"/>
      <c r="AC478" s="1"/>
    </row>
    <row r="479" spans="1:53" ht="13.5" thickBot="1" x14ac:dyDescent="0.25">
      <c r="A479" s="324"/>
      <c r="B479" s="321"/>
      <c r="C479" s="321"/>
      <c r="D479" s="321"/>
      <c r="E479" s="321"/>
      <c r="F479" s="321"/>
      <c r="G479" s="321"/>
      <c r="H479" s="321"/>
      <c r="I479" s="321"/>
      <c r="J479" s="321"/>
      <c r="K479" s="1"/>
      <c r="L479" s="321"/>
      <c r="M479" s="321"/>
      <c r="N479" s="321"/>
      <c r="O479" s="321"/>
      <c r="P479" s="321"/>
      <c r="Q479" s="321"/>
      <c r="R479" s="321"/>
      <c r="S479" s="321"/>
      <c r="T479" s="321"/>
      <c r="U479" s="321"/>
      <c r="Z479" s="61"/>
      <c r="AC479" s="1"/>
    </row>
    <row r="480" spans="1:53" ht="18" thickTop="1" thickBot="1" x14ac:dyDescent="0.25">
      <c r="A480" s="47" t="s">
        <v>13</v>
      </c>
      <c r="B480" s="53">
        <f>IFERROR(W22*1,"0")+IFERROR(W26*1,"0")+IFERROR(W27*1,"0")+IFERROR(W28*1,"0")+IFERROR(W29*1,"0")+IFERROR(W30*1,"0")+IFERROR(W31*1,"0")+IFERROR(W35*1,"0")+IFERROR(W39*1,"0")+IFERROR(W43*1,"0")</f>
        <v>0</v>
      </c>
      <c r="C480" s="53">
        <f>IFERROR(W49*1,"0")+IFERROR(W50*1,"0")</f>
        <v>0</v>
      </c>
      <c r="D480" s="53">
        <f>IFERROR(W55*1,"0")+IFERROR(W56*1,"0")+IFERROR(W57*1,"0")+IFERROR(W58*1,"0")</f>
        <v>0</v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0" s="53">
        <f>IFERROR(W130*1,"0")+IFERROR(W131*1,"0")+IFERROR(W132*1,"0")</f>
        <v>0</v>
      </c>
      <c r="G480" s="53">
        <f>IFERROR(W138*1,"0")+IFERROR(W139*1,"0")+IFERROR(W140*1,"0")</f>
        <v>0</v>
      </c>
      <c r="H480" s="53">
        <f>IFERROR(W145*1,"0")+IFERROR(W146*1,"0")+IFERROR(W147*1,"0")+IFERROR(W148*1,"0")+IFERROR(W149*1,"0")+IFERROR(W150*1,"0")+IFERROR(W151*1,"0")+IFERROR(W152*1,"0")+IFERROR(W153*1,"0")</f>
        <v>0</v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0" s="53">
        <f>IFERROR(W203*1,"0")</f>
        <v>0</v>
      </c>
      <c r="K480" s="1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0" s="53">
        <f>IFERROR(W266*1,"0")+IFERROR(W267*1,"0")+IFERROR(W268*1,"0")+IFERROR(W269*1,"0")+IFERROR(W270*1,"0")+IFERROR(W271*1,"0")+IFERROR(W272*1,"0")+IFERROR(W276*1,"0")+IFERROR(W277*1,"0")</f>
        <v>0</v>
      </c>
      <c r="N480" s="53">
        <f>IFERROR(W282*1,"0")+IFERROR(W286*1,"0")+IFERROR(W290*1,"0")+IFERROR(W294*1,"0")</f>
        <v>0</v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0</v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>0</v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0</v>
      </c>
      <c r="R480" s="53">
        <f>IFERROR(W396*1,"0")+IFERROR(W397*1,"0")+IFERROR(W401*1,"0")+IFERROR(W402*1,"0")+IFERROR(W403*1,"0")+IFERROR(W404*1,"0")+IFERROR(W405*1,"0")+IFERROR(W406*1,"0")+IFERROR(W407*1,"0")</f>
        <v>0</v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0</v>
      </c>
      <c r="T480" s="53">
        <f>IFERROR(W446*1,"0")+IFERROR(W447*1,"0")+IFERROR(W451*1,"0")+IFERROR(W452*1,"0")+IFERROR(W456*1,"0")+IFERROR(W457*1,"0")+IFERROR(W461*1,"0")+IFERROR(W462*1,"0")</f>
        <v>0</v>
      </c>
      <c r="U480" s="53">
        <f>IFERROR(W467*1,"0")</f>
        <v>0</v>
      </c>
      <c r="Z480" s="61"/>
      <c r="AC480" s="1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A348:X348"/>
    <mergeCell ref="A349:X349"/>
    <mergeCell ref="A350:X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A395:X395"/>
    <mergeCell ref="D396:E396"/>
    <mergeCell ref="N396:R396"/>
    <mergeCell ref="D397:E397"/>
    <mergeCell ref="N397:R397"/>
    <mergeCell ref="N398:T398"/>
    <mergeCell ref="A398:M399"/>
    <mergeCell ref="N399:T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A411:X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44:X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A466:X466"/>
    <mergeCell ref="D467:E467"/>
    <mergeCell ref="N467:R467"/>
    <mergeCell ref="T478:T479"/>
    <mergeCell ref="N468:T468"/>
    <mergeCell ref="A468:M469"/>
    <mergeCell ref="N469:T469"/>
    <mergeCell ref="N470:T470"/>
    <mergeCell ref="A470:M475"/>
    <mergeCell ref="N471:T471"/>
    <mergeCell ref="N472:T472"/>
    <mergeCell ref="N473:T473"/>
    <mergeCell ref="N474:T474"/>
    <mergeCell ref="N475:T475"/>
    <mergeCell ref="U478:U479"/>
    <mergeCell ref="C477:F477"/>
    <mergeCell ref="G477:N477"/>
    <mergeCell ref="O477:P477"/>
    <mergeCell ref="Q477:R477"/>
    <mergeCell ref="T477:U477"/>
    <mergeCell ref="A478:A479"/>
    <mergeCell ref="B478:B479"/>
    <mergeCell ref="C478:C479"/>
    <mergeCell ref="D478:D479"/>
    <mergeCell ref="E478:E479"/>
    <mergeCell ref="F478:F479"/>
    <mergeCell ref="G478:G479"/>
    <mergeCell ref="H478:H479"/>
    <mergeCell ref="I478:I479"/>
    <mergeCell ref="J478:J479"/>
    <mergeCell ref="L478:L479"/>
    <mergeCell ref="M478:M479"/>
    <mergeCell ref="N478:N479"/>
    <mergeCell ref="O478:O479"/>
    <mergeCell ref="P478:P479"/>
    <mergeCell ref="Q478:Q479"/>
    <mergeCell ref="R478:R479"/>
    <mergeCell ref="S478:S47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9"/>
    </row>
    <row r="3" spans="2:8" x14ac:dyDescent="0.2">
      <c r="B3" s="54" t="s">
        <v>666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668</v>
      </c>
      <c r="C6" s="54" t="s">
        <v>669</v>
      </c>
      <c r="D6" s="54" t="s">
        <v>670</v>
      </c>
      <c r="E6" s="54" t="s">
        <v>48</v>
      </c>
    </row>
    <row r="7" spans="2:8" x14ac:dyDescent="0.2">
      <c r="B7" s="54" t="s">
        <v>671</v>
      </c>
      <c r="C7" s="54" t="s">
        <v>672</v>
      </c>
      <c r="D7" s="54" t="s">
        <v>673</v>
      </c>
      <c r="E7" s="54" t="s">
        <v>48</v>
      </c>
    </row>
    <row r="9" spans="2:8" x14ac:dyDescent="0.2">
      <c r="B9" s="54" t="s">
        <v>674</v>
      </c>
      <c r="C9" s="54" t="s">
        <v>669</v>
      </c>
      <c r="D9" s="54" t="s">
        <v>48</v>
      </c>
      <c r="E9" s="54" t="s">
        <v>48</v>
      </c>
    </row>
    <row r="11" spans="2:8" x14ac:dyDescent="0.2">
      <c r="B11" s="54" t="s">
        <v>674</v>
      </c>
      <c r="C11" s="54" t="s">
        <v>672</v>
      </c>
      <c r="D11" s="54" t="s">
        <v>48</v>
      </c>
      <c r="E11" s="54" t="s">
        <v>48</v>
      </c>
    </row>
    <row r="13" spans="2:8" x14ac:dyDescent="0.2">
      <c r="B13" s="54" t="s">
        <v>675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1036</vt:i4>
      </vt:variant>
    </vt:vector>
  </HeadingPairs>
  <TitlesOfParts>
    <vt:vector size="10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