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6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2" l="1"/>
  <c r="V470" i="2" s="1"/>
  <c r="V468" i="2"/>
  <c r="V466" i="2"/>
  <c r="V465" i="2"/>
  <c r="W464" i="2"/>
  <c r="N464" i="2"/>
  <c r="V461" i="2"/>
  <c r="V460" i="2"/>
  <c r="W459" i="2"/>
  <c r="X459" i="2" s="1"/>
  <c r="W458" i="2"/>
  <c r="W461" i="2" s="1"/>
  <c r="W456" i="2"/>
  <c r="V456" i="2"/>
  <c r="V455" i="2"/>
  <c r="W454" i="2"/>
  <c r="X454" i="2" s="1"/>
  <c r="W453" i="2"/>
  <c r="W455" i="2" s="1"/>
  <c r="V451" i="2"/>
  <c r="V450" i="2"/>
  <c r="X449" i="2"/>
  <c r="W449" i="2"/>
  <c r="W448" i="2"/>
  <c r="X448" i="2" s="1"/>
  <c r="X450" i="2" s="1"/>
  <c r="V446" i="2"/>
  <c r="V445" i="2"/>
  <c r="W444" i="2"/>
  <c r="X444" i="2" s="1"/>
  <c r="W443" i="2"/>
  <c r="V439" i="2"/>
  <c r="V438" i="2"/>
  <c r="W437" i="2"/>
  <c r="X437" i="2" s="1"/>
  <c r="N437" i="2"/>
  <c r="W436" i="2"/>
  <c r="W439" i="2" s="1"/>
  <c r="N436" i="2"/>
  <c r="V434" i="2"/>
  <c r="V433" i="2"/>
  <c r="W432" i="2"/>
  <c r="X432" i="2" s="1"/>
  <c r="X431" i="2"/>
  <c r="W431" i="2"/>
  <c r="W430" i="2"/>
  <c r="X430" i="2" s="1"/>
  <c r="W429" i="2"/>
  <c r="X429" i="2" s="1"/>
  <c r="N429" i="2"/>
  <c r="W428" i="2"/>
  <c r="X428" i="2" s="1"/>
  <c r="N428" i="2"/>
  <c r="W427" i="2"/>
  <c r="N427" i="2"/>
  <c r="W425" i="2"/>
  <c r="V425" i="2"/>
  <c r="W424" i="2"/>
  <c r="V424" i="2"/>
  <c r="W423" i="2"/>
  <c r="X423" i="2" s="1"/>
  <c r="X424" i="2" s="1"/>
  <c r="N423" i="2"/>
  <c r="X422" i="2"/>
  <c r="W422" i="2"/>
  <c r="N422" i="2"/>
  <c r="V420" i="2"/>
  <c r="V419" i="2"/>
  <c r="X418" i="2"/>
  <c r="W418" i="2"/>
  <c r="N418" i="2"/>
  <c r="X417" i="2"/>
  <c r="W417" i="2"/>
  <c r="N417" i="2"/>
  <c r="W416" i="2"/>
  <c r="X416" i="2" s="1"/>
  <c r="N416" i="2"/>
  <c r="W415" i="2"/>
  <c r="X415" i="2" s="1"/>
  <c r="N415" i="2"/>
  <c r="X414" i="2"/>
  <c r="W414" i="2"/>
  <c r="N414" i="2"/>
  <c r="X413" i="2"/>
  <c r="W413" i="2"/>
  <c r="N413" i="2"/>
  <c r="W412" i="2"/>
  <c r="X412" i="2" s="1"/>
  <c r="N412" i="2"/>
  <c r="W411" i="2"/>
  <c r="W420" i="2" s="1"/>
  <c r="N411" i="2"/>
  <c r="X410" i="2"/>
  <c r="W410" i="2"/>
  <c r="N410" i="2"/>
  <c r="W406" i="2"/>
  <c r="V406" i="2"/>
  <c r="W405" i="2"/>
  <c r="V405" i="2"/>
  <c r="W404" i="2"/>
  <c r="X404" i="2" s="1"/>
  <c r="X405" i="2" s="1"/>
  <c r="N404" i="2"/>
  <c r="V402" i="2"/>
  <c r="V401" i="2"/>
  <c r="X400" i="2"/>
  <c r="W400" i="2"/>
  <c r="N400" i="2"/>
  <c r="X399" i="2"/>
  <c r="W399" i="2"/>
  <c r="N399" i="2"/>
  <c r="W398" i="2"/>
  <c r="X398" i="2" s="1"/>
  <c r="N398" i="2"/>
  <c r="W397" i="2"/>
  <c r="X397" i="2" s="1"/>
  <c r="X396" i="2"/>
  <c r="W396" i="2"/>
  <c r="N396" i="2"/>
  <c r="W395" i="2"/>
  <c r="X395" i="2" s="1"/>
  <c r="N395" i="2"/>
  <c r="W394" i="2"/>
  <c r="N394" i="2"/>
  <c r="W392" i="2"/>
  <c r="V392" i="2"/>
  <c r="W391" i="2"/>
  <c r="V391" i="2"/>
  <c r="W390" i="2"/>
  <c r="X390" i="2" s="1"/>
  <c r="N390" i="2"/>
  <c r="W389" i="2"/>
  <c r="N389" i="2"/>
  <c r="W386" i="2"/>
  <c r="V386" i="2"/>
  <c r="V385" i="2"/>
  <c r="X384" i="2"/>
  <c r="W384" i="2"/>
  <c r="W383" i="2"/>
  <c r="W385" i="2" s="1"/>
  <c r="V381" i="2"/>
  <c r="W380" i="2"/>
  <c r="V380" i="2"/>
  <c r="W379" i="2"/>
  <c r="X379" i="2" s="1"/>
  <c r="X378" i="2"/>
  <c r="W378" i="2"/>
  <c r="W377" i="2"/>
  <c r="X377" i="2" s="1"/>
  <c r="X380" i="2" s="1"/>
  <c r="X376" i="2"/>
  <c r="W376" i="2"/>
  <c r="W381" i="2" s="1"/>
  <c r="V374" i="2"/>
  <c r="X373" i="2"/>
  <c r="W373" i="2"/>
  <c r="V373" i="2"/>
  <c r="W372" i="2"/>
  <c r="X372" i="2" s="1"/>
  <c r="N372" i="2"/>
  <c r="V370" i="2"/>
  <c r="V369" i="2"/>
  <c r="W368" i="2"/>
  <c r="X368" i="2" s="1"/>
  <c r="N368" i="2"/>
  <c r="W367" i="2"/>
  <c r="X367" i="2" s="1"/>
  <c r="N367" i="2"/>
  <c r="X366" i="2"/>
  <c r="W366" i="2"/>
  <c r="N366" i="2"/>
  <c r="X365" i="2"/>
  <c r="W365" i="2"/>
  <c r="N365" i="2"/>
  <c r="V363" i="2"/>
  <c r="V362" i="2"/>
  <c r="X361" i="2"/>
  <c r="W361" i="2"/>
  <c r="W360" i="2"/>
  <c r="X360" i="2" s="1"/>
  <c r="N360" i="2"/>
  <c r="W359" i="2"/>
  <c r="X359" i="2" s="1"/>
  <c r="N359" i="2"/>
  <c r="X358" i="2"/>
  <c r="W358" i="2"/>
  <c r="N358" i="2"/>
  <c r="W357" i="2"/>
  <c r="X357" i="2" s="1"/>
  <c r="N357" i="2"/>
  <c r="W356" i="2"/>
  <c r="X356" i="2" s="1"/>
  <c r="N356" i="2"/>
  <c r="W355" i="2"/>
  <c r="X355" i="2" s="1"/>
  <c r="N355" i="2"/>
  <c r="X354" i="2"/>
  <c r="W354" i="2"/>
  <c r="N354" i="2"/>
  <c r="W353" i="2"/>
  <c r="X353" i="2" s="1"/>
  <c r="N353" i="2"/>
  <c r="W352" i="2"/>
  <c r="X352" i="2" s="1"/>
  <c r="N352" i="2"/>
  <c r="W351" i="2"/>
  <c r="X351" i="2" s="1"/>
  <c r="N351" i="2"/>
  <c r="W350" i="2"/>
  <c r="W363" i="2" s="1"/>
  <c r="N350" i="2"/>
  <c r="W349" i="2"/>
  <c r="N349" i="2"/>
  <c r="V347" i="2"/>
  <c r="V346" i="2"/>
  <c r="W345" i="2"/>
  <c r="N345" i="2"/>
  <c r="W344" i="2"/>
  <c r="X344" i="2" s="1"/>
  <c r="N344" i="2"/>
  <c r="V340" i="2"/>
  <c r="W339" i="2"/>
  <c r="V339" i="2"/>
  <c r="W338" i="2"/>
  <c r="N338" i="2"/>
  <c r="V336" i="2"/>
  <c r="V335" i="2"/>
  <c r="W334" i="2"/>
  <c r="X334" i="2" s="1"/>
  <c r="N334" i="2"/>
  <c r="W333" i="2"/>
  <c r="X333" i="2" s="1"/>
  <c r="N333" i="2"/>
  <c r="W332" i="2"/>
  <c r="W336" i="2" s="1"/>
  <c r="N332" i="2"/>
  <c r="W331" i="2"/>
  <c r="X331" i="2" s="1"/>
  <c r="N331" i="2"/>
  <c r="V329" i="2"/>
  <c r="V328" i="2"/>
  <c r="W327" i="2"/>
  <c r="X327" i="2" s="1"/>
  <c r="N327" i="2"/>
  <c r="W326" i="2"/>
  <c r="X326" i="2" s="1"/>
  <c r="X328" i="2" s="1"/>
  <c r="N326" i="2"/>
  <c r="V324" i="2"/>
  <c r="V323" i="2"/>
  <c r="W322" i="2"/>
  <c r="X322" i="2" s="1"/>
  <c r="N322" i="2"/>
  <c r="X321" i="2"/>
  <c r="W321" i="2"/>
  <c r="N321" i="2"/>
  <c r="X320" i="2"/>
  <c r="W320" i="2"/>
  <c r="N320" i="2"/>
  <c r="W319" i="2"/>
  <c r="N319" i="2"/>
  <c r="V316" i="2"/>
  <c r="X315" i="2"/>
  <c r="W315" i="2"/>
  <c r="V315" i="2"/>
  <c r="W314" i="2"/>
  <c r="X314" i="2" s="1"/>
  <c r="N314" i="2"/>
  <c r="V312" i="2"/>
  <c r="V311" i="2"/>
  <c r="W310" i="2"/>
  <c r="X310" i="2" s="1"/>
  <c r="X311" i="2" s="1"/>
  <c r="N310" i="2"/>
  <c r="V308" i="2"/>
  <c r="V307" i="2"/>
  <c r="W306" i="2"/>
  <c r="X306" i="2" s="1"/>
  <c r="N306" i="2"/>
  <c r="W305" i="2"/>
  <c r="X305" i="2" s="1"/>
  <c r="W304" i="2"/>
  <c r="N304" i="2"/>
  <c r="V302" i="2"/>
  <c r="V301" i="2"/>
  <c r="X300" i="2"/>
  <c r="W300" i="2"/>
  <c r="N300" i="2"/>
  <c r="W299" i="2"/>
  <c r="X299" i="2" s="1"/>
  <c r="N299" i="2"/>
  <c r="W298" i="2"/>
  <c r="X298" i="2" s="1"/>
  <c r="X297" i="2"/>
  <c r="W297" i="2"/>
  <c r="N297" i="2"/>
  <c r="W296" i="2"/>
  <c r="X296" i="2" s="1"/>
  <c r="N296" i="2"/>
  <c r="W295" i="2"/>
  <c r="N295" i="2"/>
  <c r="X294" i="2"/>
  <c r="W294" i="2"/>
  <c r="N294" i="2"/>
  <c r="X293" i="2"/>
  <c r="W293" i="2"/>
  <c r="N293" i="2"/>
  <c r="V289" i="2"/>
  <c r="V288" i="2"/>
  <c r="X287" i="2"/>
  <c r="X288" i="2" s="1"/>
  <c r="W287" i="2"/>
  <c r="N287" i="2"/>
  <c r="V285" i="2"/>
  <c r="V284" i="2"/>
  <c r="X283" i="2"/>
  <c r="X284" i="2" s="1"/>
  <c r="W283" i="2"/>
  <c r="W285" i="2" s="1"/>
  <c r="N283" i="2"/>
  <c r="V281" i="2"/>
  <c r="V280" i="2"/>
  <c r="X279" i="2"/>
  <c r="W279" i="2"/>
  <c r="N279" i="2"/>
  <c r="W278" i="2"/>
  <c r="N278" i="2"/>
  <c r="V276" i="2"/>
  <c r="W275" i="2"/>
  <c r="V275" i="2"/>
  <c r="W274" i="2"/>
  <c r="X274" i="2" s="1"/>
  <c r="X275" i="2" s="1"/>
  <c r="N274" i="2"/>
  <c r="V271" i="2"/>
  <c r="V270" i="2"/>
  <c r="W269" i="2"/>
  <c r="W270" i="2" s="1"/>
  <c r="N269" i="2"/>
  <c r="X268" i="2"/>
  <c r="W268" i="2"/>
  <c r="N268" i="2"/>
  <c r="V266" i="2"/>
  <c r="V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W260" i="2"/>
  <c r="X260" i="2" s="1"/>
  <c r="N260" i="2"/>
  <c r="W259" i="2"/>
  <c r="W265" i="2" s="1"/>
  <c r="N259" i="2"/>
  <c r="W258" i="2"/>
  <c r="X258" i="2" s="1"/>
  <c r="N258" i="2"/>
  <c r="V255" i="2"/>
  <c r="X254" i="2"/>
  <c r="V254" i="2"/>
  <c r="X253" i="2"/>
  <c r="W253" i="2"/>
  <c r="W254" i="2" s="1"/>
  <c r="N253" i="2"/>
  <c r="X252" i="2"/>
  <c r="W252" i="2"/>
  <c r="N252" i="2"/>
  <c r="X251" i="2"/>
  <c r="W251" i="2"/>
  <c r="W255" i="2" s="1"/>
  <c r="N251" i="2"/>
  <c r="W249" i="2"/>
  <c r="V249" i="2"/>
  <c r="W248" i="2"/>
  <c r="V248" i="2"/>
  <c r="X247" i="2"/>
  <c r="W247" i="2"/>
  <c r="N247" i="2"/>
  <c r="W246" i="2"/>
  <c r="X246" i="2" s="1"/>
  <c r="W245" i="2"/>
  <c r="X245" i="2" s="1"/>
  <c r="X248" i="2" s="1"/>
  <c r="W243" i="2"/>
  <c r="V243" i="2"/>
  <c r="W242" i="2"/>
  <c r="V242" i="2"/>
  <c r="X241" i="2"/>
  <c r="W241" i="2"/>
  <c r="N241" i="2"/>
  <c r="W240" i="2"/>
  <c r="X240" i="2" s="1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X230" i="2"/>
  <c r="W230" i="2"/>
  <c r="W229" i="2"/>
  <c r="X229" i="2" s="1"/>
  <c r="N229" i="2"/>
  <c r="W228" i="2"/>
  <c r="N228" i="2"/>
  <c r="X227" i="2"/>
  <c r="W227" i="2"/>
  <c r="N227" i="2"/>
  <c r="V225" i="2"/>
  <c r="V224" i="2"/>
  <c r="W223" i="2"/>
  <c r="X223" i="2" s="1"/>
  <c r="N223" i="2"/>
  <c r="W222" i="2"/>
  <c r="X222" i="2" s="1"/>
  <c r="N222" i="2"/>
  <c r="W221" i="2"/>
  <c r="N221" i="2"/>
  <c r="W220" i="2"/>
  <c r="X220" i="2" s="1"/>
  <c r="N220" i="2"/>
  <c r="W218" i="2"/>
  <c r="V218" i="2"/>
  <c r="X217" i="2"/>
  <c r="W217" i="2"/>
  <c r="V217" i="2"/>
  <c r="X216" i="2"/>
  <c r="W216" i="2"/>
  <c r="N216" i="2"/>
  <c r="V214" i="2"/>
  <c r="V213" i="2"/>
  <c r="W212" i="2"/>
  <c r="X212" i="2" s="1"/>
  <c r="N212" i="2"/>
  <c r="X211" i="2"/>
  <c r="W211" i="2"/>
  <c r="N211" i="2"/>
  <c r="W210" i="2"/>
  <c r="X210" i="2" s="1"/>
  <c r="N210" i="2"/>
  <c r="W209" i="2"/>
  <c r="X209" i="2" s="1"/>
  <c r="N209" i="2"/>
  <c r="W208" i="2"/>
  <c r="X208" i="2" s="1"/>
  <c r="N208" i="2"/>
  <c r="X207" i="2"/>
  <c r="W207" i="2"/>
  <c r="N207" i="2"/>
  <c r="W206" i="2"/>
  <c r="X206" i="2" s="1"/>
  <c r="N206" i="2"/>
  <c r="W205" i="2"/>
  <c r="X205" i="2" s="1"/>
  <c r="N205" i="2"/>
  <c r="W204" i="2"/>
  <c r="X204" i="2" s="1"/>
  <c r="N204" i="2"/>
  <c r="X203" i="2"/>
  <c r="W203" i="2"/>
  <c r="N203" i="2"/>
  <c r="W202" i="2"/>
  <c r="X202" i="2" s="1"/>
  <c r="N202" i="2"/>
  <c r="W201" i="2"/>
  <c r="X201" i="2" s="1"/>
  <c r="N201" i="2"/>
  <c r="W200" i="2"/>
  <c r="N200" i="2"/>
  <c r="X199" i="2"/>
  <c r="W199" i="2"/>
  <c r="N199" i="2"/>
  <c r="V196" i="2"/>
  <c r="V195" i="2"/>
  <c r="W194" i="2"/>
  <c r="X194" i="2" s="1"/>
  <c r="N194" i="2"/>
  <c r="X193" i="2"/>
  <c r="W193" i="2"/>
  <c r="N193" i="2"/>
  <c r="V191" i="2"/>
  <c r="V190" i="2"/>
  <c r="X189" i="2"/>
  <c r="W189" i="2"/>
  <c r="N189" i="2"/>
  <c r="X188" i="2"/>
  <c r="W188" i="2"/>
  <c r="N188" i="2"/>
  <c r="X187" i="2"/>
  <c r="W187" i="2"/>
  <c r="N187" i="2"/>
  <c r="X186" i="2"/>
  <c r="W186" i="2"/>
  <c r="N186" i="2"/>
  <c r="X185" i="2"/>
  <c r="W185" i="2"/>
  <c r="N185" i="2"/>
  <c r="X184" i="2"/>
  <c r="W184" i="2"/>
  <c r="N184" i="2"/>
  <c r="X183" i="2"/>
  <c r="W183" i="2"/>
  <c r="N183" i="2"/>
  <c r="X182" i="2"/>
  <c r="W182" i="2"/>
  <c r="N182" i="2"/>
  <c r="X181" i="2"/>
  <c r="W181" i="2"/>
  <c r="N181" i="2"/>
  <c r="X180" i="2"/>
  <c r="W180" i="2"/>
  <c r="X179" i="2"/>
  <c r="W179" i="2"/>
  <c r="W178" i="2"/>
  <c r="X178" i="2" s="1"/>
  <c r="N178" i="2"/>
  <c r="W177" i="2"/>
  <c r="X177" i="2" s="1"/>
  <c r="N177" i="2"/>
  <c r="W176" i="2"/>
  <c r="X176" i="2" s="1"/>
  <c r="X175" i="2"/>
  <c r="W175" i="2"/>
  <c r="N175" i="2"/>
  <c r="X174" i="2"/>
  <c r="W174" i="2"/>
  <c r="W173" i="2"/>
  <c r="X173" i="2" s="1"/>
  <c r="N173" i="2"/>
  <c r="V171" i="2"/>
  <c r="V170" i="2"/>
  <c r="W169" i="2"/>
  <c r="N169" i="2"/>
  <c r="W168" i="2"/>
  <c r="X168" i="2" s="1"/>
  <c r="N168" i="2"/>
  <c r="W167" i="2"/>
  <c r="X167" i="2" s="1"/>
  <c r="N167" i="2"/>
  <c r="W166" i="2"/>
  <c r="W171" i="2" s="1"/>
  <c r="N166" i="2"/>
  <c r="W164" i="2"/>
  <c r="V164" i="2"/>
  <c r="V163" i="2"/>
  <c r="X162" i="2"/>
  <c r="W162" i="2"/>
  <c r="N162" i="2"/>
  <c r="X161" i="2"/>
  <c r="X163" i="2" s="1"/>
  <c r="W161" i="2"/>
  <c r="W163" i="2" s="1"/>
  <c r="V159" i="2"/>
  <c r="X158" i="2"/>
  <c r="W158" i="2"/>
  <c r="V158" i="2"/>
  <c r="W157" i="2"/>
  <c r="X157" i="2" s="1"/>
  <c r="N157" i="2"/>
  <c r="W156" i="2"/>
  <c r="X156" i="2" s="1"/>
  <c r="N156" i="2"/>
  <c r="V153" i="2"/>
  <c r="V152" i="2"/>
  <c r="X151" i="2"/>
  <c r="W151" i="2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X145" i="2"/>
  <c r="W145" i="2"/>
  <c r="N145" i="2"/>
  <c r="W144" i="2"/>
  <c r="N144" i="2"/>
  <c r="V141" i="2"/>
  <c r="V140" i="2"/>
  <c r="W139" i="2"/>
  <c r="X139" i="2" s="1"/>
  <c r="N139" i="2"/>
  <c r="W138" i="2"/>
  <c r="N138" i="2"/>
  <c r="X137" i="2"/>
  <c r="W137" i="2"/>
  <c r="N137" i="2"/>
  <c r="V133" i="2"/>
  <c r="V132" i="2"/>
  <c r="W131" i="2"/>
  <c r="X131" i="2" s="1"/>
  <c r="N131" i="2"/>
  <c r="X130" i="2"/>
  <c r="W130" i="2"/>
  <c r="N130" i="2"/>
  <c r="W129" i="2"/>
  <c r="V126" i="2"/>
  <c r="V125" i="2"/>
  <c r="W124" i="2"/>
  <c r="X124" i="2" s="1"/>
  <c r="W123" i="2"/>
  <c r="W126" i="2" s="1"/>
  <c r="N123" i="2"/>
  <c r="W122" i="2"/>
  <c r="X122" i="2" s="1"/>
  <c r="X121" i="2"/>
  <c r="W121" i="2"/>
  <c r="N121" i="2"/>
  <c r="X120" i="2"/>
  <c r="W120" i="2"/>
  <c r="N120" i="2"/>
  <c r="V118" i="2"/>
  <c r="V117" i="2"/>
  <c r="W116" i="2"/>
  <c r="X116" i="2" s="1"/>
  <c r="W115" i="2"/>
  <c r="X115" i="2" s="1"/>
  <c r="N115" i="2"/>
  <c r="W114" i="2"/>
  <c r="X114" i="2" s="1"/>
  <c r="X113" i="2"/>
  <c r="W113" i="2"/>
  <c r="X112" i="2"/>
  <c r="W112" i="2"/>
  <c r="W111" i="2"/>
  <c r="X111" i="2" s="1"/>
  <c r="X110" i="2"/>
  <c r="W110" i="2"/>
  <c r="W109" i="2"/>
  <c r="X109" i="2" s="1"/>
  <c r="N109" i="2"/>
  <c r="W108" i="2"/>
  <c r="X108" i="2" s="1"/>
  <c r="X107" i="2"/>
  <c r="X117" i="2" s="1"/>
  <c r="W107" i="2"/>
  <c r="W118" i="2" s="1"/>
  <c r="X106" i="2"/>
  <c r="W106" i="2"/>
  <c r="V104" i="2"/>
  <c r="V103" i="2"/>
  <c r="W102" i="2"/>
  <c r="X102" i="2" s="1"/>
  <c r="W101" i="2"/>
  <c r="X101" i="2" s="1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W88" i="2"/>
  <c r="X88" i="2" s="1"/>
  <c r="N88" i="2"/>
  <c r="W87" i="2"/>
  <c r="W91" i="2" s="1"/>
  <c r="X86" i="2"/>
  <c r="W86" i="2"/>
  <c r="W85" i="2"/>
  <c r="X85" i="2" s="1"/>
  <c r="W84" i="2"/>
  <c r="X84" i="2" s="1"/>
  <c r="N84" i="2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W74" i="2"/>
  <c r="X74" i="2" s="1"/>
  <c r="X73" i="2"/>
  <c r="W73" i="2"/>
  <c r="N73" i="2"/>
  <c r="X72" i="2"/>
  <c r="W72" i="2"/>
  <c r="N72" i="2"/>
  <c r="X71" i="2"/>
  <c r="W71" i="2"/>
  <c r="N71" i="2"/>
  <c r="X70" i="2"/>
  <c r="W70" i="2"/>
  <c r="N70" i="2"/>
  <c r="X69" i="2"/>
  <c r="W69" i="2"/>
  <c r="N69" i="2"/>
  <c r="X68" i="2"/>
  <c r="W68" i="2"/>
  <c r="N68" i="2"/>
  <c r="X67" i="2"/>
  <c r="W67" i="2"/>
  <c r="N67" i="2"/>
  <c r="X66" i="2"/>
  <c r="W66" i="2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5" i="2"/>
  <c r="W55" i="2"/>
  <c r="D477" i="2" s="1"/>
  <c r="N55" i="2"/>
  <c r="V52" i="2"/>
  <c r="W51" i="2"/>
  <c r="V51" i="2"/>
  <c r="W50" i="2"/>
  <c r="N50" i="2"/>
  <c r="X49" i="2"/>
  <c r="W49" i="2"/>
  <c r="N49" i="2"/>
  <c r="V45" i="2"/>
  <c r="V44" i="2"/>
  <c r="W43" i="2"/>
  <c r="W45" i="2" s="1"/>
  <c r="N43" i="2"/>
  <c r="W41" i="2"/>
  <c r="V41" i="2"/>
  <c r="W40" i="2"/>
  <c r="V40" i="2"/>
  <c r="X39" i="2"/>
  <c r="X40" i="2" s="1"/>
  <c r="W39" i="2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X26" i="2"/>
  <c r="W26" i="2"/>
  <c r="N26" i="2"/>
  <c r="W24" i="2"/>
  <c r="V24" i="2"/>
  <c r="V23" i="2"/>
  <c r="X22" i="2"/>
  <c r="X23" i="2" s="1"/>
  <c r="W22" i="2"/>
  <c r="N22" i="2"/>
  <c r="H10" i="2"/>
  <c r="F10" i="2"/>
  <c r="A10" i="2"/>
  <c r="A9" i="2"/>
  <c r="J9" i="2" s="1"/>
  <c r="D7" i="2"/>
  <c r="O6" i="2"/>
  <c r="N2" i="2"/>
  <c r="W280" i="2" l="1"/>
  <c r="X278" i="2"/>
  <c r="X280" i="2" s="1"/>
  <c r="M477" i="2"/>
  <c r="W324" i="2"/>
  <c r="O477" i="2"/>
  <c r="X319" i="2"/>
  <c r="X323" i="2" s="1"/>
  <c r="X87" i="2"/>
  <c r="W289" i="2"/>
  <c r="W288" i="2"/>
  <c r="X350" i="2"/>
  <c r="W433" i="2"/>
  <c r="W434" i="2"/>
  <c r="N477" i="2"/>
  <c r="X295" i="2"/>
  <c r="X332" i="2"/>
  <c r="W401" i="2"/>
  <c r="W80" i="2"/>
  <c r="E477" i="2"/>
  <c r="X63" i="2"/>
  <c r="X80" i="2" s="1"/>
  <c r="W312" i="2"/>
  <c r="W311" i="2"/>
  <c r="W468" i="2"/>
  <c r="R477" i="2"/>
  <c r="W60" i="2"/>
  <c r="W59" i="2"/>
  <c r="I477" i="2"/>
  <c r="W214" i="2"/>
  <c r="X200" i="2"/>
  <c r="X213" i="2" s="1"/>
  <c r="J477" i="2"/>
  <c r="W308" i="2"/>
  <c r="W307" i="2"/>
  <c r="P477" i="2"/>
  <c r="X419" i="2"/>
  <c r="V467" i="2"/>
  <c r="X56" i="2"/>
  <c r="X59" i="2" s="1"/>
  <c r="W81" i="2"/>
  <c r="G477" i="2"/>
  <c r="X169" i="2"/>
  <c r="X259" i="2"/>
  <c r="X265" i="2" s="1"/>
  <c r="X304" i="2"/>
  <c r="X307" i="2" s="1"/>
  <c r="X345" i="2"/>
  <c r="X346" i="2" s="1"/>
  <c r="T477" i="2"/>
  <c r="W466" i="2"/>
  <c r="W465" i="2"/>
  <c r="X464" i="2"/>
  <c r="X465" i="2" s="1"/>
  <c r="C477" i="2"/>
  <c r="W90" i="2"/>
  <c r="W125" i="2"/>
  <c r="W196" i="2"/>
  <c r="W195" i="2"/>
  <c r="X242" i="2"/>
  <c r="W281" i="2"/>
  <c r="W302" i="2"/>
  <c r="Q477" i="2"/>
  <c r="X269" i="2"/>
  <c r="X270" i="2" s="1"/>
  <c r="W153" i="2"/>
  <c r="H477" i="2"/>
  <c r="W152" i="2"/>
  <c r="W236" i="2"/>
  <c r="X144" i="2"/>
  <c r="X152" i="2" s="1"/>
  <c r="X195" i="2"/>
  <c r="X301" i="2"/>
  <c r="W370" i="2"/>
  <c r="W402" i="2"/>
  <c r="X123" i="2"/>
  <c r="X125" i="2" s="1"/>
  <c r="V471" i="2"/>
  <c r="W33" i="2"/>
  <c r="W467" i="2" s="1"/>
  <c r="W32" i="2"/>
  <c r="F477" i="2"/>
  <c r="W140" i="2"/>
  <c r="X138" i="2"/>
  <c r="X140" i="2" s="1"/>
  <c r="X224" i="2"/>
  <c r="W271" i="2"/>
  <c r="X369" i="2"/>
  <c r="S477" i="2"/>
  <c r="W446" i="2"/>
  <c r="W445" i="2"/>
  <c r="X32" i="2"/>
  <c r="W52" i="2"/>
  <c r="X50" i="2"/>
  <c r="X51" i="2" s="1"/>
  <c r="X190" i="2"/>
  <c r="W213" i="2"/>
  <c r="X335" i="2"/>
  <c r="W340" i="2"/>
  <c r="X338" i="2"/>
  <c r="X339" i="2" s="1"/>
  <c r="X443" i="2"/>
  <c r="X445" i="2" s="1"/>
  <c r="W104" i="2"/>
  <c r="W103" i="2"/>
  <c r="X93" i="2"/>
  <c r="X103" i="2" s="1"/>
  <c r="W117" i="2"/>
  <c r="W225" i="2"/>
  <c r="W237" i="2"/>
  <c r="X228" i="2"/>
  <c r="X236" i="2" s="1"/>
  <c r="W323" i="2"/>
  <c r="W362" i="2"/>
  <c r="W469" i="2"/>
  <c r="W419" i="2"/>
  <c r="W450" i="2"/>
  <c r="W159" i="2"/>
  <c r="W170" i="2"/>
  <c r="W276" i="2"/>
  <c r="W316" i="2"/>
  <c r="W374" i="2"/>
  <c r="X394" i="2"/>
  <c r="X401" i="2" s="1"/>
  <c r="X411" i="2"/>
  <c r="X436" i="2"/>
  <c r="X438" i="2" s="1"/>
  <c r="X43" i="2"/>
  <c r="X44" i="2" s="1"/>
  <c r="X83" i="2"/>
  <c r="X90" i="2" s="1"/>
  <c r="X166" i="2"/>
  <c r="X170" i="2" s="1"/>
  <c r="W328" i="2"/>
  <c r="W346" i="2"/>
  <c r="W369" i="2"/>
  <c r="X389" i="2"/>
  <c r="X391" i="2" s="1"/>
  <c r="X458" i="2"/>
  <c r="X460" i="2" s="1"/>
  <c r="L477" i="2"/>
  <c r="W451" i="2"/>
  <c r="W44" i="2"/>
  <c r="W132" i="2"/>
  <c r="W224" i="2"/>
  <c r="X383" i="2"/>
  <c r="X385" i="2" s="1"/>
  <c r="W23" i="2"/>
  <c r="W190" i="2"/>
  <c r="W284" i="2"/>
  <c r="W301" i="2"/>
  <c r="W329" i="2"/>
  <c r="W347" i="2"/>
  <c r="X427" i="2"/>
  <c r="X433" i="2" s="1"/>
  <c r="X453" i="2"/>
  <c r="X455" i="2" s="1"/>
  <c r="B477" i="2"/>
  <c r="W266" i="2"/>
  <c r="W438" i="2"/>
  <c r="W460" i="2"/>
  <c r="F9" i="2"/>
  <c r="W335" i="2"/>
  <c r="H9" i="2"/>
  <c r="X129" i="2"/>
  <c r="X132" i="2" s="1"/>
  <c r="W191" i="2"/>
  <c r="X221" i="2"/>
  <c r="X349" i="2"/>
  <c r="W133" i="2"/>
  <c r="W141" i="2"/>
  <c r="W470" i="2" l="1"/>
  <c r="W471" i="2"/>
  <c r="X362" i="2"/>
  <c r="X472" i="2" s="1"/>
</calcChain>
</file>

<file path=xl/sharedStrings.xml><?xml version="1.0" encoding="utf-8"?>
<sst xmlns="http://schemas.openxmlformats.org/spreadsheetml/2006/main" count="3021" uniqueCount="680">
  <si>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</si>
  <si>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</si>
  <si>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</si>
  <si>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</si>
  <si>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</si>
  <si>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</si>
  <si>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</si>
  <si>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</si>
  <si>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</si>
  <si>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</si>
  <si>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</si>
  <si>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</si>
  <si>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</si>
  <si>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</si>
  <si>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</si>
  <si>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</si>
  <si>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</si>
  <si>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</si>
  <si>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</si>
  <si>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</si>
  <si>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</si>
  <si>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</si>
  <si>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</si>
  <si>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</si>
  <si>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</si>
  <si>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</si>
  <si>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</si>
  <si>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</si>
  <si>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</si>
  <si>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</si>
  <si>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</si>
  <si>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</si>
  <si>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</si>
  <si>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</si>
  <si>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</si>
  <si>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</si>
  <si>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</si>
  <si>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</si>
  <si>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</si>
  <si>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</si>
  <si>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</si>
  <si>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</si>
  <si>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</si>
  <si>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</si>
  <si>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</si>
  <si>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</si>
  <si>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</si>
  <si>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</si>
  <si>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</si>
  <si>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</si>
  <si>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</si>
  <si>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</si>
  <si>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</si>
  <si>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</si>
  <si>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</si>
  <si>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</si>
  <si>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</si>
  <si>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</si>
  <si>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</si>
  <si>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</si>
  <si>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</si>
  <si>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</si>
  <si>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</si>
  <si>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</si>
  <si>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</si>
  <si>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</si>
  <si>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</si>
  <si>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</si>
  <si>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23.11.2023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</si>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</sst>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66</v>
      </c>
      <c r="H1" s="319" t="s">
        <v>49</v>
      </c>
      <c r="I1" s="319"/>
      <c r="J1" s="319"/>
      <c r="K1" s="319"/>
      <c r="L1" s="319"/>
      <c r="M1" s="319"/>
      <c r="N1" s="319"/>
      <c r="O1" s="319"/>
      <c r="P1" s="320" t="s">
        <v>67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3" t="s">
        <v>8</v>
      </c>
      <c r="B5" s="323"/>
      <c r="C5" s="323"/>
      <c r="D5" s="324"/>
      <c r="E5" s="324"/>
      <c r="F5" s="325" t="s">
        <v>14</v>
      </c>
      <c r="G5" s="325"/>
      <c r="H5" s="324"/>
      <c r="I5" s="324"/>
      <c r="J5" s="324"/>
      <c r="K5" s="324"/>
      <c r="L5" s="324"/>
      <c r="N5" s="27" t="s">
        <v>4</v>
      </c>
      <c r="O5" s="326">
        <v>45255</v>
      </c>
      <c r="P5" s="326"/>
      <c r="R5" s="327" t="s">
        <v>3</v>
      </c>
      <c r="S5" s="328"/>
      <c r="T5" s="329" t="s">
        <v>661</v>
      </c>
      <c r="U5" s="330"/>
      <c r="Z5" s="60"/>
      <c r="AA5" s="60"/>
      <c r="AB5" s="60"/>
    </row>
    <row r="6" spans="1:29" s="17" customFormat="1" ht="24" customHeight="1" x14ac:dyDescent="0.2">
      <c r="A6" s="323" t="s">
        <v>1</v>
      </c>
      <c r="B6" s="323"/>
      <c r="C6" s="323"/>
      <c r="D6" s="331" t="s">
        <v>662</v>
      </c>
      <c r="E6" s="331"/>
      <c r="F6" s="331"/>
      <c r="G6" s="331"/>
      <c r="H6" s="331"/>
      <c r="I6" s="331"/>
      <c r="J6" s="331"/>
      <c r="K6" s="331"/>
      <c r="L6" s="331"/>
      <c r="N6" s="27" t="s">
        <v>30</v>
      </c>
      <c r="O6" s="332" t="str">
        <f>IF(O5=0," ",CHOOSE(WEEKDAY(O5,2),"Понедельник","Вторник","Среда","Четверг","Пятница","Суббота","Воскресенье"))</f>
        <v>Суббота</v>
      </c>
      <c r="P6" s="332"/>
      <c r="R6" s="333" t="s">
        <v>5</v>
      </c>
      <c r="S6" s="334"/>
      <c r="T6" s="335" t="s">
        <v>69</v>
      </c>
      <c r="U6" s="3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3"/>
      <c r="N7" s="29"/>
      <c r="O7" s="49"/>
      <c r="P7" s="49"/>
      <c r="R7" s="333"/>
      <c r="S7" s="334"/>
      <c r="T7" s="337"/>
      <c r="U7" s="338"/>
      <c r="Z7" s="60"/>
      <c r="AA7" s="60"/>
      <c r="AB7" s="60"/>
    </row>
    <row r="8" spans="1:29" s="17" customFormat="1" ht="25.5" customHeight="1" x14ac:dyDescent="0.2">
      <c r="A8" s="344" t="s">
        <v>60</v>
      </c>
      <c r="B8" s="344"/>
      <c r="C8" s="344"/>
      <c r="D8" s="345"/>
      <c r="E8" s="345"/>
      <c r="F8" s="345"/>
      <c r="G8" s="345"/>
      <c r="H8" s="345"/>
      <c r="I8" s="345"/>
      <c r="J8" s="345"/>
      <c r="K8" s="345"/>
      <c r="L8" s="345"/>
      <c r="N8" s="27" t="s">
        <v>11</v>
      </c>
      <c r="O8" s="346">
        <v>0.33333333333333331</v>
      </c>
      <c r="P8" s="346"/>
      <c r="R8" s="333"/>
      <c r="S8" s="334"/>
      <c r="T8" s="337"/>
      <c r="U8" s="338"/>
      <c r="Z8" s="60"/>
      <c r="AA8" s="60"/>
      <c r="AB8" s="60"/>
    </row>
    <row r="9" spans="1:29" s="1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348" t="s">
        <v>48</v>
      </c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N9" s="31" t="s">
        <v>15</v>
      </c>
      <c r="O9" s="326"/>
      <c r="P9" s="326"/>
      <c r="R9" s="333"/>
      <c r="S9" s="334"/>
      <c r="T9" s="339"/>
      <c r="U9" s="3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351" t="str">
        <f>IFERROR(VLOOKUP($D$10,Proxy,2,FALSE),"")</f>
        <v/>
      </c>
      <c r="I10" s="351"/>
      <c r="J10" s="351"/>
      <c r="K10" s="351"/>
      <c r="L10" s="351"/>
      <c r="N10" s="31" t="s">
        <v>35</v>
      </c>
      <c r="O10" s="346"/>
      <c r="P10" s="346"/>
      <c r="S10" s="29" t="s">
        <v>12</v>
      </c>
      <c r="T10" s="352" t="s">
        <v>70</v>
      </c>
      <c r="U10" s="35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6"/>
      <c r="P11" s="346"/>
      <c r="S11" s="29" t="s">
        <v>31</v>
      </c>
      <c r="T11" s="354" t="s">
        <v>57</v>
      </c>
      <c r="U11" s="35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5" t="s">
        <v>71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N12" s="27" t="s">
        <v>33</v>
      </c>
      <c r="O12" s="356"/>
      <c r="P12" s="356"/>
      <c r="Q12" s="28"/>
      <c r="R12"/>
      <c r="S12" s="29" t="s">
        <v>48</v>
      </c>
      <c r="T12" s="357"/>
      <c r="U12" s="357"/>
      <c r="V12"/>
      <c r="Z12" s="60"/>
      <c r="AA12" s="60"/>
      <c r="AB12" s="60"/>
    </row>
    <row r="13" spans="1:29" s="17" customFormat="1" ht="23.25" customHeight="1" x14ac:dyDescent="0.2">
      <c r="A13" s="355" t="s">
        <v>72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1"/>
      <c r="N13" s="31" t="s">
        <v>34</v>
      </c>
      <c r="O13" s="354"/>
      <c r="P13" s="35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5" t="s">
        <v>73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8" t="s">
        <v>74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/>
      <c r="N15" s="359" t="s">
        <v>63</v>
      </c>
      <c r="O15" s="359"/>
      <c r="P15" s="359"/>
      <c r="Q15" s="359"/>
      <c r="R15" s="35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0"/>
      <c r="O16" s="360"/>
      <c r="P16" s="360"/>
      <c r="Q16" s="360"/>
      <c r="R16" s="36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2" t="s">
        <v>61</v>
      </c>
      <c r="B17" s="362" t="s">
        <v>51</v>
      </c>
      <c r="C17" s="363" t="s">
        <v>50</v>
      </c>
      <c r="D17" s="362" t="s">
        <v>52</v>
      </c>
      <c r="E17" s="362"/>
      <c r="F17" s="362" t="s">
        <v>24</v>
      </c>
      <c r="G17" s="362" t="s">
        <v>27</v>
      </c>
      <c r="H17" s="362" t="s">
        <v>25</v>
      </c>
      <c r="I17" s="362" t="s">
        <v>26</v>
      </c>
      <c r="J17" s="364" t="s">
        <v>16</v>
      </c>
      <c r="K17" s="364" t="s">
        <v>65</v>
      </c>
      <c r="L17" s="364" t="s">
        <v>2</v>
      </c>
      <c r="M17" s="362" t="s">
        <v>28</v>
      </c>
      <c r="N17" s="362" t="s">
        <v>17</v>
      </c>
      <c r="O17" s="362"/>
      <c r="P17" s="362"/>
      <c r="Q17" s="362"/>
      <c r="R17" s="362"/>
      <c r="S17" s="361" t="s">
        <v>58</v>
      </c>
      <c r="T17" s="362"/>
      <c r="U17" s="362" t="s">
        <v>6</v>
      </c>
      <c r="V17" s="362" t="s">
        <v>44</v>
      </c>
      <c r="W17" s="366" t="s">
        <v>56</v>
      </c>
      <c r="X17" s="362" t="s">
        <v>18</v>
      </c>
      <c r="Y17" s="368" t="s">
        <v>62</v>
      </c>
      <c r="Z17" s="368" t="s">
        <v>19</v>
      </c>
      <c r="AA17" s="369" t="s">
        <v>59</v>
      </c>
      <c r="AB17" s="370"/>
      <c r="AC17" s="371"/>
      <c r="AD17" s="375"/>
      <c r="BA17" s="376" t="s">
        <v>64</v>
      </c>
    </row>
    <row r="18" spans="1:53" ht="14.25" customHeight="1" x14ac:dyDescent="0.2">
      <c r="A18" s="362"/>
      <c r="B18" s="362"/>
      <c r="C18" s="363"/>
      <c r="D18" s="362"/>
      <c r="E18" s="362"/>
      <c r="F18" s="362" t="s">
        <v>20</v>
      </c>
      <c r="G18" s="362" t="s">
        <v>21</v>
      </c>
      <c r="H18" s="362" t="s">
        <v>22</v>
      </c>
      <c r="I18" s="362" t="s">
        <v>22</v>
      </c>
      <c r="J18" s="365"/>
      <c r="K18" s="365"/>
      <c r="L18" s="365"/>
      <c r="M18" s="362"/>
      <c r="N18" s="362"/>
      <c r="O18" s="362"/>
      <c r="P18" s="362"/>
      <c r="Q18" s="362"/>
      <c r="R18" s="362"/>
      <c r="S18" s="36" t="s">
        <v>47</v>
      </c>
      <c r="T18" s="36" t="s">
        <v>46</v>
      </c>
      <c r="U18" s="362"/>
      <c r="V18" s="362"/>
      <c r="W18" s="367"/>
      <c r="X18" s="362"/>
      <c r="Y18" s="368"/>
      <c r="Z18" s="368"/>
      <c r="AA18" s="372"/>
      <c r="AB18" s="373"/>
      <c r="AC18" s="374"/>
      <c r="AD18" s="375"/>
      <c r="BA18" s="376"/>
    </row>
    <row r="19" spans="1:53" ht="27.75" customHeight="1" x14ac:dyDescent="0.2">
      <c r="A19" s="377" t="s">
        <v>75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55"/>
      <c r="Z19" s="55"/>
    </row>
    <row r="20" spans="1:53" ht="16.5" customHeight="1" x14ac:dyDescent="0.25">
      <c r="A20" s="378" t="s">
        <v>75</v>
      </c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66"/>
      <c r="Z20" s="66"/>
    </row>
    <row r="21" spans="1:53" ht="14.25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0">
        <v>4607091389258</v>
      </c>
      <c r="E22" s="3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2"/>
      <c r="P22" s="382"/>
      <c r="Q22" s="382"/>
      <c r="R22" s="38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7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8"/>
      <c r="N23" s="384" t="s">
        <v>43</v>
      </c>
      <c r="O23" s="385"/>
      <c r="P23" s="385"/>
      <c r="Q23" s="385"/>
      <c r="R23" s="385"/>
      <c r="S23" s="385"/>
      <c r="T23" s="38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8"/>
      <c r="N24" s="384" t="s">
        <v>43</v>
      </c>
      <c r="O24" s="385"/>
      <c r="P24" s="385"/>
      <c r="Q24" s="385"/>
      <c r="R24" s="385"/>
      <c r="S24" s="385"/>
      <c r="T24" s="38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0">
        <v>4607091383881</v>
      </c>
      <c r="E26" s="3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2"/>
      <c r="P26" s="382"/>
      <c r="Q26" s="382"/>
      <c r="R26" s="38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0">
        <v>4607091388237</v>
      </c>
      <c r="E27" s="3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2"/>
      <c r="P27" s="382"/>
      <c r="Q27" s="382"/>
      <c r="R27" s="38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0">
        <v>4607091383935</v>
      </c>
      <c r="E28" s="3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2"/>
      <c r="P28" s="382"/>
      <c r="Q28" s="382"/>
      <c r="R28" s="38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0">
        <v>4680115881853</v>
      </c>
      <c r="E29" s="3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2"/>
      <c r="P29" s="382"/>
      <c r="Q29" s="382"/>
      <c r="R29" s="38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0">
        <v>4607091383911</v>
      </c>
      <c r="E30" s="3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2"/>
      <c r="P30" s="382"/>
      <c r="Q30" s="382"/>
      <c r="R30" s="38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0">
        <v>4607091388244</v>
      </c>
      <c r="E31" s="3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2"/>
      <c r="P31" s="382"/>
      <c r="Q31" s="382"/>
      <c r="R31" s="38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7"/>
      <c r="B32" s="387"/>
      <c r="C32" s="387"/>
      <c r="D32" s="387"/>
      <c r="E32" s="387"/>
      <c r="F32" s="387"/>
      <c r="G32" s="387"/>
      <c r="H32" s="387"/>
      <c r="I32" s="387"/>
      <c r="J32" s="387"/>
      <c r="K32" s="387"/>
      <c r="L32" s="387"/>
      <c r="M32" s="388"/>
      <c r="N32" s="384" t="s">
        <v>43</v>
      </c>
      <c r="O32" s="385"/>
      <c r="P32" s="385"/>
      <c r="Q32" s="385"/>
      <c r="R32" s="385"/>
      <c r="S32" s="385"/>
      <c r="T32" s="386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7"/>
      <c r="B33" s="387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8"/>
      <c r="N33" s="384" t="s">
        <v>43</v>
      </c>
      <c r="O33" s="385"/>
      <c r="P33" s="385"/>
      <c r="Q33" s="385"/>
      <c r="R33" s="385"/>
      <c r="S33" s="385"/>
      <c r="T33" s="386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9" t="s">
        <v>94</v>
      </c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79"/>
      <c r="O34" s="379"/>
      <c r="P34" s="379"/>
      <c r="Q34" s="379"/>
      <c r="R34" s="379"/>
      <c r="S34" s="379"/>
      <c r="T34" s="379"/>
      <c r="U34" s="379"/>
      <c r="V34" s="379"/>
      <c r="W34" s="379"/>
      <c r="X34" s="37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0">
        <v>4607091388503</v>
      </c>
      <c r="E35" s="3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2"/>
      <c r="P35" s="382"/>
      <c r="Q35" s="382"/>
      <c r="R35" s="38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7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8"/>
      <c r="N36" s="384" t="s">
        <v>43</v>
      </c>
      <c r="O36" s="385"/>
      <c r="P36" s="385"/>
      <c r="Q36" s="385"/>
      <c r="R36" s="385"/>
      <c r="S36" s="385"/>
      <c r="T36" s="386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8"/>
      <c r="N37" s="384" t="s">
        <v>43</v>
      </c>
      <c r="O37" s="385"/>
      <c r="P37" s="385"/>
      <c r="Q37" s="385"/>
      <c r="R37" s="385"/>
      <c r="S37" s="385"/>
      <c r="T37" s="386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9" t="s">
        <v>99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0">
        <v>4607091388282</v>
      </c>
      <c r="E39" s="38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2"/>
      <c r="P39" s="382"/>
      <c r="Q39" s="382"/>
      <c r="R39" s="38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7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8"/>
      <c r="N40" s="384" t="s">
        <v>43</v>
      </c>
      <c r="O40" s="385"/>
      <c r="P40" s="385"/>
      <c r="Q40" s="385"/>
      <c r="R40" s="385"/>
      <c r="S40" s="385"/>
      <c r="T40" s="386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8"/>
      <c r="N41" s="384" t="s">
        <v>43</v>
      </c>
      <c r="O41" s="385"/>
      <c r="P41" s="385"/>
      <c r="Q41" s="385"/>
      <c r="R41" s="385"/>
      <c r="S41" s="385"/>
      <c r="T41" s="386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9" t="s">
        <v>103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0">
        <v>4607091389111</v>
      </c>
      <c r="E43" s="38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2"/>
      <c r="P43" s="382"/>
      <c r="Q43" s="382"/>
      <c r="R43" s="38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7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8"/>
      <c r="N44" s="384" t="s">
        <v>43</v>
      </c>
      <c r="O44" s="385"/>
      <c r="P44" s="385"/>
      <c r="Q44" s="385"/>
      <c r="R44" s="385"/>
      <c r="S44" s="385"/>
      <c r="T44" s="386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8"/>
      <c r="N45" s="384" t="s">
        <v>43</v>
      </c>
      <c r="O45" s="385"/>
      <c r="P45" s="385"/>
      <c r="Q45" s="385"/>
      <c r="R45" s="385"/>
      <c r="S45" s="385"/>
      <c r="T45" s="386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7" t="s">
        <v>106</v>
      </c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377"/>
      <c r="U46" s="377"/>
      <c r="V46" s="377"/>
      <c r="W46" s="377"/>
      <c r="X46" s="377"/>
      <c r="Y46" s="55"/>
      <c r="Z46" s="55"/>
    </row>
    <row r="47" spans="1:53" ht="16.5" customHeight="1" x14ac:dyDescent="0.25">
      <c r="A47" s="378" t="s">
        <v>107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66"/>
      <c r="Z47" s="66"/>
    </row>
    <row r="48" spans="1:53" ht="14.25" customHeight="1" x14ac:dyDescent="0.25">
      <c r="A48" s="379" t="s">
        <v>108</v>
      </c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0">
        <v>4680115881440</v>
      </c>
      <c r="E49" s="38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2"/>
      <c r="P49" s="382"/>
      <c r="Q49" s="382"/>
      <c r="R49" s="38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0">
        <v>4680115881433</v>
      </c>
      <c r="E50" s="38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2"/>
      <c r="P50" s="382"/>
      <c r="Q50" s="382"/>
      <c r="R50" s="38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7"/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8"/>
      <c r="N51" s="384" t="s">
        <v>43</v>
      </c>
      <c r="O51" s="385"/>
      <c r="P51" s="385"/>
      <c r="Q51" s="385"/>
      <c r="R51" s="385"/>
      <c r="S51" s="385"/>
      <c r="T51" s="386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7"/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8"/>
      <c r="N52" s="384" t="s">
        <v>43</v>
      </c>
      <c r="O52" s="385"/>
      <c r="P52" s="385"/>
      <c r="Q52" s="385"/>
      <c r="R52" s="385"/>
      <c r="S52" s="385"/>
      <c r="T52" s="386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8" t="s">
        <v>115</v>
      </c>
      <c r="B53" s="378"/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66"/>
      <c r="Z53" s="66"/>
    </row>
    <row r="54" spans="1:53" ht="14.25" customHeight="1" x14ac:dyDescent="0.25">
      <c r="A54" s="379" t="s">
        <v>116</v>
      </c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0">
        <v>4680115881426</v>
      </c>
      <c r="E55" s="38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2"/>
      <c r="P55" s="382"/>
      <c r="Q55" s="382"/>
      <c r="R55" s="38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0">
        <v>4680115881426</v>
      </c>
      <c r="E56" s="38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1" t="s">
        <v>120</v>
      </c>
      <c r="O56" s="382"/>
      <c r="P56" s="382"/>
      <c r="Q56" s="382"/>
      <c r="R56" s="38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0">
        <v>4680115881419</v>
      </c>
      <c r="E57" s="3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2"/>
      <c r="P57" s="382"/>
      <c r="Q57" s="382"/>
      <c r="R57" s="38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0">
        <v>4680115881525</v>
      </c>
      <c r="E58" s="3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3" t="s">
        <v>126</v>
      </c>
      <c r="O58" s="382"/>
      <c r="P58" s="382"/>
      <c r="Q58" s="382"/>
      <c r="R58" s="38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7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8"/>
      <c r="N59" s="384" t="s">
        <v>43</v>
      </c>
      <c r="O59" s="385"/>
      <c r="P59" s="385"/>
      <c r="Q59" s="385"/>
      <c r="R59" s="385"/>
      <c r="S59" s="385"/>
      <c r="T59" s="386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8"/>
      <c r="N60" s="384" t="s">
        <v>43</v>
      </c>
      <c r="O60" s="385"/>
      <c r="P60" s="385"/>
      <c r="Q60" s="385"/>
      <c r="R60" s="385"/>
      <c r="S60" s="385"/>
      <c r="T60" s="386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8" t="s">
        <v>106</v>
      </c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66"/>
      <c r="Z61" s="66"/>
    </row>
    <row r="62" spans="1:53" ht="14.25" customHeight="1" x14ac:dyDescent="0.25">
      <c r="A62" s="379" t="s">
        <v>116</v>
      </c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  <c r="X62" s="37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0">
        <v>4607091382945</v>
      </c>
      <c r="E63" s="38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4" t="s">
        <v>129</v>
      </c>
      <c r="O63" s="382"/>
      <c r="P63" s="382"/>
      <c r="Q63" s="382"/>
      <c r="R63" s="38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0">
        <v>4607091385670</v>
      </c>
      <c r="E64" s="38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5" t="s">
        <v>132</v>
      </c>
      <c r="O64" s="382"/>
      <c r="P64" s="382"/>
      <c r="Q64" s="382"/>
      <c r="R64" s="38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80">
        <v>4680115881327</v>
      </c>
      <c r="E65" s="3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2"/>
      <c r="P65" s="382"/>
      <c r="Q65" s="382"/>
      <c r="R65" s="38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80">
        <v>4680115882133</v>
      </c>
      <c r="E66" s="38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7" t="s">
        <v>139</v>
      </c>
      <c r="O66" s="382"/>
      <c r="P66" s="382"/>
      <c r="Q66" s="382"/>
      <c r="R66" s="38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80">
        <v>4607091382952</v>
      </c>
      <c r="E67" s="380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2"/>
      <c r="P67" s="382"/>
      <c r="Q67" s="382"/>
      <c r="R67" s="38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80">
        <v>4607091385687</v>
      </c>
      <c r="E68" s="380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4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2"/>
      <c r="P68" s="382"/>
      <c r="Q68" s="382"/>
      <c r="R68" s="38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80">
        <v>4680115882539</v>
      </c>
      <c r="E69" s="380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2"/>
      <c r="P69" s="382"/>
      <c r="Q69" s="382"/>
      <c r="R69" s="38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80">
        <v>4607091384604</v>
      </c>
      <c r="E70" s="3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2"/>
      <c r="P70" s="382"/>
      <c r="Q70" s="382"/>
      <c r="R70" s="38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80">
        <v>4680115880283</v>
      </c>
      <c r="E71" s="3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2"/>
      <c r="P71" s="382"/>
      <c r="Q71" s="382"/>
      <c r="R71" s="38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80">
        <v>4680115881518</v>
      </c>
      <c r="E72" s="3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2"/>
      <c r="P72" s="382"/>
      <c r="Q72" s="382"/>
      <c r="R72" s="38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80">
        <v>4680115881303</v>
      </c>
      <c r="E73" s="38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2"/>
      <c r="P73" s="382"/>
      <c r="Q73" s="382"/>
      <c r="R73" s="38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80">
        <v>4680115882577</v>
      </c>
      <c r="E74" s="380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15" t="s">
        <v>156</v>
      </c>
      <c r="O74" s="382"/>
      <c r="P74" s="382"/>
      <c r="Q74" s="382"/>
      <c r="R74" s="38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4301011432</v>
      </c>
      <c r="D75" s="380">
        <v>4680115882720</v>
      </c>
      <c r="E75" s="380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6" t="s">
        <v>159</v>
      </c>
      <c r="O75" s="382"/>
      <c r="P75" s="382"/>
      <c r="Q75" s="382"/>
      <c r="R75" s="38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160</v>
      </c>
      <c r="B76" s="64" t="s">
        <v>161</v>
      </c>
      <c r="C76" s="37">
        <v>4301011352</v>
      </c>
      <c r="D76" s="380">
        <v>4607091388466</v>
      </c>
      <c r="E76" s="380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82"/>
      <c r="P76" s="382"/>
      <c r="Q76" s="382"/>
      <c r="R76" s="38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4301011417</v>
      </c>
      <c r="D77" s="380">
        <v>4680115880269</v>
      </c>
      <c r="E77" s="380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82"/>
      <c r="P77" s="382"/>
      <c r="Q77" s="382"/>
      <c r="R77" s="38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164</v>
      </c>
      <c r="B78" s="64" t="s">
        <v>165</v>
      </c>
      <c r="C78" s="37">
        <v>4301011415</v>
      </c>
      <c r="D78" s="380">
        <v>4680115880429</v>
      </c>
      <c r="E78" s="380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82"/>
      <c r="P78" s="382"/>
      <c r="Q78" s="382"/>
      <c r="R78" s="38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4301011462</v>
      </c>
      <c r="D79" s="380">
        <v>4680115881457</v>
      </c>
      <c r="E79" s="380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82"/>
      <c r="P79" s="382"/>
      <c r="Q79" s="382"/>
      <c r="R79" s="38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7"/>
      <c r="B80" s="387"/>
      <c r="C80" s="387"/>
      <c r="D80" s="387"/>
      <c r="E80" s="387"/>
      <c r="F80" s="387"/>
      <c r="G80" s="387"/>
      <c r="H80" s="387"/>
      <c r="I80" s="387"/>
      <c r="J80" s="387"/>
      <c r="K80" s="387"/>
      <c r="L80" s="387"/>
      <c r="M80" s="388"/>
      <c r="N80" s="384" t="s">
        <v>43</v>
      </c>
      <c r="O80" s="385"/>
      <c r="P80" s="385"/>
      <c r="Q80" s="385"/>
      <c r="R80" s="385"/>
      <c r="S80" s="385"/>
      <c r="T80" s="386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7"/>
      <c r="B81" s="387"/>
      <c r="C81" s="387"/>
      <c r="D81" s="387"/>
      <c r="E81" s="387"/>
      <c r="F81" s="387"/>
      <c r="G81" s="387"/>
      <c r="H81" s="387"/>
      <c r="I81" s="387"/>
      <c r="J81" s="387"/>
      <c r="K81" s="387"/>
      <c r="L81" s="387"/>
      <c r="M81" s="388"/>
      <c r="N81" s="384" t="s">
        <v>43</v>
      </c>
      <c r="O81" s="385"/>
      <c r="P81" s="385"/>
      <c r="Q81" s="385"/>
      <c r="R81" s="385"/>
      <c r="S81" s="385"/>
      <c r="T81" s="386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79" t="s">
        <v>108</v>
      </c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  <c r="Y82" s="67"/>
      <c r="Z82" s="67"/>
    </row>
    <row r="83" spans="1:53" ht="27" customHeight="1" x14ac:dyDescent="0.25">
      <c r="A83" s="64" t="s">
        <v>168</v>
      </c>
      <c r="B83" s="64" t="s">
        <v>169</v>
      </c>
      <c r="C83" s="37">
        <v>4301020189</v>
      </c>
      <c r="D83" s="380">
        <v>4607091384789</v>
      </c>
      <c r="E83" s="3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21" t="s">
        <v>170</v>
      </c>
      <c r="O83" s="382"/>
      <c r="P83" s="382"/>
      <c r="Q83" s="382"/>
      <c r="R83" s="38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171</v>
      </c>
      <c r="B84" s="64" t="s">
        <v>172</v>
      </c>
      <c r="C84" s="37">
        <v>4301020235</v>
      </c>
      <c r="D84" s="380">
        <v>4680115881488</v>
      </c>
      <c r="E84" s="3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82"/>
      <c r="P84" s="382"/>
      <c r="Q84" s="382"/>
      <c r="R84" s="38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4301020183</v>
      </c>
      <c r="D85" s="380">
        <v>4607091384765</v>
      </c>
      <c r="E85" s="3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23" t="s">
        <v>175</v>
      </c>
      <c r="O85" s="382"/>
      <c r="P85" s="382"/>
      <c r="Q85" s="382"/>
      <c r="R85" s="38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4301020228</v>
      </c>
      <c r="D86" s="380">
        <v>4680115882751</v>
      </c>
      <c r="E86" s="380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24" t="s">
        <v>178</v>
      </c>
      <c r="O86" s="382"/>
      <c r="P86" s="382"/>
      <c r="Q86" s="382"/>
      <c r="R86" s="38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4301020258</v>
      </c>
      <c r="D87" s="380">
        <v>4680115882775</v>
      </c>
      <c r="E87" s="380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182</v>
      </c>
      <c r="L87" s="39" t="s">
        <v>133</v>
      </c>
      <c r="M87" s="38">
        <v>50</v>
      </c>
      <c r="N87" s="425" t="s">
        <v>181</v>
      </c>
      <c r="O87" s="382"/>
      <c r="P87" s="382"/>
      <c r="Q87" s="382"/>
      <c r="R87" s="38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183</v>
      </c>
      <c r="B88" s="64" t="s">
        <v>184</v>
      </c>
      <c r="C88" s="37">
        <v>4301020217</v>
      </c>
      <c r="D88" s="380">
        <v>4680115880658</v>
      </c>
      <c r="E88" s="380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82"/>
      <c r="P88" s="382"/>
      <c r="Q88" s="382"/>
      <c r="R88" s="38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4301020223</v>
      </c>
      <c r="D89" s="380">
        <v>4607091381962</v>
      </c>
      <c r="E89" s="380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82"/>
      <c r="P89" s="382"/>
      <c r="Q89" s="382"/>
      <c r="R89" s="383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7"/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8"/>
      <c r="N90" s="384" t="s">
        <v>43</v>
      </c>
      <c r="O90" s="385"/>
      <c r="P90" s="385"/>
      <c r="Q90" s="385"/>
      <c r="R90" s="385"/>
      <c r="S90" s="385"/>
      <c r="T90" s="386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87"/>
      <c r="B91" s="387"/>
      <c r="C91" s="387"/>
      <c r="D91" s="387"/>
      <c r="E91" s="387"/>
      <c r="F91" s="387"/>
      <c r="G91" s="387"/>
      <c r="H91" s="387"/>
      <c r="I91" s="387"/>
      <c r="J91" s="387"/>
      <c r="K91" s="387"/>
      <c r="L91" s="387"/>
      <c r="M91" s="388"/>
      <c r="N91" s="384" t="s">
        <v>43</v>
      </c>
      <c r="O91" s="385"/>
      <c r="P91" s="385"/>
      <c r="Q91" s="385"/>
      <c r="R91" s="385"/>
      <c r="S91" s="385"/>
      <c r="T91" s="386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79" t="s">
        <v>76</v>
      </c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67"/>
      <c r="Z92" s="67"/>
    </row>
    <row r="93" spans="1:53" ht="16.5" customHeight="1" x14ac:dyDescent="0.25">
      <c r="A93" s="64" t="s">
        <v>187</v>
      </c>
      <c r="B93" s="64" t="s">
        <v>188</v>
      </c>
      <c r="C93" s="37">
        <v>4301030895</v>
      </c>
      <c r="D93" s="380">
        <v>4607091387667</v>
      </c>
      <c r="E93" s="380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82"/>
      <c r="P93" s="382"/>
      <c r="Q93" s="382"/>
      <c r="R93" s="38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189</v>
      </c>
      <c r="B94" s="64" t="s">
        <v>190</v>
      </c>
      <c r="C94" s="37">
        <v>4301030961</v>
      </c>
      <c r="D94" s="380">
        <v>4607091387636</v>
      </c>
      <c r="E94" s="380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82"/>
      <c r="P94" s="382"/>
      <c r="Q94" s="382"/>
      <c r="R94" s="38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4301031078</v>
      </c>
      <c r="D95" s="380">
        <v>4607091384727</v>
      </c>
      <c r="E95" s="38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82"/>
      <c r="P95" s="382"/>
      <c r="Q95" s="382"/>
      <c r="R95" s="38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4301031080</v>
      </c>
      <c r="D96" s="380">
        <v>4607091386745</v>
      </c>
      <c r="E96" s="380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82"/>
      <c r="P96" s="382"/>
      <c r="Q96" s="382"/>
      <c r="R96" s="38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195</v>
      </c>
      <c r="B97" s="64" t="s">
        <v>196</v>
      </c>
      <c r="C97" s="37">
        <v>4301030963</v>
      </c>
      <c r="D97" s="380">
        <v>4607091382426</v>
      </c>
      <c r="E97" s="38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82"/>
      <c r="P97" s="382"/>
      <c r="Q97" s="382"/>
      <c r="R97" s="38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197</v>
      </c>
      <c r="B98" s="64" t="s">
        <v>198</v>
      </c>
      <c r="C98" s="37">
        <v>4301030962</v>
      </c>
      <c r="D98" s="380">
        <v>4607091386547</v>
      </c>
      <c r="E98" s="38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182</v>
      </c>
      <c r="L98" s="39" t="s">
        <v>79</v>
      </c>
      <c r="M98" s="38">
        <v>40</v>
      </c>
      <c r="N98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82"/>
      <c r="P98" s="382"/>
      <c r="Q98" s="382"/>
      <c r="R98" s="38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4301031079</v>
      </c>
      <c r="D99" s="380">
        <v>4607091384734</v>
      </c>
      <c r="E99" s="38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182</v>
      </c>
      <c r="L99" s="39" t="s">
        <v>79</v>
      </c>
      <c r="M99" s="38">
        <v>45</v>
      </c>
      <c r="N99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82"/>
      <c r="P99" s="382"/>
      <c r="Q99" s="382"/>
      <c r="R99" s="38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4301030964</v>
      </c>
      <c r="D100" s="380">
        <v>4607091382464</v>
      </c>
      <c r="E100" s="38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182</v>
      </c>
      <c r="L100" s="39" t="s">
        <v>79</v>
      </c>
      <c r="M100" s="38">
        <v>40</v>
      </c>
      <c r="N100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82"/>
      <c r="P100" s="382"/>
      <c r="Q100" s="382"/>
      <c r="R100" s="38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4301031235</v>
      </c>
      <c r="D101" s="380">
        <v>4680115883444</v>
      </c>
      <c r="E101" s="38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6" t="s">
        <v>205</v>
      </c>
      <c r="O101" s="382"/>
      <c r="P101" s="382"/>
      <c r="Q101" s="382"/>
      <c r="R101" s="38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206</v>
      </c>
      <c r="C102" s="37">
        <v>4301031234</v>
      </c>
      <c r="D102" s="380">
        <v>4680115883444</v>
      </c>
      <c r="E102" s="38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7" t="s">
        <v>205</v>
      </c>
      <c r="O102" s="382"/>
      <c r="P102" s="382"/>
      <c r="Q102" s="382"/>
      <c r="R102" s="38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7"/>
      <c r="B103" s="387"/>
      <c r="C103" s="387"/>
      <c r="D103" s="387"/>
      <c r="E103" s="387"/>
      <c r="F103" s="387"/>
      <c r="G103" s="387"/>
      <c r="H103" s="387"/>
      <c r="I103" s="387"/>
      <c r="J103" s="387"/>
      <c r="K103" s="387"/>
      <c r="L103" s="387"/>
      <c r="M103" s="388"/>
      <c r="N103" s="384" t="s">
        <v>43</v>
      </c>
      <c r="O103" s="385"/>
      <c r="P103" s="385"/>
      <c r="Q103" s="385"/>
      <c r="R103" s="385"/>
      <c r="S103" s="385"/>
      <c r="T103" s="386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87"/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8"/>
      <c r="N104" s="384" t="s">
        <v>43</v>
      </c>
      <c r="O104" s="385"/>
      <c r="P104" s="385"/>
      <c r="Q104" s="385"/>
      <c r="R104" s="385"/>
      <c r="S104" s="385"/>
      <c r="T104" s="386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79" t="s">
        <v>81</v>
      </c>
      <c r="B105" s="379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  <c r="Y105" s="67"/>
      <c r="Z105" s="67"/>
    </row>
    <row r="106" spans="1:53" ht="27" customHeight="1" x14ac:dyDescent="0.25">
      <c r="A106" s="64" t="s">
        <v>207</v>
      </c>
      <c r="B106" s="64" t="s">
        <v>208</v>
      </c>
      <c r="C106" s="37">
        <v>4301051437</v>
      </c>
      <c r="D106" s="380">
        <v>4607091386967</v>
      </c>
      <c r="E106" s="380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438" t="s">
        <v>209</v>
      </c>
      <c r="O106" s="382"/>
      <c r="P106" s="382"/>
      <c r="Q106" s="382"/>
      <c r="R106" s="38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207</v>
      </c>
      <c r="B107" s="64" t="s">
        <v>210</v>
      </c>
      <c r="C107" s="37">
        <v>4301051543</v>
      </c>
      <c r="D107" s="380">
        <v>4607091386967</v>
      </c>
      <c r="E107" s="38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9" t="s">
        <v>211</v>
      </c>
      <c r="O107" s="382"/>
      <c r="P107" s="382"/>
      <c r="Q107" s="382"/>
      <c r="R107" s="38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4301051611</v>
      </c>
      <c r="D108" s="380">
        <v>4607091385304</v>
      </c>
      <c r="E108" s="38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0" t="s">
        <v>214</v>
      </c>
      <c r="O108" s="382"/>
      <c r="P108" s="382"/>
      <c r="Q108" s="382"/>
      <c r="R108" s="38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215</v>
      </c>
      <c r="B109" s="64" t="s">
        <v>216</v>
      </c>
      <c r="C109" s="37">
        <v>4301051306</v>
      </c>
      <c r="D109" s="380">
        <v>4607091386264</v>
      </c>
      <c r="E109" s="38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82"/>
      <c r="P109" s="382"/>
      <c r="Q109" s="382"/>
      <c r="R109" s="38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4301051477</v>
      </c>
      <c r="D110" s="380">
        <v>4680115882584</v>
      </c>
      <c r="E110" s="38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42" t="s">
        <v>219</v>
      </c>
      <c r="O110" s="382"/>
      <c r="P110" s="382"/>
      <c r="Q110" s="382"/>
      <c r="R110" s="38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220</v>
      </c>
      <c r="C111" s="37">
        <v>4301051476</v>
      </c>
      <c r="D111" s="380">
        <v>4680115882584</v>
      </c>
      <c r="E111" s="38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43" t="s">
        <v>221</v>
      </c>
      <c r="O111" s="382"/>
      <c r="P111" s="382"/>
      <c r="Q111" s="382"/>
      <c r="R111" s="38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222</v>
      </c>
      <c r="B112" s="64" t="s">
        <v>223</v>
      </c>
      <c r="C112" s="37">
        <v>4301051436</v>
      </c>
      <c r="D112" s="380">
        <v>4607091385731</v>
      </c>
      <c r="E112" s="380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444" t="s">
        <v>224</v>
      </c>
      <c r="O112" s="382"/>
      <c r="P112" s="382"/>
      <c r="Q112" s="382"/>
      <c r="R112" s="38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225</v>
      </c>
      <c r="B113" s="64" t="s">
        <v>226</v>
      </c>
      <c r="C113" s="37">
        <v>4301051439</v>
      </c>
      <c r="D113" s="380">
        <v>4680115880214</v>
      </c>
      <c r="E113" s="380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445" t="s">
        <v>227</v>
      </c>
      <c r="O113" s="382"/>
      <c r="P113" s="382"/>
      <c r="Q113" s="382"/>
      <c r="R113" s="38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228</v>
      </c>
      <c r="B114" s="64" t="s">
        <v>229</v>
      </c>
      <c r="C114" s="37">
        <v>4301051438</v>
      </c>
      <c r="D114" s="380">
        <v>4680115880894</v>
      </c>
      <c r="E114" s="380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446" t="s">
        <v>230</v>
      </c>
      <c r="O114" s="382"/>
      <c r="P114" s="382"/>
      <c r="Q114" s="382"/>
      <c r="R114" s="38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231</v>
      </c>
      <c r="B115" s="64" t="s">
        <v>232</v>
      </c>
      <c r="C115" s="37">
        <v>4301051313</v>
      </c>
      <c r="D115" s="380">
        <v>4607091385427</v>
      </c>
      <c r="E115" s="380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82"/>
      <c r="P115" s="382"/>
      <c r="Q115" s="382"/>
      <c r="R115" s="38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4301051480</v>
      </c>
      <c r="D116" s="380">
        <v>4680115882645</v>
      </c>
      <c r="E116" s="380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48" t="s">
        <v>235</v>
      </c>
      <c r="O116" s="382"/>
      <c r="P116" s="382"/>
      <c r="Q116" s="382"/>
      <c r="R116" s="383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87"/>
      <c r="B117" s="387"/>
      <c r="C117" s="387"/>
      <c r="D117" s="387"/>
      <c r="E117" s="387"/>
      <c r="F117" s="387"/>
      <c r="G117" s="387"/>
      <c r="H117" s="387"/>
      <c r="I117" s="387"/>
      <c r="J117" s="387"/>
      <c r="K117" s="387"/>
      <c r="L117" s="387"/>
      <c r="M117" s="388"/>
      <c r="N117" s="384" t="s">
        <v>43</v>
      </c>
      <c r="O117" s="385"/>
      <c r="P117" s="385"/>
      <c r="Q117" s="385"/>
      <c r="R117" s="385"/>
      <c r="S117" s="385"/>
      <c r="T117" s="386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87"/>
      <c r="B118" s="387"/>
      <c r="C118" s="387"/>
      <c r="D118" s="387"/>
      <c r="E118" s="387"/>
      <c r="F118" s="387"/>
      <c r="G118" s="387"/>
      <c r="H118" s="387"/>
      <c r="I118" s="387"/>
      <c r="J118" s="387"/>
      <c r="K118" s="387"/>
      <c r="L118" s="387"/>
      <c r="M118" s="388"/>
      <c r="N118" s="384" t="s">
        <v>43</v>
      </c>
      <c r="O118" s="385"/>
      <c r="P118" s="385"/>
      <c r="Q118" s="385"/>
      <c r="R118" s="385"/>
      <c r="S118" s="385"/>
      <c r="T118" s="386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79" t="s">
        <v>236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67"/>
      <c r="Z119" s="67"/>
    </row>
    <row r="120" spans="1:53" ht="27" customHeight="1" x14ac:dyDescent="0.25">
      <c r="A120" s="64" t="s">
        <v>237</v>
      </c>
      <c r="B120" s="64" t="s">
        <v>238</v>
      </c>
      <c r="C120" s="37">
        <v>4301060296</v>
      </c>
      <c r="D120" s="380">
        <v>4607091383065</v>
      </c>
      <c r="E120" s="380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82"/>
      <c r="P120" s="382"/>
      <c r="Q120" s="382"/>
      <c r="R120" s="38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239</v>
      </c>
      <c r="B121" s="64" t="s">
        <v>240</v>
      </c>
      <c r="C121" s="37">
        <v>4301060350</v>
      </c>
      <c r="D121" s="380">
        <v>4680115881532</v>
      </c>
      <c r="E121" s="380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133</v>
      </c>
      <c r="M121" s="38">
        <v>30</v>
      </c>
      <c r="N121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82"/>
      <c r="P121" s="382"/>
      <c r="Q121" s="382"/>
      <c r="R121" s="383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4301060356</v>
      </c>
      <c r="D122" s="380">
        <v>4680115882652</v>
      </c>
      <c r="E122" s="380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451" t="s">
        <v>243</v>
      </c>
      <c r="O122" s="382"/>
      <c r="P122" s="382"/>
      <c r="Q122" s="382"/>
      <c r="R122" s="383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244</v>
      </c>
      <c r="B123" s="64" t="s">
        <v>245</v>
      </c>
      <c r="C123" s="37">
        <v>4301060309</v>
      </c>
      <c r="D123" s="380">
        <v>4680115880238</v>
      </c>
      <c r="E123" s="380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4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82"/>
      <c r="P123" s="382"/>
      <c r="Q123" s="382"/>
      <c r="R123" s="383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246</v>
      </c>
      <c r="B124" s="64" t="s">
        <v>247</v>
      </c>
      <c r="C124" s="37">
        <v>4301060351</v>
      </c>
      <c r="D124" s="380">
        <v>4680115881464</v>
      </c>
      <c r="E124" s="380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133</v>
      </c>
      <c r="M124" s="38">
        <v>30</v>
      </c>
      <c r="N124" s="453" t="s">
        <v>248</v>
      </c>
      <c r="O124" s="382"/>
      <c r="P124" s="382"/>
      <c r="Q124" s="382"/>
      <c r="R124" s="383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87"/>
      <c r="B125" s="387"/>
      <c r="C125" s="387"/>
      <c r="D125" s="387"/>
      <c r="E125" s="387"/>
      <c r="F125" s="387"/>
      <c r="G125" s="387"/>
      <c r="H125" s="387"/>
      <c r="I125" s="387"/>
      <c r="J125" s="387"/>
      <c r="K125" s="387"/>
      <c r="L125" s="387"/>
      <c r="M125" s="388"/>
      <c r="N125" s="384" t="s">
        <v>43</v>
      </c>
      <c r="O125" s="385"/>
      <c r="P125" s="385"/>
      <c r="Q125" s="385"/>
      <c r="R125" s="385"/>
      <c r="S125" s="385"/>
      <c r="T125" s="386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87"/>
      <c r="B126" s="387"/>
      <c r="C126" s="387"/>
      <c r="D126" s="387"/>
      <c r="E126" s="387"/>
      <c r="F126" s="387"/>
      <c r="G126" s="387"/>
      <c r="H126" s="387"/>
      <c r="I126" s="387"/>
      <c r="J126" s="387"/>
      <c r="K126" s="387"/>
      <c r="L126" s="387"/>
      <c r="M126" s="388"/>
      <c r="N126" s="384" t="s">
        <v>43</v>
      </c>
      <c r="O126" s="385"/>
      <c r="P126" s="385"/>
      <c r="Q126" s="385"/>
      <c r="R126" s="385"/>
      <c r="S126" s="385"/>
      <c r="T126" s="386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78" t="s">
        <v>249</v>
      </c>
      <c r="B127" s="378"/>
      <c r="C127" s="378"/>
      <c r="D127" s="378"/>
      <c r="E127" s="378"/>
      <c r="F127" s="378"/>
      <c r="G127" s="378"/>
      <c r="H127" s="378"/>
      <c r="I127" s="378"/>
      <c r="J127" s="378"/>
      <c r="K127" s="378"/>
      <c r="L127" s="378"/>
      <c r="M127" s="378"/>
      <c r="N127" s="378"/>
      <c r="O127" s="378"/>
      <c r="P127" s="378"/>
      <c r="Q127" s="378"/>
      <c r="R127" s="378"/>
      <c r="S127" s="378"/>
      <c r="T127" s="378"/>
      <c r="U127" s="378"/>
      <c r="V127" s="378"/>
      <c r="W127" s="378"/>
      <c r="X127" s="378"/>
      <c r="Y127" s="66"/>
      <c r="Z127" s="66"/>
    </row>
    <row r="128" spans="1:53" ht="14.25" customHeight="1" x14ac:dyDescent="0.25">
      <c r="A128" s="379" t="s">
        <v>81</v>
      </c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79"/>
      <c r="O128" s="379"/>
      <c r="P128" s="379"/>
      <c r="Q128" s="379"/>
      <c r="R128" s="379"/>
      <c r="S128" s="379"/>
      <c r="T128" s="379"/>
      <c r="U128" s="379"/>
      <c r="V128" s="379"/>
      <c r="W128" s="379"/>
      <c r="X128" s="379"/>
      <c r="Y128" s="67"/>
      <c r="Z128" s="67"/>
    </row>
    <row r="129" spans="1:53" ht="27" customHeight="1" x14ac:dyDescent="0.25">
      <c r="A129" s="64" t="s">
        <v>250</v>
      </c>
      <c r="B129" s="64" t="s">
        <v>251</v>
      </c>
      <c r="C129" s="37">
        <v>4301051612</v>
      </c>
      <c r="D129" s="380">
        <v>4607091385168</v>
      </c>
      <c r="E129" s="380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454" t="s">
        <v>252</v>
      </c>
      <c r="O129" s="382"/>
      <c r="P129" s="382"/>
      <c r="Q129" s="382"/>
      <c r="R129" s="383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253</v>
      </c>
      <c r="B130" s="64" t="s">
        <v>254</v>
      </c>
      <c r="C130" s="37">
        <v>4301051362</v>
      </c>
      <c r="D130" s="380">
        <v>4607091383256</v>
      </c>
      <c r="E130" s="380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133</v>
      </c>
      <c r="M130" s="38">
        <v>45</v>
      </c>
      <c r="N130" s="4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82"/>
      <c r="P130" s="382"/>
      <c r="Q130" s="382"/>
      <c r="R130" s="38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4301051358</v>
      </c>
      <c r="D131" s="380">
        <v>4607091385748</v>
      </c>
      <c r="E131" s="380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133</v>
      </c>
      <c r="M131" s="38">
        <v>45</v>
      </c>
      <c r="N131" s="4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82"/>
      <c r="P131" s="382"/>
      <c r="Q131" s="382"/>
      <c r="R131" s="38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87"/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8"/>
      <c r="N132" s="384" t="s">
        <v>43</v>
      </c>
      <c r="O132" s="385"/>
      <c r="P132" s="385"/>
      <c r="Q132" s="385"/>
      <c r="R132" s="385"/>
      <c r="S132" s="385"/>
      <c r="T132" s="386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87"/>
      <c r="B133" s="387"/>
      <c r="C133" s="387"/>
      <c r="D133" s="387"/>
      <c r="E133" s="387"/>
      <c r="F133" s="387"/>
      <c r="G133" s="387"/>
      <c r="H133" s="387"/>
      <c r="I133" s="387"/>
      <c r="J133" s="387"/>
      <c r="K133" s="387"/>
      <c r="L133" s="387"/>
      <c r="M133" s="388"/>
      <c r="N133" s="384" t="s">
        <v>43</v>
      </c>
      <c r="O133" s="385"/>
      <c r="P133" s="385"/>
      <c r="Q133" s="385"/>
      <c r="R133" s="385"/>
      <c r="S133" s="385"/>
      <c r="T133" s="386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77" t="s">
        <v>257</v>
      </c>
      <c r="B134" s="377"/>
      <c r="C134" s="377"/>
      <c r="D134" s="377"/>
      <c r="E134" s="377"/>
      <c r="F134" s="377"/>
      <c r="G134" s="377"/>
      <c r="H134" s="377"/>
      <c r="I134" s="377"/>
      <c r="J134" s="377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377"/>
      <c r="Y134" s="55"/>
      <c r="Z134" s="55"/>
    </row>
    <row r="135" spans="1:53" ht="16.5" customHeight="1" x14ac:dyDescent="0.25">
      <c r="A135" s="378" t="s">
        <v>258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378"/>
      <c r="Y135" s="66"/>
      <c r="Z135" s="66"/>
    </row>
    <row r="136" spans="1:53" ht="14.25" customHeight="1" x14ac:dyDescent="0.25">
      <c r="A136" s="379" t="s">
        <v>116</v>
      </c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79"/>
      <c r="O136" s="379"/>
      <c r="P136" s="379"/>
      <c r="Q136" s="379"/>
      <c r="R136" s="379"/>
      <c r="S136" s="379"/>
      <c r="T136" s="379"/>
      <c r="U136" s="379"/>
      <c r="V136" s="379"/>
      <c r="W136" s="379"/>
      <c r="X136" s="379"/>
      <c r="Y136" s="67"/>
      <c r="Z136" s="67"/>
    </row>
    <row r="137" spans="1:53" ht="27" customHeight="1" x14ac:dyDescent="0.25">
      <c r="A137" s="64" t="s">
        <v>259</v>
      </c>
      <c r="B137" s="64" t="s">
        <v>260</v>
      </c>
      <c r="C137" s="37">
        <v>4301011223</v>
      </c>
      <c r="D137" s="380">
        <v>4607091383423</v>
      </c>
      <c r="E137" s="380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133</v>
      </c>
      <c r="M137" s="38">
        <v>35</v>
      </c>
      <c r="N137" s="4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82"/>
      <c r="P137" s="382"/>
      <c r="Q137" s="382"/>
      <c r="R137" s="383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261</v>
      </c>
      <c r="B138" s="64" t="s">
        <v>262</v>
      </c>
      <c r="C138" s="37">
        <v>4301011338</v>
      </c>
      <c r="D138" s="380">
        <v>4607091381405</v>
      </c>
      <c r="E138" s="380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82"/>
      <c r="P138" s="382"/>
      <c r="Q138" s="382"/>
      <c r="R138" s="383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4301011333</v>
      </c>
      <c r="D139" s="380">
        <v>4607091386516</v>
      </c>
      <c r="E139" s="380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4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82"/>
      <c r="P139" s="382"/>
      <c r="Q139" s="382"/>
      <c r="R139" s="383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8"/>
      <c r="N140" s="384" t="s">
        <v>43</v>
      </c>
      <c r="O140" s="385"/>
      <c r="P140" s="385"/>
      <c r="Q140" s="385"/>
      <c r="R140" s="385"/>
      <c r="S140" s="385"/>
      <c r="T140" s="386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87"/>
      <c r="B141" s="387"/>
      <c r="C141" s="387"/>
      <c r="D141" s="387"/>
      <c r="E141" s="387"/>
      <c r="F141" s="387"/>
      <c r="G141" s="387"/>
      <c r="H141" s="387"/>
      <c r="I141" s="387"/>
      <c r="J141" s="387"/>
      <c r="K141" s="387"/>
      <c r="L141" s="387"/>
      <c r="M141" s="388"/>
      <c r="N141" s="384" t="s">
        <v>43</v>
      </c>
      <c r="O141" s="385"/>
      <c r="P141" s="385"/>
      <c r="Q141" s="385"/>
      <c r="R141" s="385"/>
      <c r="S141" s="385"/>
      <c r="T141" s="386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78" t="s">
        <v>265</v>
      </c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378"/>
      <c r="R142" s="378"/>
      <c r="S142" s="378"/>
      <c r="T142" s="378"/>
      <c r="U142" s="378"/>
      <c r="V142" s="378"/>
      <c r="W142" s="378"/>
      <c r="X142" s="378"/>
      <c r="Y142" s="66"/>
      <c r="Z142" s="66"/>
    </row>
    <row r="143" spans="1:53" ht="14.25" customHeight="1" x14ac:dyDescent="0.25">
      <c r="A143" s="379" t="s">
        <v>76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67"/>
      <c r="Z143" s="67"/>
    </row>
    <row r="144" spans="1:53" ht="27" customHeight="1" x14ac:dyDescent="0.25">
      <c r="A144" s="64" t="s">
        <v>266</v>
      </c>
      <c r="B144" s="64" t="s">
        <v>267</v>
      </c>
      <c r="C144" s="37">
        <v>4301031191</v>
      </c>
      <c r="D144" s="380">
        <v>4680115880993</v>
      </c>
      <c r="E144" s="380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82"/>
      <c r="P144" s="382"/>
      <c r="Q144" s="382"/>
      <c r="R144" s="38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1" si="7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268</v>
      </c>
      <c r="B145" s="64" t="s">
        <v>269</v>
      </c>
      <c r="C145" s="37">
        <v>4301031204</v>
      </c>
      <c r="D145" s="380">
        <v>4680115881761</v>
      </c>
      <c r="E145" s="380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82"/>
      <c r="P145" s="382"/>
      <c r="Q145" s="382"/>
      <c r="R145" s="38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270</v>
      </c>
      <c r="B146" s="64" t="s">
        <v>271</v>
      </c>
      <c r="C146" s="37">
        <v>4301031201</v>
      </c>
      <c r="D146" s="380">
        <v>4680115881563</v>
      </c>
      <c r="E146" s="380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4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82"/>
      <c r="P146" s="382"/>
      <c r="Q146" s="382"/>
      <c r="R146" s="38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272</v>
      </c>
      <c r="B147" s="64" t="s">
        <v>273</v>
      </c>
      <c r="C147" s="37">
        <v>4301031199</v>
      </c>
      <c r="D147" s="380">
        <v>4680115880986</v>
      </c>
      <c r="E147" s="380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182</v>
      </c>
      <c r="L147" s="39" t="s">
        <v>79</v>
      </c>
      <c r="M147" s="38">
        <v>40</v>
      </c>
      <c r="N147" s="4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82"/>
      <c r="P147" s="382"/>
      <c r="Q147" s="382"/>
      <c r="R147" s="38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274</v>
      </c>
      <c r="B148" s="64" t="s">
        <v>275</v>
      </c>
      <c r="C148" s="37">
        <v>4301031190</v>
      </c>
      <c r="D148" s="380">
        <v>4680115880207</v>
      </c>
      <c r="E148" s="380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4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82"/>
      <c r="P148" s="382"/>
      <c r="Q148" s="382"/>
      <c r="R148" s="38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276</v>
      </c>
      <c r="B149" s="64" t="s">
        <v>277</v>
      </c>
      <c r="C149" s="37">
        <v>4301031205</v>
      </c>
      <c r="D149" s="380">
        <v>4680115881785</v>
      </c>
      <c r="E149" s="380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4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82"/>
      <c r="P149" s="382"/>
      <c r="Q149" s="382"/>
      <c r="R149" s="38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278</v>
      </c>
      <c r="B150" s="64" t="s">
        <v>279</v>
      </c>
      <c r="C150" s="37">
        <v>4301031202</v>
      </c>
      <c r="D150" s="380">
        <v>4680115881679</v>
      </c>
      <c r="E150" s="380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182</v>
      </c>
      <c r="L150" s="39" t="s">
        <v>79</v>
      </c>
      <c r="M150" s="38">
        <v>40</v>
      </c>
      <c r="N150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82"/>
      <c r="P150" s="382"/>
      <c r="Q150" s="382"/>
      <c r="R150" s="38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280</v>
      </c>
      <c r="B151" s="64" t="s">
        <v>281</v>
      </c>
      <c r="C151" s="37">
        <v>4301031158</v>
      </c>
      <c r="D151" s="380">
        <v>4680115880191</v>
      </c>
      <c r="E151" s="380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82"/>
      <c r="P151" s="382"/>
      <c r="Q151" s="382"/>
      <c r="R151" s="38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87"/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8"/>
      <c r="N152" s="384" t="s">
        <v>43</v>
      </c>
      <c r="O152" s="385"/>
      <c r="P152" s="385"/>
      <c r="Q152" s="385"/>
      <c r="R152" s="385"/>
      <c r="S152" s="385"/>
      <c r="T152" s="386"/>
      <c r="U152" s="43" t="s">
        <v>42</v>
      </c>
      <c r="V152" s="44">
        <f>IFERROR(V144/H144,"0")+IFERROR(V145/H145,"0")+IFERROR(V146/H146,"0")+IFERROR(V147/H147,"0")+IFERROR(V148/H148,"0")+IFERROR(V149/H149,"0")+IFERROR(V150/H150,"0")+IFERROR(V151/H151,"0")</f>
        <v>0</v>
      </c>
      <c r="W152" s="44">
        <f>IFERROR(W144/H144,"0")+IFERROR(W145/H145,"0")+IFERROR(W146/H146,"0")+IFERROR(W147/H147,"0")+IFERROR(W148/H148,"0")+IFERROR(W149/H149,"0")+IFERROR(W150/H150,"0")+IFERROR(W151/H151,"0")</f>
        <v>0</v>
      </c>
      <c r="X152" s="4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87"/>
      <c r="B153" s="387"/>
      <c r="C153" s="387"/>
      <c r="D153" s="387"/>
      <c r="E153" s="387"/>
      <c r="F153" s="387"/>
      <c r="G153" s="387"/>
      <c r="H153" s="387"/>
      <c r="I153" s="387"/>
      <c r="J153" s="387"/>
      <c r="K153" s="387"/>
      <c r="L153" s="387"/>
      <c r="M153" s="388"/>
      <c r="N153" s="384" t="s">
        <v>43</v>
      </c>
      <c r="O153" s="385"/>
      <c r="P153" s="385"/>
      <c r="Q153" s="385"/>
      <c r="R153" s="385"/>
      <c r="S153" s="385"/>
      <c r="T153" s="386"/>
      <c r="U153" s="43" t="s">
        <v>0</v>
      </c>
      <c r="V153" s="44">
        <f>IFERROR(SUM(V144:V151),"0")</f>
        <v>0</v>
      </c>
      <c r="W153" s="44">
        <f>IFERROR(SUM(W144:W151),"0")</f>
        <v>0</v>
      </c>
      <c r="X153" s="43"/>
      <c r="Y153" s="68"/>
      <c r="Z153" s="68"/>
    </row>
    <row r="154" spans="1:53" ht="16.5" customHeight="1" x14ac:dyDescent="0.25">
      <c r="A154" s="378" t="s">
        <v>282</v>
      </c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8"/>
      <c r="P154" s="378"/>
      <c r="Q154" s="378"/>
      <c r="R154" s="378"/>
      <c r="S154" s="378"/>
      <c r="T154" s="378"/>
      <c r="U154" s="378"/>
      <c r="V154" s="378"/>
      <c r="W154" s="378"/>
      <c r="X154" s="378"/>
      <c r="Y154" s="66"/>
      <c r="Z154" s="66"/>
    </row>
    <row r="155" spans="1:53" ht="14.25" customHeight="1" x14ac:dyDescent="0.25">
      <c r="A155" s="379" t="s">
        <v>116</v>
      </c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79"/>
      <c r="P155" s="379"/>
      <c r="Q155" s="379"/>
      <c r="R155" s="379"/>
      <c r="S155" s="379"/>
      <c r="T155" s="379"/>
      <c r="U155" s="379"/>
      <c r="V155" s="379"/>
      <c r="W155" s="379"/>
      <c r="X155" s="379"/>
      <c r="Y155" s="67"/>
      <c r="Z155" s="67"/>
    </row>
    <row r="156" spans="1:53" ht="16.5" customHeight="1" x14ac:dyDescent="0.25">
      <c r="A156" s="64" t="s">
        <v>283</v>
      </c>
      <c r="B156" s="64" t="s">
        <v>284</v>
      </c>
      <c r="C156" s="37">
        <v>4301011450</v>
      </c>
      <c r="D156" s="380">
        <v>4680115881402</v>
      </c>
      <c r="E156" s="380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4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82"/>
      <c r="P156" s="382"/>
      <c r="Q156" s="382"/>
      <c r="R156" s="383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285</v>
      </c>
      <c r="B157" s="64" t="s">
        <v>286</v>
      </c>
      <c r="C157" s="37">
        <v>4301011454</v>
      </c>
      <c r="D157" s="380">
        <v>4680115881396</v>
      </c>
      <c r="E157" s="380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4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82"/>
      <c r="P157" s="382"/>
      <c r="Q157" s="382"/>
      <c r="R157" s="383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87"/>
      <c r="B158" s="387"/>
      <c r="C158" s="387"/>
      <c r="D158" s="387"/>
      <c r="E158" s="387"/>
      <c r="F158" s="387"/>
      <c r="G158" s="387"/>
      <c r="H158" s="387"/>
      <c r="I158" s="387"/>
      <c r="J158" s="387"/>
      <c r="K158" s="387"/>
      <c r="L158" s="387"/>
      <c r="M158" s="388"/>
      <c r="N158" s="384" t="s">
        <v>43</v>
      </c>
      <c r="O158" s="385"/>
      <c r="P158" s="385"/>
      <c r="Q158" s="385"/>
      <c r="R158" s="385"/>
      <c r="S158" s="385"/>
      <c r="T158" s="386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87"/>
      <c r="B159" s="387"/>
      <c r="C159" s="387"/>
      <c r="D159" s="387"/>
      <c r="E159" s="387"/>
      <c r="F159" s="387"/>
      <c r="G159" s="387"/>
      <c r="H159" s="387"/>
      <c r="I159" s="387"/>
      <c r="J159" s="387"/>
      <c r="K159" s="387"/>
      <c r="L159" s="387"/>
      <c r="M159" s="388"/>
      <c r="N159" s="384" t="s">
        <v>43</v>
      </c>
      <c r="O159" s="385"/>
      <c r="P159" s="385"/>
      <c r="Q159" s="385"/>
      <c r="R159" s="385"/>
      <c r="S159" s="385"/>
      <c r="T159" s="386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79" t="s">
        <v>108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customHeight="1" x14ac:dyDescent="0.25">
      <c r="A161" s="64" t="s">
        <v>287</v>
      </c>
      <c r="B161" s="64" t="s">
        <v>288</v>
      </c>
      <c r="C161" s="37">
        <v>4301020262</v>
      </c>
      <c r="D161" s="380">
        <v>4680115882935</v>
      </c>
      <c r="E161" s="380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470" t="s">
        <v>289</v>
      </c>
      <c r="O161" s="382"/>
      <c r="P161" s="382"/>
      <c r="Q161" s="382"/>
      <c r="R161" s="383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290</v>
      </c>
      <c r="B162" s="64" t="s">
        <v>291</v>
      </c>
      <c r="C162" s="37">
        <v>4301020220</v>
      </c>
      <c r="D162" s="380">
        <v>4680115880764</v>
      </c>
      <c r="E162" s="380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4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82"/>
      <c r="P162" s="382"/>
      <c r="Q162" s="382"/>
      <c r="R162" s="383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87"/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8"/>
      <c r="N163" s="384" t="s">
        <v>43</v>
      </c>
      <c r="O163" s="385"/>
      <c r="P163" s="385"/>
      <c r="Q163" s="385"/>
      <c r="R163" s="385"/>
      <c r="S163" s="385"/>
      <c r="T163" s="386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87"/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8"/>
      <c r="N164" s="384" t="s">
        <v>43</v>
      </c>
      <c r="O164" s="385"/>
      <c r="P164" s="385"/>
      <c r="Q164" s="385"/>
      <c r="R164" s="385"/>
      <c r="S164" s="385"/>
      <c r="T164" s="386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9" t="s">
        <v>76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27" customHeight="1" x14ac:dyDescent="0.25">
      <c r="A166" s="64" t="s">
        <v>292</v>
      </c>
      <c r="B166" s="64" t="s">
        <v>293</v>
      </c>
      <c r="C166" s="37">
        <v>4301031224</v>
      </c>
      <c r="D166" s="380">
        <v>4680115882683</v>
      </c>
      <c r="E166" s="38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82"/>
      <c r="P166" s="382"/>
      <c r="Q166" s="382"/>
      <c r="R166" s="38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294</v>
      </c>
      <c r="B167" s="64" t="s">
        <v>295</v>
      </c>
      <c r="C167" s="37">
        <v>4301031230</v>
      </c>
      <c r="D167" s="380">
        <v>4680115882690</v>
      </c>
      <c r="E167" s="38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82"/>
      <c r="P167" s="382"/>
      <c r="Q167" s="382"/>
      <c r="R167" s="383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296</v>
      </c>
      <c r="B168" s="64" t="s">
        <v>297</v>
      </c>
      <c r="C168" s="37">
        <v>4301031220</v>
      </c>
      <c r="D168" s="380">
        <v>4680115882669</v>
      </c>
      <c r="E168" s="38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82"/>
      <c r="P168" s="382"/>
      <c r="Q168" s="382"/>
      <c r="R168" s="383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298</v>
      </c>
      <c r="B169" s="64" t="s">
        <v>299</v>
      </c>
      <c r="C169" s="37">
        <v>4301031221</v>
      </c>
      <c r="D169" s="380">
        <v>4680115882676</v>
      </c>
      <c r="E169" s="38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82"/>
      <c r="P169" s="382"/>
      <c r="Q169" s="382"/>
      <c r="R169" s="383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87"/>
      <c r="B170" s="387"/>
      <c r="C170" s="387"/>
      <c r="D170" s="387"/>
      <c r="E170" s="387"/>
      <c r="F170" s="387"/>
      <c r="G170" s="387"/>
      <c r="H170" s="387"/>
      <c r="I170" s="387"/>
      <c r="J170" s="387"/>
      <c r="K170" s="387"/>
      <c r="L170" s="387"/>
      <c r="M170" s="388"/>
      <c r="N170" s="384" t="s">
        <v>43</v>
      </c>
      <c r="O170" s="385"/>
      <c r="P170" s="385"/>
      <c r="Q170" s="385"/>
      <c r="R170" s="385"/>
      <c r="S170" s="385"/>
      <c r="T170" s="386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87"/>
      <c r="B171" s="387"/>
      <c r="C171" s="387"/>
      <c r="D171" s="387"/>
      <c r="E171" s="387"/>
      <c r="F171" s="387"/>
      <c r="G171" s="387"/>
      <c r="H171" s="387"/>
      <c r="I171" s="387"/>
      <c r="J171" s="387"/>
      <c r="K171" s="387"/>
      <c r="L171" s="387"/>
      <c r="M171" s="388"/>
      <c r="N171" s="384" t="s">
        <v>43</v>
      </c>
      <c r="O171" s="385"/>
      <c r="P171" s="385"/>
      <c r="Q171" s="385"/>
      <c r="R171" s="385"/>
      <c r="S171" s="385"/>
      <c r="T171" s="386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79" t="s">
        <v>81</v>
      </c>
      <c r="B172" s="379"/>
      <c r="C172" s="379"/>
      <c r="D172" s="379"/>
      <c r="E172" s="379"/>
      <c r="F172" s="379"/>
      <c r="G172" s="379"/>
      <c r="H172" s="379"/>
      <c r="I172" s="379"/>
      <c r="J172" s="379"/>
      <c r="K172" s="379"/>
      <c r="L172" s="379"/>
      <c r="M172" s="379"/>
      <c r="N172" s="379"/>
      <c r="O172" s="379"/>
      <c r="P172" s="379"/>
      <c r="Q172" s="379"/>
      <c r="R172" s="379"/>
      <c r="S172" s="379"/>
      <c r="T172" s="379"/>
      <c r="U172" s="379"/>
      <c r="V172" s="379"/>
      <c r="W172" s="379"/>
      <c r="X172" s="379"/>
      <c r="Y172" s="67"/>
      <c r="Z172" s="67"/>
    </row>
    <row r="173" spans="1:53" ht="27" customHeight="1" x14ac:dyDescent="0.25">
      <c r="A173" s="64" t="s">
        <v>300</v>
      </c>
      <c r="B173" s="64" t="s">
        <v>301</v>
      </c>
      <c r="C173" s="37">
        <v>4301051409</v>
      </c>
      <c r="D173" s="380">
        <v>4680115881556</v>
      </c>
      <c r="E173" s="38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4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82"/>
      <c r="P173" s="382"/>
      <c r="Q173" s="382"/>
      <c r="R173" s="38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8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4301051538</v>
      </c>
      <c r="D174" s="380">
        <v>4680115880573</v>
      </c>
      <c r="E174" s="380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477" t="s">
        <v>304</v>
      </c>
      <c r="O174" s="382"/>
      <c r="P174" s="382"/>
      <c r="Q174" s="382"/>
      <c r="R174" s="38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305</v>
      </c>
      <c r="B175" s="64" t="s">
        <v>306</v>
      </c>
      <c r="C175" s="37">
        <v>4301051408</v>
      </c>
      <c r="D175" s="380">
        <v>4680115881594</v>
      </c>
      <c r="E175" s="380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82"/>
      <c r="P175" s="382"/>
      <c r="Q175" s="382"/>
      <c r="R175" s="38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307</v>
      </c>
      <c r="B176" s="64" t="s">
        <v>308</v>
      </c>
      <c r="C176" s="37">
        <v>4301051505</v>
      </c>
      <c r="D176" s="380">
        <v>4680115881587</v>
      </c>
      <c r="E176" s="380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479" t="s">
        <v>309</v>
      </c>
      <c r="O176" s="382"/>
      <c r="P176" s="382"/>
      <c r="Q176" s="382"/>
      <c r="R176" s="38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310</v>
      </c>
      <c r="B177" s="64" t="s">
        <v>311</v>
      </c>
      <c r="C177" s="37">
        <v>4301051380</v>
      </c>
      <c r="D177" s="380">
        <v>4680115880962</v>
      </c>
      <c r="E177" s="380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82"/>
      <c r="P177" s="382"/>
      <c r="Q177" s="382"/>
      <c r="R177" s="38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4301051411</v>
      </c>
      <c r="D178" s="380">
        <v>4680115881617</v>
      </c>
      <c r="E178" s="380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4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82"/>
      <c r="P178" s="382"/>
      <c r="Q178" s="382"/>
      <c r="R178" s="38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4301051487</v>
      </c>
      <c r="D179" s="380">
        <v>4680115881228</v>
      </c>
      <c r="E179" s="380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482" t="s">
        <v>316</v>
      </c>
      <c r="O179" s="382"/>
      <c r="P179" s="382"/>
      <c r="Q179" s="382"/>
      <c r="R179" s="38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4301051506</v>
      </c>
      <c r="D180" s="380">
        <v>4680115881037</v>
      </c>
      <c r="E180" s="380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483" t="s">
        <v>319</v>
      </c>
      <c r="O180" s="382"/>
      <c r="P180" s="382"/>
      <c r="Q180" s="382"/>
      <c r="R180" s="38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4301051384</v>
      </c>
      <c r="D181" s="380">
        <v>4680115881211</v>
      </c>
      <c r="E181" s="380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82"/>
      <c r="P181" s="382"/>
      <c r="Q181" s="382"/>
      <c r="R181" s="38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4301051378</v>
      </c>
      <c r="D182" s="380">
        <v>4680115881020</v>
      </c>
      <c r="E182" s="380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82"/>
      <c r="P182" s="382"/>
      <c r="Q182" s="382"/>
      <c r="R182" s="38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324</v>
      </c>
      <c r="B183" s="64" t="s">
        <v>325</v>
      </c>
      <c r="C183" s="37">
        <v>4301051407</v>
      </c>
      <c r="D183" s="380">
        <v>4680115882195</v>
      </c>
      <c r="E183" s="380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82"/>
      <c r="P183" s="382"/>
      <c r="Q183" s="382"/>
      <c r="R183" s="38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ref="X183:X189" si="9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326</v>
      </c>
      <c r="B184" s="64" t="s">
        <v>327</v>
      </c>
      <c r="C184" s="37">
        <v>4301051479</v>
      </c>
      <c r="D184" s="380">
        <v>4680115882607</v>
      </c>
      <c r="E184" s="380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82"/>
      <c r="P184" s="382"/>
      <c r="Q184" s="382"/>
      <c r="R184" s="38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328</v>
      </c>
      <c r="B185" s="64" t="s">
        <v>329</v>
      </c>
      <c r="C185" s="37">
        <v>4301051468</v>
      </c>
      <c r="D185" s="380">
        <v>4680115880092</v>
      </c>
      <c r="E185" s="38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82"/>
      <c r="P185" s="382"/>
      <c r="Q185" s="382"/>
      <c r="R185" s="38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330</v>
      </c>
      <c r="B186" s="64" t="s">
        <v>331</v>
      </c>
      <c r="C186" s="37">
        <v>4301051469</v>
      </c>
      <c r="D186" s="380">
        <v>4680115880221</v>
      </c>
      <c r="E186" s="380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82"/>
      <c r="P186" s="382"/>
      <c r="Q186" s="382"/>
      <c r="R186" s="38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332</v>
      </c>
      <c r="B187" s="64" t="s">
        <v>333</v>
      </c>
      <c r="C187" s="37">
        <v>4301051523</v>
      </c>
      <c r="D187" s="380">
        <v>4680115882942</v>
      </c>
      <c r="E187" s="380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82"/>
      <c r="P187" s="382"/>
      <c r="Q187" s="382"/>
      <c r="R187" s="38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334</v>
      </c>
      <c r="B188" s="64" t="s">
        <v>335</v>
      </c>
      <c r="C188" s="37">
        <v>4301051326</v>
      </c>
      <c r="D188" s="380">
        <v>4680115880504</v>
      </c>
      <c r="E188" s="380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82"/>
      <c r="P188" s="382"/>
      <c r="Q188" s="382"/>
      <c r="R188" s="38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336</v>
      </c>
      <c r="B189" s="64" t="s">
        <v>337</v>
      </c>
      <c r="C189" s="37">
        <v>4301051410</v>
      </c>
      <c r="D189" s="380">
        <v>4680115882164</v>
      </c>
      <c r="E189" s="380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4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82"/>
      <c r="P189" s="382"/>
      <c r="Q189" s="382"/>
      <c r="R189" s="38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87"/>
      <c r="B190" s="387"/>
      <c r="C190" s="387"/>
      <c r="D190" s="387"/>
      <c r="E190" s="387"/>
      <c r="F190" s="387"/>
      <c r="G190" s="387"/>
      <c r="H190" s="387"/>
      <c r="I190" s="387"/>
      <c r="J190" s="387"/>
      <c r="K190" s="387"/>
      <c r="L190" s="387"/>
      <c r="M190" s="388"/>
      <c r="N190" s="384" t="s">
        <v>43</v>
      </c>
      <c r="O190" s="385"/>
      <c r="P190" s="385"/>
      <c r="Q190" s="385"/>
      <c r="R190" s="385"/>
      <c r="S190" s="385"/>
      <c r="T190" s="386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87"/>
      <c r="B191" s="387"/>
      <c r="C191" s="387"/>
      <c r="D191" s="387"/>
      <c r="E191" s="387"/>
      <c r="F191" s="387"/>
      <c r="G191" s="387"/>
      <c r="H191" s="387"/>
      <c r="I191" s="387"/>
      <c r="J191" s="387"/>
      <c r="K191" s="387"/>
      <c r="L191" s="387"/>
      <c r="M191" s="388"/>
      <c r="N191" s="384" t="s">
        <v>43</v>
      </c>
      <c r="O191" s="385"/>
      <c r="P191" s="385"/>
      <c r="Q191" s="385"/>
      <c r="R191" s="385"/>
      <c r="S191" s="385"/>
      <c r="T191" s="386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79" t="s">
        <v>236</v>
      </c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67"/>
      <c r="Z192" s="67"/>
    </row>
    <row r="193" spans="1:53" ht="16.5" customHeight="1" x14ac:dyDescent="0.25">
      <c r="A193" s="64" t="s">
        <v>338</v>
      </c>
      <c r="B193" s="64" t="s">
        <v>339</v>
      </c>
      <c r="C193" s="37">
        <v>4301060338</v>
      </c>
      <c r="D193" s="380">
        <v>4680115880801</v>
      </c>
      <c r="E193" s="380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82"/>
      <c r="P193" s="382"/>
      <c r="Q193" s="382"/>
      <c r="R193" s="383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27" customHeight="1" x14ac:dyDescent="0.25">
      <c r="A194" s="64" t="s">
        <v>340</v>
      </c>
      <c r="B194" s="64" t="s">
        <v>341</v>
      </c>
      <c r="C194" s="37">
        <v>4301060339</v>
      </c>
      <c r="D194" s="380">
        <v>4680115880818</v>
      </c>
      <c r="E194" s="38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4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82"/>
      <c r="P194" s="382"/>
      <c r="Q194" s="382"/>
      <c r="R194" s="383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IFERROR(IF(W194=0,"",ROUNDUP(W194/H194,0)*0.00753),"")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8"/>
      <c r="N195" s="384" t="s">
        <v>43</v>
      </c>
      <c r="O195" s="385"/>
      <c r="P195" s="385"/>
      <c r="Q195" s="385"/>
      <c r="R195" s="385"/>
      <c r="S195" s="385"/>
      <c r="T195" s="386"/>
      <c r="U195" s="43" t="s">
        <v>42</v>
      </c>
      <c r="V195" s="44">
        <f>IFERROR(V193/H193,"0")+IFERROR(V194/H194,"0")</f>
        <v>0</v>
      </c>
      <c r="W195" s="44">
        <f>IFERROR(W193/H193,"0")+IFERROR(W194/H194,"0")</f>
        <v>0</v>
      </c>
      <c r="X195" s="44">
        <f>IFERROR(IF(X193="",0,X193),"0")+IFERROR(IF(X194="",0,X194),"0")</f>
        <v>0</v>
      </c>
      <c r="Y195" s="68"/>
      <c r="Z195" s="68"/>
    </row>
    <row r="196" spans="1:53" x14ac:dyDescent="0.2">
      <c r="A196" s="387"/>
      <c r="B196" s="387"/>
      <c r="C196" s="387"/>
      <c r="D196" s="387"/>
      <c r="E196" s="387"/>
      <c r="F196" s="387"/>
      <c r="G196" s="387"/>
      <c r="H196" s="387"/>
      <c r="I196" s="387"/>
      <c r="J196" s="387"/>
      <c r="K196" s="387"/>
      <c r="L196" s="387"/>
      <c r="M196" s="388"/>
      <c r="N196" s="384" t="s">
        <v>43</v>
      </c>
      <c r="O196" s="385"/>
      <c r="P196" s="385"/>
      <c r="Q196" s="385"/>
      <c r="R196" s="385"/>
      <c r="S196" s="385"/>
      <c r="T196" s="386"/>
      <c r="U196" s="43" t="s">
        <v>0</v>
      </c>
      <c r="V196" s="44">
        <f>IFERROR(SUM(V193:V194),"0")</f>
        <v>0</v>
      </c>
      <c r="W196" s="44">
        <f>IFERROR(SUM(W193:W194),"0")</f>
        <v>0</v>
      </c>
      <c r="X196" s="43"/>
      <c r="Y196" s="68"/>
      <c r="Z196" s="68"/>
    </row>
    <row r="197" spans="1:53" ht="16.5" customHeight="1" x14ac:dyDescent="0.25">
      <c r="A197" s="378" t="s">
        <v>342</v>
      </c>
      <c r="B197" s="378"/>
      <c r="C197" s="378"/>
      <c r="D197" s="378"/>
      <c r="E197" s="378"/>
      <c r="F197" s="378"/>
      <c r="G197" s="378"/>
      <c r="H197" s="378"/>
      <c r="I197" s="378"/>
      <c r="J197" s="378"/>
      <c r="K197" s="378"/>
      <c r="L197" s="378"/>
      <c r="M197" s="378"/>
      <c r="N197" s="378"/>
      <c r="O197" s="378"/>
      <c r="P197" s="378"/>
      <c r="Q197" s="378"/>
      <c r="R197" s="378"/>
      <c r="S197" s="378"/>
      <c r="T197" s="378"/>
      <c r="U197" s="378"/>
      <c r="V197" s="378"/>
      <c r="W197" s="378"/>
      <c r="X197" s="378"/>
      <c r="Y197" s="66"/>
      <c r="Z197" s="66"/>
    </row>
    <row r="198" spans="1:53" ht="14.25" customHeight="1" x14ac:dyDescent="0.25">
      <c r="A198" s="379" t="s">
        <v>116</v>
      </c>
      <c r="B198" s="379"/>
      <c r="C198" s="379"/>
      <c r="D198" s="379"/>
      <c r="E198" s="379"/>
      <c r="F198" s="379"/>
      <c r="G198" s="379"/>
      <c r="H198" s="379"/>
      <c r="I198" s="379"/>
      <c r="J198" s="379"/>
      <c r="K198" s="379"/>
      <c r="L198" s="379"/>
      <c r="M198" s="379"/>
      <c r="N198" s="379"/>
      <c r="O198" s="379"/>
      <c r="P198" s="379"/>
      <c r="Q198" s="379"/>
      <c r="R198" s="379"/>
      <c r="S198" s="379"/>
      <c r="T198" s="379"/>
      <c r="U198" s="379"/>
      <c r="V198" s="379"/>
      <c r="W198" s="379"/>
      <c r="X198" s="379"/>
      <c r="Y198" s="67"/>
      <c r="Z198" s="67"/>
    </row>
    <row r="199" spans="1:53" ht="27" customHeight="1" x14ac:dyDescent="0.25">
      <c r="A199" s="64" t="s">
        <v>343</v>
      </c>
      <c r="B199" s="64" t="s">
        <v>344</v>
      </c>
      <c r="C199" s="37">
        <v>4301011346</v>
      </c>
      <c r="D199" s="380">
        <v>4607091387445</v>
      </c>
      <c r="E199" s="380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82"/>
      <c r="P199" s="382"/>
      <c r="Q199" s="382"/>
      <c r="R199" s="383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2" si="10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345</v>
      </c>
      <c r="B200" s="64" t="s">
        <v>346</v>
      </c>
      <c r="C200" s="37">
        <v>4301011362</v>
      </c>
      <c r="D200" s="380">
        <v>4607091386004</v>
      </c>
      <c r="E200" s="380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82"/>
      <c r="P200" s="382"/>
      <c r="Q200" s="382"/>
      <c r="R200" s="383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345</v>
      </c>
      <c r="B201" s="64" t="s">
        <v>347</v>
      </c>
      <c r="C201" s="37">
        <v>4301011308</v>
      </c>
      <c r="D201" s="380">
        <v>4607091386004</v>
      </c>
      <c r="E201" s="38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82"/>
      <c r="P201" s="382"/>
      <c r="Q201" s="382"/>
      <c r="R201" s="383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348</v>
      </c>
      <c r="B202" s="64" t="s">
        <v>349</v>
      </c>
      <c r="C202" s="37">
        <v>4301011347</v>
      </c>
      <c r="D202" s="380">
        <v>4607091386073</v>
      </c>
      <c r="E202" s="380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82"/>
      <c r="P202" s="382"/>
      <c r="Q202" s="382"/>
      <c r="R202" s="383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350</v>
      </c>
      <c r="B203" s="64" t="s">
        <v>351</v>
      </c>
      <c r="C203" s="37">
        <v>4301011395</v>
      </c>
      <c r="D203" s="380">
        <v>4607091387322</v>
      </c>
      <c r="E203" s="380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121</v>
      </c>
      <c r="M203" s="38">
        <v>55</v>
      </c>
      <c r="N203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82"/>
      <c r="P203" s="382"/>
      <c r="Q203" s="382"/>
      <c r="R203" s="38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350</v>
      </c>
      <c r="B204" s="64" t="s">
        <v>352</v>
      </c>
      <c r="C204" s="37">
        <v>4301010928</v>
      </c>
      <c r="D204" s="380">
        <v>4607091387322</v>
      </c>
      <c r="E204" s="380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82"/>
      <c r="P204" s="382"/>
      <c r="Q204" s="382"/>
      <c r="R204" s="38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353</v>
      </c>
      <c r="B205" s="64" t="s">
        <v>354</v>
      </c>
      <c r="C205" s="37">
        <v>4301011311</v>
      </c>
      <c r="D205" s="380">
        <v>4607091387377</v>
      </c>
      <c r="E205" s="380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82"/>
      <c r="P205" s="382"/>
      <c r="Q205" s="382"/>
      <c r="R205" s="38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355</v>
      </c>
      <c r="B206" s="64" t="s">
        <v>356</v>
      </c>
      <c r="C206" s="37">
        <v>4301010945</v>
      </c>
      <c r="D206" s="380">
        <v>4607091387353</v>
      </c>
      <c r="E206" s="380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82"/>
      <c r="P206" s="382"/>
      <c r="Q206" s="382"/>
      <c r="R206" s="38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357</v>
      </c>
      <c r="B207" s="64" t="s">
        <v>358</v>
      </c>
      <c r="C207" s="37">
        <v>4301011328</v>
      </c>
      <c r="D207" s="380">
        <v>4607091386011</v>
      </c>
      <c r="E207" s="380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5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82"/>
      <c r="P207" s="382"/>
      <c r="Q207" s="382"/>
      <c r="R207" s="38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ref="X207:X212" si="11"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359</v>
      </c>
      <c r="B208" s="64" t="s">
        <v>360</v>
      </c>
      <c r="C208" s="37">
        <v>4301011329</v>
      </c>
      <c r="D208" s="380">
        <v>4607091387308</v>
      </c>
      <c r="E208" s="380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5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82"/>
      <c r="P208" s="382"/>
      <c r="Q208" s="382"/>
      <c r="R208" s="38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4301011049</v>
      </c>
      <c r="D209" s="380">
        <v>4607091387339</v>
      </c>
      <c r="E209" s="380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5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82"/>
      <c r="P209" s="382"/>
      <c r="Q209" s="382"/>
      <c r="R209" s="38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4301011433</v>
      </c>
      <c r="D210" s="380">
        <v>4680115882638</v>
      </c>
      <c r="E210" s="380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82"/>
      <c r="P210" s="382"/>
      <c r="Q210" s="382"/>
      <c r="R210" s="38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365</v>
      </c>
      <c r="B211" s="64" t="s">
        <v>366</v>
      </c>
      <c r="C211" s="37">
        <v>4301011573</v>
      </c>
      <c r="D211" s="380">
        <v>4680115881938</v>
      </c>
      <c r="E211" s="380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82"/>
      <c r="P211" s="382"/>
      <c r="Q211" s="382"/>
      <c r="R211" s="383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367</v>
      </c>
      <c r="B212" s="64" t="s">
        <v>368</v>
      </c>
      <c r="C212" s="37">
        <v>4301010944</v>
      </c>
      <c r="D212" s="380">
        <v>4607091387346</v>
      </c>
      <c r="E212" s="380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82"/>
      <c r="P212" s="382"/>
      <c r="Q212" s="382"/>
      <c r="R212" s="383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87"/>
      <c r="B213" s="387"/>
      <c r="C213" s="387"/>
      <c r="D213" s="387"/>
      <c r="E213" s="387"/>
      <c r="F213" s="387"/>
      <c r="G213" s="387"/>
      <c r="H213" s="387"/>
      <c r="I213" s="387"/>
      <c r="J213" s="387"/>
      <c r="K213" s="387"/>
      <c r="L213" s="387"/>
      <c r="M213" s="388"/>
      <c r="N213" s="384" t="s">
        <v>43</v>
      </c>
      <c r="O213" s="385"/>
      <c r="P213" s="385"/>
      <c r="Q213" s="385"/>
      <c r="R213" s="385"/>
      <c r="S213" s="385"/>
      <c r="T213" s="386"/>
      <c r="U213" s="43" t="s">
        <v>42</v>
      </c>
      <c r="V213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87"/>
      <c r="B214" s="387"/>
      <c r="C214" s="387"/>
      <c r="D214" s="387"/>
      <c r="E214" s="387"/>
      <c r="F214" s="387"/>
      <c r="G214" s="387"/>
      <c r="H214" s="387"/>
      <c r="I214" s="387"/>
      <c r="J214" s="387"/>
      <c r="K214" s="387"/>
      <c r="L214" s="387"/>
      <c r="M214" s="388"/>
      <c r="N214" s="384" t="s">
        <v>43</v>
      </c>
      <c r="O214" s="385"/>
      <c r="P214" s="385"/>
      <c r="Q214" s="385"/>
      <c r="R214" s="385"/>
      <c r="S214" s="385"/>
      <c r="T214" s="386"/>
      <c r="U214" s="43" t="s">
        <v>0</v>
      </c>
      <c r="V214" s="44">
        <f>IFERROR(SUM(V199:V212),"0")</f>
        <v>0</v>
      </c>
      <c r="W214" s="44">
        <f>IFERROR(SUM(W199:W212),"0")</f>
        <v>0</v>
      </c>
      <c r="X214" s="43"/>
      <c r="Y214" s="68"/>
      <c r="Z214" s="68"/>
    </row>
    <row r="215" spans="1:53" ht="14.25" customHeight="1" x14ac:dyDescent="0.25">
      <c r="A215" s="379" t="s">
        <v>108</v>
      </c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  <c r="W215" s="379"/>
      <c r="X215" s="379"/>
      <c r="Y215" s="67"/>
      <c r="Z215" s="67"/>
    </row>
    <row r="216" spans="1:53" ht="27" customHeight="1" x14ac:dyDescent="0.25">
      <c r="A216" s="64" t="s">
        <v>369</v>
      </c>
      <c r="B216" s="64" t="s">
        <v>370</v>
      </c>
      <c r="C216" s="37">
        <v>4301020254</v>
      </c>
      <c r="D216" s="380">
        <v>4680115881914</v>
      </c>
      <c r="E216" s="380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82"/>
      <c r="P216" s="382"/>
      <c r="Q216" s="382"/>
      <c r="R216" s="383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87"/>
      <c r="B217" s="387"/>
      <c r="C217" s="387"/>
      <c r="D217" s="387"/>
      <c r="E217" s="387"/>
      <c r="F217" s="387"/>
      <c r="G217" s="387"/>
      <c r="H217" s="387"/>
      <c r="I217" s="387"/>
      <c r="J217" s="387"/>
      <c r="K217" s="387"/>
      <c r="L217" s="387"/>
      <c r="M217" s="388"/>
      <c r="N217" s="384" t="s">
        <v>43</v>
      </c>
      <c r="O217" s="385"/>
      <c r="P217" s="385"/>
      <c r="Q217" s="385"/>
      <c r="R217" s="385"/>
      <c r="S217" s="385"/>
      <c r="T217" s="386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87"/>
      <c r="B218" s="387"/>
      <c r="C218" s="387"/>
      <c r="D218" s="387"/>
      <c r="E218" s="387"/>
      <c r="F218" s="387"/>
      <c r="G218" s="387"/>
      <c r="H218" s="387"/>
      <c r="I218" s="387"/>
      <c r="J218" s="387"/>
      <c r="K218" s="387"/>
      <c r="L218" s="387"/>
      <c r="M218" s="388"/>
      <c r="N218" s="384" t="s">
        <v>43</v>
      </c>
      <c r="O218" s="385"/>
      <c r="P218" s="385"/>
      <c r="Q218" s="385"/>
      <c r="R218" s="385"/>
      <c r="S218" s="385"/>
      <c r="T218" s="386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79" t="s">
        <v>76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customHeight="1" x14ac:dyDescent="0.25">
      <c r="A220" s="64" t="s">
        <v>371</v>
      </c>
      <c r="B220" s="64" t="s">
        <v>372</v>
      </c>
      <c r="C220" s="37">
        <v>4301030878</v>
      </c>
      <c r="D220" s="380">
        <v>4607091387193</v>
      </c>
      <c r="E220" s="380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82"/>
      <c r="P220" s="382"/>
      <c r="Q220" s="382"/>
      <c r="R220" s="383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373</v>
      </c>
      <c r="B221" s="64" t="s">
        <v>374</v>
      </c>
      <c r="C221" s="37">
        <v>4301031153</v>
      </c>
      <c r="D221" s="380">
        <v>4607091387230</v>
      </c>
      <c r="E221" s="380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82"/>
      <c r="P221" s="382"/>
      <c r="Q221" s="382"/>
      <c r="R221" s="383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375</v>
      </c>
      <c r="B222" s="64" t="s">
        <v>376</v>
      </c>
      <c r="C222" s="37">
        <v>4301031152</v>
      </c>
      <c r="D222" s="380">
        <v>4607091387285</v>
      </c>
      <c r="E222" s="380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182</v>
      </c>
      <c r="L222" s="39" t="s">
        <v>79</v>
      </c>
      <c r="M222" s="38">
        <v>40</v>
      </c>
      <c r="N222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82"/>
      <c r="P222" s="382"/>
      <c r="Q222" s="382"/>
      <c r="R222" s="383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377</v>
      </c>
      <c r="B223" s="64" t="s">
        <v>378</v>
      </c>
      <c r="C223" s="37">
        <v>4301031151</v>
      </c>
      <c r="D223" s="380">
        <v>4607091389845</v>
      </c>
      <c r="E223" s="380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182</v>
      </c>
      <c r="L223" s="39" t="s">
        <v>79</v>
      </c>
      <c r="M223" s="38">
        <v>40</v>
      </c>
      <c r="N223" s="5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82"/>
      <c r="P223" s="382"/>
      <c r="Q223" s="382"/>
      <c r="R223" s="383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8"/>
      <c r="N224" s="384" t="s">
        <v>43</v>
      </c>
      <c r="O224" s="385"/>
      <c r="P224" s="385"/>
      <c r="Q224" s="385"/>
      <c r="R224" s="385"/>
      <c r="S224" s="385"/>
      <c r="T224" s="386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87"/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8"/>
      <c r="N225" s="384" t="s">
        <v>43</v>
      </c>
      <c r="O225" s="385"/>
      <c r="P225" s="385"/>
      <c r="Q225" s="385"/>
      <c r="R225" s="385"/>
      <c r="S225" s="385"/>
      <c r="T225" s="386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79" t="s">
        <v>81</v>
      </c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  <c r="Y226" s="67"/>
      <c r="Z226" s="67"/>
    </row>
    <row r="227" spans="1:53" ht="16.5" customHeight="1" x14ac:dyDescent="0.25">
      <c r="A227" s="64" t="s">
        <v>379</v>
      </c>
      <c r="B227" s="64" t="s">
        <v>380</v>
      </c>
      <c r="C227" s="37">
        <v>4301051100</v>
      </c>
      <c r="D227" s="380">
        <v>4607091387766</v>
      </c>
      <c r="E227" s="380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133</v>
      </c>
      <c r="M227" s="38">
        <v>40</v>
      </c>
      <c r="N227" s="5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82"/>
      <c r="P227" s="382"/>
      <c r="Q227" s="382"/>
      <c r="R227" s="38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381</v>
      </c>
      <c r="B228" s="64" t="s">
        <v>382</v>
      </c>
      <c r="C228" s="37">
        <v>4301051116</v>
      </c>
      <c r="D228" s="380">
        <v>4607091387957</v>
      </c>
      <c r="E228" s="380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82"/>
      <c r="P228" s="382"/>
      <c r="Q228" s="382"/>
      <c r="R228" s="38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383</v>
      </c>
      <c r="B229" s="64" t="s">
        <v>384</v>
      </c>
      <c r="C229" s="37">
        <v>4301051115</v>
      </c>
      <c r="D229" s="380">
        <v>4607091387964</v>
      </c>
      <c r="E229" s="380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82"/>
      <c r="P229" s="382"/>
      <c r="Q229" s="382"/>
      <c r="R229" s="38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385</v>
      </c>
      <c r="B230" s="64" t="s">
        <v>386</v>
      </c>
      <c r="C230" s="37">
        <v>4301051461</v>
      </c>
      <c r="D230" s="380">
        <v>4680115883604</v>
      </c>
      <c r="E230" s="380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517" t="s">
        <v>387</v>
      </c>
      <c r="O230" s="382"/>
      <c r="P230" s="382"/>
      <c r="Q230" s="382"/>
      <c r="R230" s="38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388</v>
      </c>
      <c r="B231" s="64" t="s">
        <v>389</v>
      </c>
      <c r="C231" s="37">
        <v>4301051485</v>
      </c>
      <c r="D231" s="380">
        <v>4680115883567</v>
      </c>
      <c r="E231" s="380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518" t="s">
        <v>390</v>
      </c>
      <c r="O231" s="382"/>
      <c r="P231" s="382"/>
      <c r="Q231" s="382"/>
      <c r="R231" s="38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16.5" customHeight="1" x14ac:dyDescent="0.25">
      <c r="A232" s="64" t="s">
        <v>391</v>
      </c>
      <c r="B232" s="64" t="s">
        <v>392</v>
      </c>
      <c r="C232" s="37">
        <v>4301051134</v>
      </c>
      <c r="D232" s="380">
        <v>4607091381672</v>
      </c>
      <c r="E232" s="380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82"/>
      <c r="P232" s="382"/>
      <c r="Q232" s="382"/>
      <c r="R232" s="38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4301051130</v>
      </c>
      <c r="D233" s="380">
        <v>4607091387537</v>
      </c>
      <c r="E233" s="380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82"/>
      <c r="P233" s="382"/>
      <c r="Q233" s="382"/>
      <c r="R233" s="38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395</v>
      </c>
      <c r="B234" s="64" t="s">
        <v>396</v>
      </c>
      <c r="C234" s="37">
        <v>4301051132</v>
      </c>
      <c r="D234" s="380">
        <v>4607091387513</v>
      </c>
      <c r="E234" s="380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82"/>
      <c r="P234" s="382"/>
      <c r="Q234" s="382"/>
      <c r="R234" s="38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27" customHeight="1" x14ac:dyDescent="0.25">
      <c r="A235" s="64" t="s">
        <v>397</v>
      </c>
      <c r="B235" s="64" t="s">
        <v>398</v>
      </c>
      <c r="C235" s="37">
        <v>4301051277</v>
      </c>
      <c r="D235" s="380">
        <v>4680115880511</v>
      </c>
      <c r="E235" s="380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5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82"/>
      <c r="P235" s="382"/>
      <c r="Q235" s="382"/>
      <c r="R235" s="38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x14ac:dyDescent="0.2">
      <c r="A236" s="387"/>
      <c r="B236" s="387"/>
      <c r="C236" s="387"/>
      <c r="D236" s="387"/>
      <c r="E236" s="387"/>
      <c r="F236" s="387"/>
      <c r="G236" s="387"/>
      <c r="H236" s="387"/>
      <c r="I236" s="387"/>
      <c r="J236" s="387"/>
      <c r="K236" s="387"/>
      <c r="L236" s="387"/>
      <c r="M236" s="388"/>
      <c r="N236" s="384" t="s">
        <v>43</v>
      </c>
      <c r="O236" s="385"/>
      <c r="P236" s="385"/>
      <c r="Q236" s="385"/>
      <c r="R236" s="385"/>
      <c r="S236" s="385"/>
      <c r="T236" s="386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387"/>
      <c r="B237" s="387"/>
      <c r="C237" s="387"/>
      <c r="D237" s="387"/>
      <c r="E237" s="387"/>
      <c r="F237" s="387"/>
      <c r="G237" s="387"/>
      <c r="H237" s="387"/>
      <c r="I237" s="387"/>
      <c r="J237" s="387"/>
      <c r="K237" s="387"/>
      <c r="L237" s="387"/>
      <c r="M237" s="388"/>
      <c r="N237" s="384" t="s">
        <v>43</v>
      </c>
      <c r="O237" s="385"/>
      <c r="P237" s="385"/>
      <c r="Q237" s="385"/>
      <c r="R237" s="385"/>
      <c r="S237" s="385"/>
      <c r="T237" s="386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customHeight="1" x14ac:dyDescent="0.25">
      <c r="A238" s="379" t="s">
        <v>236</v>
      </c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79"/>
      <c r="P238" s="379"/>
      <c r="Q238" s="379"/>
      <c r="R238" s="379"/>
      <c r="S238" s="379"/>
      <c r="T238" s="379"/>
      <c r="U238" s="379"/>
      <c r="V238" s="379"/>
      <c r="W238" s="379"/>
      <c r="X238" s="379"/>
      <c r="Y238" s="67"/>
      <c r="Z238" s="67"/>
    </row>
    <row r="239" spans="1:53" ht="16.5" customHeight="1" x14ac:dyDescent="0.25">
      <c r="A239" s="64" t="s">
        <v>399</v>
      </c>
      <c r="B239" s="64" t="s">
        <v>400</v>
      </c>
      <c r="C239" s="37">
        <v>4301060326</v>
      </c>
      <c r="D239" s="380">
        <v>4607091380880</v>
      </c>
      <c r="E239" s="380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82"/>
      <c r="P239" s="382"/>
      <c r="Q239" s="382"/>
      <c r="R239" s="383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ht="27" customHeight="1" x14ac:dyDescent="0.25">
      <c r="A240" s="64" t="s">
        <v>401</v>
      </c>
      <c r="B240" s="64" t="s">
        <v>402</v>
      </c>
      <c r="C240" s="37">
        <v>4301060308</v>
      </c>
      <c r="D240" s="380">
        <v>4607091384482</v>
      </c>
      <c r="E240" s="380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5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82"/>
      <c r="P240" s="382"/>
      <c r="Q240" s="382"/>
      <c r="R240" s="383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9" t="s">
        <v>66</v>
      </c>
    </row>
    <row r="241" spans="1:53" ht="16.5" customHeight="1" x14ac:dyDescent="0.25">
      <c r="A241" s="64" t="s">
        <v>403</v>
      </c>
      <c r="B241" s="64" t="s">
        <v>404</v>
      </c>
      <c r="C241" s="37">
        <v>4301060325</v>
      </c>
      <c r="D241" s="380">
        <v>4607091380897</v>
      </c>
      <c r="E241" s="380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5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82"/>
      <c r="P241" s="382"/>
      <c r="Q241" s="382"/>
      <c r="R241" s="383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10" t="s">
        <v>66</v>
      </c>
    </row>
    <row r="242" spans="1:53" x14ac:dyDescent="0.2">
      <c r="A242" s="387"/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8"/>
      <c r="N242" s="384" t="s">
        <v>43</v>
      </c>
      <c r="O242" s="385"/>
      <c r="P242" s="385"/>
      <c r="Q242" s="385"/>
      <c r="R242" s="385"/>
      <c r="S242" s="385"/>
      <c r="T242" s="386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87"/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8"/>
      <c r="N243" s="384" t="s">
        <v>43</v>
      </c>
      <c r="O243" s="385"/>
      <c r="P243" s="385"/>
      <c r="Q243" s="385"/>
      <c r="R243" s="385"/>
      <c r="S243" s="385"/>
      <c r="T243" s="386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79" t="s">
        <v>94</v>
      </c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  <c r="Y244" s="67"/>
      <c r="Z244" s="67"/>
    </row>
    <row r="245" spans="1:53" ht="16.5" customHeight="1" x14ac:dyDescent="0.25">
      <c r="A245" s="64" t="s">
        <v>405</v>
      </c>
      <c r="B245" s="64" t="s">
        <v>406</v>
      </c>
      <c r="C245" s="37">
        <v>4301030232</v>
      </c>
      <c r="D245" s="380">
        <v>4607091388374</v>
      </c>
      <c r="E245" s="380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526" t="s">
        <v>407</v>
      </c>
      <c r="O245" s="382"/>
      <c r="P245" s="382"/>
      <c r="Q245" s="382"/>
      <c r="R245" s="38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ht="27" customHeight="1" x14ac:dyDescent="0.25">
      <c r="A246" s="64" t="s">
        <v>408</v>
      </c>
      <c r="B246" s="64" t="s">
        <v>409</v>
      </c>
      <c r="C246" s="37">
        <v>4301030235</v>
      </c>
      <c r="D246" s="380">
        <v>4607091388381</v>
      </c>
      <c r="E246" s="380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527" t="s">
        <v>410</v>
      </c>
      <c r="O246" s="382"/>
      <c r="P246" s="382"/>
      <c r="Q246" s="382"/>
      <c r="R246" s="383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2" t="s">
        <v>66</v>
      </c>
    </row>
    <row r="247" spans="1:53" ht="27" customHeight="1" x14ac:dyDescent="0.25">
      <c r="A247" s="64" t="s">
        <v>411</v>
      </c>
      <c r="B247" s="64" t="s">
        <v>412</v>
      </c>
      <c r="C247" s="37">
        <v>4301030233</v>
      </c>
      <c r="D247" s="380">
        <v>4607091388404</v>
      </c>
      <c r="E247" s="380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82"/>
      <c r="P247" s="382"/>
      <c r="Q247" s="382"/>
      <c r="R247" s="38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3" t="s">
        <v>66</v>
      </c>
    </row>
    <row r="248" spans="1:53" x14ac:dyDescent="0.2">
      <c r="A248" s="387"/>
      <c r="B248" s="387"/>
      <c r="C248" s="387"/>
      <c r="D248" s="387"/>
      <c r="E248" s="387"/>
      <c r="F248" s="387"/>
      <c r="G248" s="387"/>
      <c r="H248" s="387"/>
      <c r="I248" s="387"/>
      <c r="J248" s="387"/>
      <c r="K248" s="387"/>
      <c r="L248" s="387"/>
      <c r="M248" s="388"/>
      <c r="N248" s="384" t="s">
        <v>43</v>
      </c>
      <c r="O248" s="385"/>
      <c r="P248" s="385"/>
      <c r="Q248" s="385"/>
      <c r="R248" s="385"/>
      <c r="S248" s="385"/>
      <c r="T248" s="386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87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8"/>
      <c r="N249" s="384" t="s">
        <v>43</v>
      </c>
      <c r="O249" s="385"/>
      <c r="P249" s="385"/>
      <c r="Q249" s="385"/>
      <c r="R249" s="385"/>
      <c r="S249" s="385"/>
      <c r="T249" s="386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79" t="s">
        <v>413</v>
      </c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  <c r="Y250" s="67"/>
      <c r="Z250" s="67"/>
    </row>
    <row r="251" spans="1:53" ht="16.5" customHeight="1" x14ac:dyDescent="0.25">
      <c r="A251" s="64" t="s">
        <v>414</v>
      </c>
      <c r="B251" s="64" t="s">
        <v>415</v>
      </c>
      <c r="C251" s="37">
        <v>4301180007</v>
      </c>
      <c r="D251" s="380">
        <v>4680115881808</v>
      </c>
      <c r="E251" s="380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417</v>
      </c>
      <c r="L251" s="39" t="s">
        <v>416</v>
      </c>
      <c r="M251" s="38">
        <v>730</v>
      </c>
      <c r="N251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82"/>
      <c r="P251" s="382"/>
      <c r="Q251" s="382"/>
      <c r="R251" s="38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t="27" customHeight="1" x14ac:dyDescent="0.25">
      <c r="A252" s="64" t="s">
        <v>418</v>
      </c>
      <c r="B252" s="64" t="s">
        <v>419</v>
      </c>
      <c r="C252" s="37">
        <v>4301180006</v>
      </c>
      <c r="D252" s="380">
        <v>4680115881822</v>
      </c>
      <c r="E252" s="380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417</v>
      </c>
      <c r="L252" s="39" t="s">
        <v>416</v>
      </c>
      <c r="M252" s="38">
        <v>730</v>
      </c>
      <c r="N252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82"/>
      <c r="P252" s="382"/>
      <c r="Q252" s="382"/>
      <c r="R252" s="383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5" t="s">
        <v>66</v>
      </c>
    </row>
    <row r="253" spans="1:53" ht="27" customHeight="1" x14ac:dyDescent="0.25">
      <c r="A253" s="64" t="s">
        <v>420</v>
      </c>
      <c r="B253" s="64" t="s">
        <v>421</v>
      </c>
      <c r="C253" s="37">
        <v>4301180001</v>
      </c>
      <c r="D253" s="380">
        <v>4680115880016</v>
      </c>
      <c r="E253" s="380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417</v>
      </c>
      <c r="L253" s="39" t="s">
        <v>416</v>
      </c>
      <c r="M253" s="38">
        <v>730</v>
      </c>
      <c r="N253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82"/>
      <c r="P253" s="382"/>
      <c r="Q253" s="382"/>
      <c r="R253" s="38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6" t="s">
        <v>66</v>
      </c>
    </row>
    <row r="254" spans="1:53" x14ac:dyDescent="0.2">
      <c r="A254" s="387"/>
      <c r="B254" s="387"/>
      <c r="C254" s="387"/>
      <c r="D254" s="387"/>
      <c r="E254" s="387"/>
      <c r="F254" s="387"/>
      <c r="G254" s="387"/>
      <c r="H254" s="387"/>
      <c r="I254" s="387"/>
      <c r="J254" s="387"/>
      <c r="K254" s="387"/>
      <c r="L254" s="387"/>
      <c r="M254" s="388"/>
      <c r="N254" s="384" t="s">
        <v>43</v>
      </c>
      <c r="O254" s="385"/>
      <c r="P254" s="385"/>
      <c r="Q254" s="385"/>
      <c r="R254" s="385"/>
      <c r="S254" s="385"/>
      <c r="T254" s="386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87"/>
      <c r="B255" s="387"/>
      <c r="C255" s="387"/>
      <c r="D255" s="387"/>
      <c r="E255" s="387"/>
      <c r="F255" s="387"/>
      <c r="G255" s="387"/>
      <c r="H255" s="387"/>
      <c r="I255" s="387"/>
      <c r="J255" s="387"/>
      <c r="K255" s="387"/>
      <c r="L255" s="387"/>
      <c r="M255" s="388"/>
      <c r="N255" s="384" t="s">
        <v>43</v>
      </c>
      <c r="O255" s="385"/>
      <c r="P255" s="385"/>
      <c r="Q255" s="385"/>
      <c r="R255" s="385"/>
      <c r="S255" s="385"/>
      <c r="T255" s="386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customHeight="1" x14ac:dyDescent="0.25">
      <c r="A256" s="378" t="s">
        <v>422</v>
      </c>
      <c r="B256" s="378"/>
      <c r="C256" s="378"/>
      <c r="D256" s="378"/>
      <c r="E256" s="378"/>
      <c r="F256" s="378"/>
      <c r="G256" s="378"/>
      <c r="H256" s="378"/>
      <c r="I256" s="378"/>
      <c r="J256" s="378"/>
      <c r="K256" s="378"/>
      <c r="L256" s="378"/>
      <c r="M256" s="378"/>
      <c r="N256" s="378"/>
      <c r="O256" s="378"/>
      <c r="P256" s="378"/>
      <c r="Q256" s="378"/>
      <c r="R256" s="378"/>
      <c r="S256" s="378"/>
      <c r="T256" s="378"/>
      <c r="U256" s="378"/>
      <c r="V256" s="378"/>
      <c r="W256" s="378"/>
      <c r="X256" s="378"/>
      <c r="Y256" s="66"/>
      <c r="Z256" s="66"/>
    </row>
    <row r="257" spans="1:53" ht="14.25" customHeight="1" x14ac:dyDescent="0.25">
      <c r="A257" s="379" t="s">
        <v>116</v>
      </c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79"/>
      <c r="O257" s="379"/>
      <c r="P257" s="379"/>
      <c r="Q257" s="379"/>
      <c r="R257" s="379"/>
      <c r="S257" s="379"/>
      <c r="T257" s="379"/>
      <c r="U257" s="379"/>
      <c r="V257" s="379"/>
      <c r="W257" s="379"/>
      <c r="X257" s="379"/>
      <c r="Y257" s="67"/>
      <c r="Z257" s="67"/>
    </row>
    <row r="258" spans="1:53" ht="27" customHeight="1" x14ac:dyDescent="0.25">
      <c r="A258" s="64" t="s">
        <v>423</v>
      </c>
      <c r="B258" s="64" t="s">
        <v>424</v>
      </c>
      <c r="C258" s="37">
        <v>4301011315</v>
      </c>
      <c r="D258" s="380">
        <v>4607091387421</v>
      </c>
      <c r="E258" s="380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82"/>
      <c r="P258" s="382"/>
      <c r="Q258" s="382"/>
      <c r="R258" s="38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3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423</v>
      </c>
      <c r="B259" s="64" t="s">
        <v>425</v>
      </c>
      <c r="C259" s="37">
        <v>4301011121</v>
      </c>
      <c r="D259" s="380">
        <v>4607091387421</v>
      </c>
      <c r="E259" s="380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82"/>
      <c r="P259" s="382"/>
      <c r="Q259" s="382"/>
      <c r="R259" s="38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426</v>
      </c>
      <c r="B260" s="64" t="s">
        <v>427</v>
      </c>
      <c r="C260" s="37">
        <v>4301011396</v>
      </c>
      <c r="D260" s="380">
        <v>4607091387452</v>
      </c>
      <c r="E260" s="380"/>
      <c r="F260" s="63">
        <v>1.35</v>
      </c>
      <c r="G260" s="38">
        <v>8</v>
      </c>
      <c r="H260" s="63">
        <v>10.8</v>
      </c>
      <c r="I260" s="63">
        <v>11.28</v>
      </c>
      <c r="J260" s="38">
        <v>48</v>
      </c>
      <c r="K260" s="38" t="s">
        <v>112</v>
      </c>
      <c r="L260" s="39" t="s">
        <v>121</v>
      </c>
      <c r="M260" s="38">
        <v>55</v>
      </c>
      <c r="N260" s="5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82"/>
      <c r="P260" s="382"/>
      <c r="Q260" s="382"/>
      <c r="R260" s="38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IFERROR(IF(W260=0,"",ROUNDUP(W260/H260,0)*0.02039),"")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428</v>
      </c>
      <c r="C261" s="37">
        <v>4301011619</v>
      </c>
      <c r="D261" s="380">
        <v>4607091387452</v>
      </c>
      <c r="E261" s="380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112</v>
      </c>
      <c r="L261" s="39" t="s">
        <v>111</v>
      </c>
      <c r="M261" s="38">
        <v>55</v>
      </c>
      <c r="N261" s="535" t="s">
        <v>429</v>
      </c>
      <c r="O261" s="382"/>
      <c r="P261" s="382"/>
      <c r="Q261" s="382"/>
      <c r="R261" s="38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430</v>
      </c>
      <c r="B262" s="64" t="s">
        <v>431</v>
      </c>
      <c r="C262" s="37">
        <v>4301011313</v>
      </c>
      <c r="D262" s="380">
        <v>4607091385984</v>
      </c>
      <c r="E262" s="380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82"/>
      <c r="P262" s="382"/>
      <c r="Q262" s="382"/>
      <c r="R262" s="38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432</v>
      </c>
      <c r="B263" s="64" t="s">
        <v>433</v>
      </c>
      <c r="C263" s="37">
        <v>4301011316</v>
      </c>
      <c r="D263" s="380">
        <v>4607091387438</v>
      </c>
      <c r="E263" s="380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82"/>
      <c r="P263" s="382"/>
      <c r="Q263" s="382"/>
      <c r="R263" s="383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435</v>
      </c>
      <c r="C264" s="37">
        <v>4301011318</v>
      </c>
      <c r="D264" s="380">
        <v>4607091387469</v>
      </c>
      <c r="E264" s="380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82"/>
      <c r="P264" s="382"/>
      <c r="Q264" s="382"/>
      <c r="R264" s="38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87"/>
      <c r="B265" s="387"/>
      <c r="C265" s="387"/>
      <c r="D265" s="387"/>
      <c r="E265" s="387"/>
      <c r="F265" s="387"/>
      <c r="G265" s="387"/>
      <c r="H265" s="387"/>
      <c r="I265" s="387"/>
      <c r="J265" s="387"/>
      <c r="K265" s="387"/>
      <c r="L265" s="387"/>
      <c r="M265" s="388"/>
      <c r="N265" s="384" t="s">
        <v>43</v>
      </c>
      <c r="O265" s="385"/>
      <c r="P265" s="385"/>
      <c r="Q265" s="385"/>
      <c r="R265" s="385"/>
      <c r="S265" s="385"/>
      <c r="T265" s="386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87"/>
      <c r="B266" s="387"/>
      <c r="C266" s="387"/>
      <c r="D266" s="387"/>
      <c r="E266" s="387"/>
      <c r="F266" s="387"/>
      <c r="G266" s="387"/>
      <c r="H266" s="387"/>
      <c r="I266" s="387"/>
      <c r="J266" s="387"/>
      <c r="K266" s="387"/>
      <c r="L266" s="387"/>
      <c r="M266" s="388"/>
      <c r="N266" s="384" t="s">
        <v>43</v>
      </c>
      <c r="O266" s="385"/>
      <c r="P266" s="385"/>
      <c r="Q266" s="385"/>
      <c r="R266" s="385"/>
      <c r="S266" s="385"/>
      <c r="T266" s="386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customHeight="1" x14ac:dyDescent="0.25">
      <c r="A267" s="379" t="s">
        <v>76</v>
      </c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79"/>
      <c r="N267" s="379"/>
      <c r="O267" s="379"/>
      <c r="P267" s="379"/>
      <c r="Q267" s="379"/>
      <c r="R267" s="379"/>
      <c r="S267" s="379"/>
      <c r="T267" s="379"/>
      <c r="U267" s="379"/>
      <c r="V267" s="379"/>
      <c r="W267" s="379"/>
      <c r="X267" s="379"/>
      <c r="Y267" s="67"/>
      <c r="Z267" s="67"/>
    </row>
    <row r="268" spans="1:53" ht="27" customHeight="1" x14ac:dyDescent="0.25">
      <c r="A268" s="64" t="s">
        <v>436</v>
      </c>
      <c r="B268" s="64" t="s">
        <v>437</v>
      </c>
      <c r="C268" s="37">
        <v>4301031154</v>
      </c>
      <c r="D268" s="380">
        <v>4607091387292</v>
      </c>
      <c r="E268" s="380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82"/>
      <c r="P268" s="382"/>
      <c r="Q268" s="382"/>
      <c r="R268" s="383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4" t="s">
        <v>66</v>
      </c>
    </row>
    <row r="269" spans="1:53" ht="27" customHeight="1" x14ac:dyDescent="0.25">
      <c r="A269" s="64" t="s">
        <v>438</v>
      </c>
      <c r="B269" s="64" t="s">
        <v>439</v>
      </c>
      <c r="C269" s="37">
        <v>4301031155</v>
      </c>
      <c r="D269" s="380">
        <v>4607091387315</v>
      </c>
      <c r="E269" s="380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82"/>
      <c r="P269" s="382"/>
      <c r="Q269" s="382"/>
      <c r="R269" s="383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5" t="s">
        <v>66</v>
      </c>
    </row>
    <row r="270" spans="1:53" x14ac:dyDescent="0.2">
      <c r="A270" s="387"/>
      <c r="B270" s="387"/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8"/>
      <c r="N270" s="384" t="s">
        <v>43</v>
      </c>
      <c r="O270" s="385"/>
      <c r="P270" s="385"/>
      <c r="Q270" s="385"/>
      <c r="R270" s="385"/>
      <c r="S270" s="385"/>
      <c r="T270" s="386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x14ac:dyDescent="0.2">
      <c r="A271" s="387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8"/>
      <c r="N271" s="384" t="s">
        <v>43</v>
      </c>
      <c r="O271" s="385"/>
      <c r="P271" s="385"/>
      <c r="Q271" s="385"/>
      <c r="R271" s="385"/>
      <c r="S271" s="385"/>
      <c r="T271" s="386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25">
      <c r="A272" s="378" t="s">
        <v>440</v>
      </c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8"/>
      <c r="N272" s="378"/>
      <c r="O272" s="378"/>
      <c r="P272" s="378"/>
      <c r="Q272" s="378"/>
      <c r="R272" s="378"/>
      <c r="S272" s="378"/>
      <c r="T272" s="378"/>
      <c r="U272" s="378"/>
      <c r="V272" s="378"/>
      <c r="W272" s="378"/>
      <c r="X272" s="378"/>
      <c r="Y272" s="66"/>
      <c r="Z272" s="66"/>
    </row>
    <row r="273" spans="1:53" ht="14.25" customHeight="1" x14ac:dyDescent="0.25">
      <c r="A273" s="379" t="s">
        <v>76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67"/>
      <c r="Z273" s="67"/>
    </row>
    <row r="274" spans="1:53" ht="27" customHeight="1" x14ac:dyDescent="0.25">
      <c r="A274" s="64" t="s">
        <v>441</v>
      </c>
      <c r="B274" s="64" t="s">
        <v>442</v>
      </c>
      <c r="C274" s="37">
        <v>4301031066</v>
      </c>
      <c r="D274" s="380">
        <v>4607091383836</v>
      </c>
      <c r="E274" s="380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82"/>
      <c r="P274" s="382"/>
      <c r="Q274" s="382"/>
      <c r="R274" s="38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6" t="s">
        <v>66</v>
      </c>
    </row>
    <row r="275" spans="1:53" x14ac:dyDescent="0.2">
      <c r="A275" s="387"/>
      <c r="B275" s="387"/>
      <c r="C275" s="387"/>
      <c r="D275" s="387"/>
      <c r="E275" s="387"/>
      <c r="F275" s="387"/>
      <c r="G275" s="387"/>
      <c r="H275" s="387"/>
      <c r="I275" s="387"/>
      <c r="J275" s="387"/>
      <c r="K275" s="387"/>
      <c r="L275" s="387"/>
      <c r="M275" s="388"/>
      <c r="N275" s="384" t="s">
        <v>43</v>
      </c>
      <c r="O275" s="385"/>
      <c r="P275" s="385"/>
      <c r="Q275" s="385"/>
      <c r="R275" s="385"/>
      <c r="S275" s="385"/>
      <c r="T275" s="386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87"/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8"/>
      <c r="N276" s="384" t="s">
        <v>43</v>
      </c>
      <c r="O276" s="385"/>
      <c r="P276" s="385"/>
      <c r="Q276" s="385"/>
      <c r="R276" s="385"/>
      <c r="S276" s="385"/>
      <c r="T276" s="386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79" t="s">
        <v>81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27" customHeight="1" x14ac:dyDescent="0.25">
      <c r="A278" s="64" t="s">
        <v>443</v>
      </c>
      <c r="B278" s="64" t="s">
        <v>444</v>
      </c>
      <c r="C278" s="37">
        <v>4301051142</v>
      </c>
      <c r="D278" s="380">
        <v>4607091387919</v>
      </c>
      <c r="E278" s="380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82"/>
      <c r="P278" s="382"/>
      <c r="Q278" s="382"/>
      <c r="R278" s="38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ht="27" customHeight="1" x14ac:dyDescent="0.25">
      <c r="A279" s="64" t="s">
        <v>445</v>
      </c>
      <c r="B279" s="64" t="s">
        <v>446</v>
      </c>
      <c r="C279" s="37">
        <v>4301051109</v>
      </c>
      <c r="D279" s="380">
        <v>4607091383942</v>
      </c>
      <c r="E279" s="380"/>
      <c r="F279" s="63">
        <v>0.42</v>
      </c>
      <c r="G279" s="38">
        <v>6</v>
      </c>
      <c r="H279" s="63">
        <v>2.52</v>
      </c>
      <c r="I279" s="63">
        <v>2.7919999999999998</v>
      </c>
      <c r="J279" s="38">
        <v>156</v>
      </c>
      <c r="K279" s="38" t="s">
        <v>80</v>
      </c>
      <c r="L279" s="39" t="s">
        <v>133</v>
      </c>
      <c r="M279" s="38">
        <v>45</v>
      </c>
      <c r="N279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82"/>
      <c r="P279" s="382"/>
      <c r="Q279" s="382"/>
      <c r="R279" s="38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8" t="s">
        <v>66</v>
      </c>
    </row>
    <row r="280" spans="1:53" x14ac:dyDescent="0.2">
      <c r="A280" s="387"/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8"/>
      <c r="N280" s="384" t="s">
        <v>43</v>
      </c>
      <c r="O280" s="385"/>
      <c r="P280" s="385"/>
      <c r="Q280" s="385"/>
      <c r="R280" s="385"/>
      <c r="S280" s="385"/>
      <c r="T280" s="386"/>
      <c r="U280" s="43" t="s">
        <v>42</v>
      </c>
      <c r="V280" s="44">
        <f>IFERROR(V278/H278,"0")+IFERROR(V279/H279,"0")</f>
        <v>0</v>
      </c>
      <c r="W280" s="44">
        <f>IFERROR(W278/H278,"0")+IFERROR(W279/H279,"0")</f>
        <v>0</v>
      </c>
      <c r="X280" s="44">
        <f>IFERROR(IF(X278="",0,X278),"0")+IFERROR(IF(X279="",0,X279),"0")</f>
        <v>0</v>
      </c>
      <c r="Y280" s="68"/>
      <c r="Z280" s="68"/>
    </row>
    <row r="281" spans="1:53" x14ac:dyDescent="0.2">
      <c r="A281" s="387"/>
      <c r="B281" s="387"/>
      <c r="C281" s="387"/>
      <c r="D281" s="387"/>
      <c r="E281" s="387"/>
      <c r="F281" s="387"/>
      <c r="G281" s="387"/>
      <c r="H281" s="387"/>
      <c r="I281" s="387"/>
      <c r="J281" s="387"/>
      <c r="K281" s="387"/>
      <c r="L281" s="387"/>
      <c r="M281" s="388"/>
      <c r="N281" s="384" t="s">
        <v>43</v>
      </c>
      <c r="O281" s="385"/>
      <c r="P281" s="385"/>
      <c r="Q281" s="385"/>
      <c r="R281" s="385"/>
      <c r="S281" s="385"/>
      <c r="T281" s="386"/>
      <c r="U281" s="43" t="s">
        <v>0</v>
      </c>
      <c r="V281" s="44">
        <f>IFERROR(SUM(V278:V279),"0")</f>
        <v>0</v>
      </c>
      <c r="W281" s="44">
        <f>IFERROR(SUM(W278:W279),"0")</f>
        <v>0</v>
      </c>
      <c r="X281" s="43"/>
      <c r="Y281" s="68"/>
      <c r="Z281" s="68"/>
    </row>
    <row r="282" spans="1:53" ht="14.25" customHeight="1" x14ac:dyDescent="0.25">
      <c r="A282" s="379" t="s">
        <v>236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67"/>
      <c r="Z282" s="67"/>
    </row>
    <row r="283" spans="1:53" ht="27" customHeight="1" x14ac:dyDescent="0.25">
      <c r="A283" s="64" t="s">
        <v>447</v>
      </c>
      <c r="B283" s="64" t="s">
        <v>448</v>
      </c>
      <c r="C283" s="37">
        <v>4301060324</v>
      </c>
      <c r="D283" s="380">
        <v>4607091388831</v>
      </c>
      <c r="E283" s="380"/>
      <c r="F283" s="63">
        <v>0.38</v>
      </c>
      <c r="G283" s="38">
        <v>6</v>
      </c>
      <c r="H283" s="63">
        <v>2.2799999999999998</v>
      </c>
      <c r="I283" s="63">
        <v>2.552</v>
      </c>
      <c r="J283" s="38">
        <v>156</v>
      </c>
      <c r="K283" s="38" t="s">
        <v>80</v>
      </c>
      <c r="L283" s="39" t="s">
        <v>79</v>
      </c>
      <c r="M283" s="38">
        <v>40</v>
      </c>
      <c r="N283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82"/>
      <c r="P283" s="382"/>
      <c r="Q283" s="382"/>
      <c r="R283" s="383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9" t="s">
        <v>66</v>
      </c>
    </row>
    <row r="284" spans="1:53" x14ac:dyDescent="0.2">
      <c r="A284" s="387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8"/>
      <c r="N284" s="384" t="s">
        <v>43</v>
      </c>
      <c r="O284" s="385"/>
      <c r="P284" s="385"/>
      <c r="Q284" s="385"/>
      <c r="R284" s="385"/>
      <c r="S284" s="385"/>
      <c r="T284" s="386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8"/>
      <c r="N285" s="384" t="s">
        <v>43</v>
      </c>
      <c r="O285" s="385"/>
      <c r="P285" s="385"/>
      <c r="Q285" s="385"/>
      <c r="R285" s="385"/>
      <c r="S285" s="385"/>
      <c r="T285" s="386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79" t="s">
        <v>94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67"/>
      <c r="Z286" s="67"/>
    </row>
    <row r="287" spans="1:53" ht="27" customHeight="1" x14ac:dyDescent="0.25">
      <c r="A287" s="64" t="s">
        <v>449</v>
      </c>
      <c r="B287" s="64" t="s">
        <v>450</v>
      </c>
      <c r="C287" s="37">
        <v>4301032015</v>
      </c>
      <c r="D287" s="380">
        <v>4607091383102</v>
      </c>
      <c r="E287" s="380"/>
      <c r="F287" s="63">
        <v>0.17</v>
      </c>
      <c r="G287" s="38">
        <v>15</v>
      </c>
      <c r="H287" s="63">
        <v>2.5499999999999998</v>
      </c>
      <c r="I287" s="63">
        <v>2.9750000000000001</v>
      </c>
      <c r="J287" s="38">
        <v>156</v>
      </c>
      <c r="K287" s="38" t="s">
        <v>80</v>
      </c>
      <c r="L287" s="39" t="s">
        <v>98</v>
      </c>
      <c r="M287" s="38">
        <v>180</v>
      </c>
      <c r="N287" s="5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82"/>
      <c r="P287" s="382"/>
      <c r="Q287" s="382"/>
      <c r="R287" s="383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IFERROR(IF(W287=0,"",ROUNDUP(W287/H287,0)*0.00753),"")</f>
        <v/>
      </c>
      <c r="Y287" s="69" t="s">
        <v>48</v>
      </c>
      <c r="Z287" s="70" t="s">
        <v>48</v>
      </c>
      <c r="AD287" s="71"/>
      <c r="BA287" s="230" t="s">
        <v>66</v>
      </c>
    </row>
    <row r="288" spans="1:53" x14ac:dyDescent="0.2">
      <c r="A288" s="387"/>
      <c r="B288" s="387"/>
      <c r="C288" s="387"/>
      <c r="D288" s="387"/>
      <c r="E288" s="387"/>
      <c r="F288" s="387"/>
      <c r="G288" s="387"/>
      <c r="H288" s="387"/>
      <c r="I288" s="387"/>
      <c r="J288" s="387"/>
      <c r="K288" s="387"/>
      <c r="L288" s="387"/>
      <c r="M288" s="388"/>
      <c r="N288" s="384" t="s">
        <v>43</v>
      </c>
      <c r="O288" s="385"/>
      <c r="P288" s="385"/>
      <c r="Q288" s="385"/>
      <c r="R288" s="385"/>
      <c r="S288" s="385"/>
      <c r="T288" s="386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87"/>
      <c r="B289" s="387"/>
      <c r="C289" s="387"/>
      <c r="D289" s="387"/>
      <c r="E289" s="387"/>
      <c r="F289" s="387"/>
      <c r="G289" s="387"/>
      <c r="H289" s="387"/>
      <c r="I289" s="387"/>
      <c r="J289" s="387"/>
      <c r="K289" s="387"/>
      <c r="L289" s="387"/>
      <c r="M289" s="388"/>
      <c r="N289" s="384" t="s">
        <v>43</v>
      </c>
      <c r="O289" s="385"/>
      <c r="P289" s="385"/>
      <c r="Q289" s="385"/>
      <c r="R289" s="385"/>
      <c r="S289" s="385"/>
      <c r="T289" s="386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27.75" customHeight="1" x14ac:dyDescent="0.2">
      <c r="A290" s="377" t="s">
        <v>451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377"/>
      <c r="Y290" s="55"/>
      <c r="Z290" s="55"/>
    </row>
    <row r="291" spans="1:53" ht="16.5" customHeight="1" x14ac:dyDescent="0.25">
      <c r="A291" s="378" t="s">
        <v>452</v>
      </c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8"/>
      <c r="P291" s="378"/>
      <c r="Q291" s="378"/>
      <c r="R291" s="378"/>
      <c r="S291" s="378"/>
      <c r="T291" s="378"/>
      <c r="U291" s="378"/>
      <c r="V291" s="378"/>
      <c r="W291" s="378"/>
      <c r="X291" s="378"/>
      <c r="Y291" s="66"/>
      <c r="Z291" s="66"/>
    </row>
    <row r="292" spans="1:53" ht="14.25" customHeight="1" x14ac:dyDescent="0.25">
      <c r="A292" s="379" t="s">
        <v>116</v>
      </c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  <c r="Y292" s="67"/>
      <c r="Z292" s="67"/>
    </row>
    <row r="293" spans="1:53" ht="27" customHeight="1" x14ac:dyDescent="0.25">
      <c r="A293" s="64" t="s">
        <v>453</v>
      </c>
      <c r="B293" s="64" t="s">
        <v>454</v>
      </c>
      <c r="C293" s="37">
        <v>4301011339</v>
      </c>
      <c r="D293" s="380">
        <v>4607091383997</v>
      </c>
      <c r="E293" s="38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82"/>
      <c r="P293" s="382"/>
      <c r="Q293" s="382"/>
      <c r="R293" s="383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ref="W293:W300" si="14"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453</v>
      </c>
      <c r="B294" s="64" t="s">
        <v>455</v>
      </c>
      <c r="C294" s="37">
        <v>4301011239</v>
      </c>
      <c r="D294" s="380">
        <v>4607091383997</v>
      </c>
      <c r="E294" s="38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82"/>
      <c r="P294" s="382"/>
      <c r="Q294" s="382"/>
      <c r="R294" s="38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456</v>
      </c>
      <c r="B295" s="64" t="s">
        <v>457</v>
      </c>
      <c r="C295" s="37">
        <v>4301011326</v>
      </c>
      <c r="D295" s="380">
        <v>4607091384130</v>
      </c>
      <c r="E295" s="380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82"/>
      <c r="P295" s="382"/>
      <c r="Q295" s="382"/>
      <c r="R295" s="38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456</v>
      </c>
      <c r="B296" s="64" t="s">
        <v>458</v>
      </c>
      <c r="C296" s="37">
        <v>4301011240</v>
      </c>
      <c r="D296" s="380">
        <v>4607091384130</v>
      </c>
      <c r="E296" s="38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82"/>
      <c r="P296" s="382"/>
      <c r="Q296" s="382"/>
      <c r="R296" s="38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459</v>
      </c>
      <c r="B297" s="64" t="s">
        <v>460</v>
      </c>
      <c r="C297" s="37">
        <v>4301011330</v>
      </c>
      <c r="D297" s="380">
        <v>4607091384147</v>
      </c>
      <c r="E297" s="380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82"/>
      <c r="P297" s="382"/>
      <c r="Q297" s="382"/>
      <c r="R297" s="38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16.5" customHeight="1" x14ac:dyDescent="0.25">
      <c r="A298" s="64" t="s">
        <v>459</v>
      </c>
      <c r="B298" s="64" t="s">
        <v>461</v>
      </c>
      <c r="C298" s="37">
        <v>4301011238</v>
      </c>
      <c r="D298" s="380">
        <v>4607091384147</v>
      </c>
      <c r="E298" s="380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551" t="s">
        <v>462</v>
      </c>
      <c r="O298" s="382"/>
      <c r="P298" s="382"/>
      <c r="Q298" s="382"/>
      <c r="R298" s="38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463</v>
      </c>
      <c r="B299" s="64" t="s">
        <v>464</v>
      </c>
      <c r="C299" s="37">
        <v>4301011327</v>
      </c>
      <c r="D299" s="380">
        <v>4607091384154</v>
      </c>
      <c r="E299" s="380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82"/>
      <c r="P299" s="382"/>
      <c r="Q299" s="382"/>
      <c r="R299" s="383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27" customHeight="1" x14ac:dyDescent="0.25">
      <c r="A300" s="64" t="s">
        <v>465</v>
      </c>
      <c r="B300" s="64" t="s">
        <v>466</v>
      </c>
      <c r="C300" s="37">
        <v>4301011332</v>
      </c>
      <c r="D300" s="380">
        <v>4607091384161</v>
      </c>
      <c r="E300" s="380"/>
      <c r="F300" s="63">
        <v>0.5</v>
      </c>
      <c r="G300" s="38">
        <v>10</v>
      </c>
      <c r="H300" s="63">
        <v>5</v>
      </c>
      <c r="I300" s="63">
        <v>5.21</v>
      </c>
      <c r="J300" s="38">
        <v>120</v>
      </c>
      <c r="K300" s="38" t="s">
        <v>80</v>
      </c>
      <c r="L300" s="39" t="s">
        <v>79</v>
      </c>
      <c r="M300" s="38">
        <v>60</v>
      </c>
      <c r="N300" s="5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82"/>
      <c r="P300" s="382"/>
      <c r="Q300" s="382"/>
      <c r="R300" s="383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x14ac:dyDescent="0.2">
      <c r="A301" s="387"/>
      <c r="B301" s="387"/>
      <c r="C301" s="387"/>
      <c r="D301" s="387"/>
      <c r="E301" s="387"/>
      <c r="F301" s="387"/>
      <c r="G301" s="387"/>
      <c r="H301" s="387"/>
      <c r="I301" s="387"/>
      <c r="J301" s="387"/>
      <c r="K301" s="387"/>
      <c r="L301" s="387"/>
      <c r="M301" s="388"/>
      <c r="N301" s="384" t="s">
        <v>43</v>
      </c>
      <c r="O301" s="385"/>
      <c r="P301" s="385"/>
      <c r="Q301" s="385"/>
      <c r="R301" s="385"/>
      <c r="S301" s="385"/>
      <c r="T301" s="386"/>
      <c r="U301" s="43" t="s">
        <v>42</v>
      </c>
      <c r="V301" s="44">
        <f>IFERROR(V293/H293,"0")+IFERROR(V294/H294,"0")+IFERROR(V295/H295,"0")+IFERROR(V296/H296,"0")+IFERROR(V297/H297,"0")+IFERROR(V298/H298,"0")+IFERROR(V299/H299,"0")+IFERROR(V300/H300,"0")</f>
        <v>0</v>
      </c>
      <c r="W301" s="44">
        <f>IFERROR(W293/H293,"0")+IFERROR(W294/H294,"0")+IFERROR(W295/H295,"0")+IFERROR(W296/H296,"0")+IFERROR(W297/H297,"0")+IFERROR(W298/H298,"0")+IFERROR(W299/H299,"0")+IFERROR(W300/H300,"0")</f>
        <v>0</v>
      </c>
      <c r="X301" s="4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8"/>
      <c r="Z301" s="68"/>
    </row>
    <row r="302" spans="1:53" x14ac:dyDescent="0.2">
      <c r="A302" s="387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8"/>
      <c r="N302" s="384" t="s">
        <v>43</v>
      </c>
      <c r="O302" s="385"/>
      <c r="P302" s="385"/>
      <c r="Q302" s="385"/>
      <c r="R302" s="385"/>
      <c r="S302" s="385"/>
      <c r="T302" s="386"/>
      <c r="U302" s="43" t="s">
        <v>0</v>
      </c>
      <c r="V302" s="44">
        <f>IFERROR(SUM(V293:V300),"0")</f>
        <v>0</v>
      </c>
      <c r="W302" s="44">
        <f>IFERROR(SUM(W293:W300),"0")</f>
        <v>0</v>
      </c>
      <c r="X302" s="43"/>
      <c r="Y302" s="68"/>
      <c r="Z302" s="68"/>
    </row>
    <row r="303" spans="1:53" ht="14.25" customHeight="1" x14ac:dyDescent="0.25">
      <c r="A303" s="379" t="s">
        <v>108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67"/>
      <c r="Z303" s="67"/>
    </row>
    <row r="304" spans="1:53" ht="27" customHeight="1" x14ac:dyDescent="0.25">
      <c r="A304" s="64" t="s">
        <v>467</v>
      </c>
      <c r="B304" s="64" t="s">
        <v>468</v>
      </c>
      <c r="C304" s="37">
        <v>4301020178</v>
      </c>
      <c r="D304" s="380">
        <v>4607091383980</v>
      </c>
      <c r="E304" s="380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111</v>
      </c>
      <c r="M304" s="38">
        <v>50</v>
      </c>
      <c r="N304" s="5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82"/>
      <c r="P304" s="382"/>
      <c r="Q304" s="382"/>
      <c r="R304" s="383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ht="16.5" customHeight="1" x14ac:dyDescent="0.25">
      <c r="A305" s="64" t="s">
        <v>469</v>
      </c>
      <c r="B305" s="64" t="s">
        <v>470</v>
      </c>
      <c r="C305" s="37">
        <v>4301020270</v>
      </c>
      <c r="D305" s="380">
        <v>4680115883314</v>
      </c>
      <c r="E305" s="380"/>
      <c r="F305" s="63">
        <v>1.35</v>
      </c>
      <c r="G305" s="38">
        <v>8</v>
      </c>
      <c r="H305" s="63">
        <v>10.8</v>
      </c>
      <c r="I305" s="63">
        <v>11.28</v>
      </c>
      <c r="J305" s="38">
        <v>56</v>
      </c>
      <c r="K305" s="38" t="s">
        <v>112</v>
      </c>
      <c r="L305" s="39" t="s">
        <v>133</v>
      </c>
      <c r="M305" s="38">
        <v>50</v>
      </c>
      <c r="N305" s="555" t="s">
        <v>471</v>
      </c>
      <c r="O305" s="382"/>
      <c r="P305" s="382"/>
      <c r="Q305" s="382"/>
      <c r="R305" s="383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40" t="s">
        <v>66</v>
      </c>
    </row>
    <row r="306" spans="1:53" ht="27" customHeight="1" x14ac:dyDescent="0.25">
      <c r="A306" s="64" t="s">
        <v>472</v>
      </c>
      <c r="B306" s="64" t="s">
        <v>473</v>
      </c>
      <c r="C306" s="37">
        <v>4301020179</v>
      </c>
      <c r="D306" s="380">
        <v>4607091384178</v>
      </c>
      <c r="E306" s="380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80</v>
      </c>
      <c r="L306" s="39" t="s">
        <v>111</v>
      </c>
      <c r="M306" s="38">
        <v>50</v>
      </c>
      <c r="N306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82"/>
      <c r="P306" s="382"/>
      <c r="Q306" s="382"/>
      <c r="R306" s="383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8"/>
      <c r="N307" s="384" t="s">
        <v>43</v>
      </c>
      <c r="O307" s="385"/>
      <c r="P307" s="385"/>
      <c r="Q307" s="385"/>
      <c r="R307" s="385"/>
      <c r="S307" s="385"/>
      <c r="T307" s="386"/>
      <c r="U307" s="43" t="s">
        <v>42</v>
      </c>
      <c r="V307" s="44">
        <f>IFERROR(V304/H304,"0")+IFERROR(V305/H305,"0")+IFERROR(V306/H306,"0")</f>
        <v>0</v>
      </c>
      <c r="W307" s="44">
        <f>IFERROR(W304/H304,"0")+IFERROR(W305/H305,"0")+IFERROR(W306/H306,"0")</f>
        <v>0</v>
      </c>
      <c r="X307" s="44">
        <f>IFERROR(IF(X304="",0,X304),"0")+IFERROR(IF(X305="",0,X305),"0")+IFERROR(IF(X306="",0,X306),"0")</f>
        <v>0</v>
      </c>
      <c r="Y307" s="68"/>
      <c r="Z307" s="68"/>
    </row>
    <row r="308" spans="1:53" x14ac:dyDescent="0.2">
      <c r="A308" s="387"/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8"/>
      <c r="N308" s="384" t="s">
        <v>43</v>
      </c>
      <c r="O308" s="385"/>
      <c r="P308" s="385"/>
      <c r="Q308" s="385"/>
      <c r="R308" s="385"/>
      <c r="S308" s="385"/>
      <c r="T308" s="386"/>
      <c r="U308" s="43" t="s">
        <v>0</v>
      </c>
      <c r="V308" s="44">
        <f>IFERROR(SUM(V304:V306),"0")</f>
        <v>0</v>
      </c>
      <c r="W308" s="44">
        <f>IFERROR(SUM(W304:W306),"0")</f>
        <v>0</v>
      </c>
      <c r="X308" s="43"/>
      <c r="Y308" s="68"/>
      <c r="Z308" s="68"/>
    </row>
    <row r="309" spans="1:53" ht="14.25" customHeight="1" x14ac:dyDescent="0.25">
      <c r="A309" s="379" t="s">
        <v>81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67"/>
      <c r="Z309" s="67"/>
    </row>
    <row r="310" spans="1:53" ht="27" customHeight="1" x14ac:dyDescent="0.25">
      <c r="A310" s="64" t="s">
        <v>474</v>
      </c>
      <c r="B310" s="64" t="s">
        <v>475</v>
      </c>
      <c r="C310" s="37">
        <v>4301051298</v>
      </c>
      <c r="D310" s="380">
        <v>4607091384260</v>
      </c>
      <c r="E310" s="380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82"/>
      <c r="P310" s="382"/>
      <c r="Q310" s="382"/>
      <c r="R310" s="383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2" t="s">
        <v>66</v>
      </c>
    </row>
    <row r="311" spans="1:53" x14ac:dyDescent="0.2">
      <c r="A311" s="387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8"/>
      <c r="N311" s="384" t="s">
        <v>43</v>
      </c>
      <c r="O311" s="385"/>
      <c r="P311" s="385"/>
      <c r="Q311" s="385"/>
      <c r="R311" s="385"/>
      <c r="S311" s="385"/>
      <c r="T311" s="386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8"/>
      <c r="N312" s="384" t="s">
        <v>43</v>
      </c>
      <c r="O312" s="385"/>
      <c r="P312" s="385"/>
      <c r="Q312" s="385"/>
      <c r="R312" s="385"/>
      <c r="S312" s="385"/>
      <c r="T312" s="386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4.25" customHeight="1" x14ac:dyDescent="0.25">
      <c r="A313" s="379" t="s">
        <v>236</v>
      </c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79"/>
      <c r="O313" s="379"/>
      <c r="P313" s="379"/>
      <c r="Q313" s="379"/>
      <c r="R313" s="379"/>
      <c r="S313" s="379"/>
      <c r="T313" s="379"/>
      <c r="U313" s="379"/>
      <c r="V313" s="379"/>
      <c r="W313" s="379"/>
      <c r="X313" s="379"/>
      <c r="Y313" s="67"/>
      <c r="Z313" s="67"/>
    </row>
    <row r="314" spans="1:53" ht="16.5" customHeight="1" x14ac:dyDescent="0.25">
      <c r="A314" s="64" t="s">
        <v>476</v>
      </c>
      <c r="B314" s="64" t="s">
        <v>477</v>
      </c>
      <c r="C314" s="37">
        <v>4301060314</v>
      </c>
      <c r="D314" s="380">
        <v>4607091384673</v>
      </c>
      <c r="E314" s="380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82"/>
      <c r="P314" s="382"/>
      <c r="Q314" s="382"/>
      <c r="R314" s="383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3" t="s">
        <v>66</v>
      </c>
    </row>
    <row r="315" spans="1:53" x14ac:dyDescent="0.2">
      <c r="A315" s="387"/>
      <c r="B315" s="387"/>
      <c r="C315" s="387"/>
      <c r="D315" s="387"/>
      <c r="E315" s="387"/>
      <c r="F315" s="387"/>
      <c r="G315" s="387"/>
      <c r="H315" s="387"/>
      <c r="I315" s="387"/>
      <c r="J315" s="387"/>
      <c r="K315" s="387"/>
      <c r="L315" s="387"/>
      <c r="M315" s="388"/>
      <c r="N315" s="384" t="s">
        <v>43</v>
      </c>
      <c r="O315" s="385"/>
      <c r="P315" s="385"/>
      <c r="Q315" s="385"/>
      <c r="R315" s="385"/>
      <c r="S315" s="385"/>
      <c r="T315" s="386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x14ac:dyDescent="0.2">
      <c r="A316" s="387"/>
      <c r="B316" s="387"/>
      <c r="C316" s="387"/>
      <c r="D316" s="387"/>
      <c r="E316" s="387"/>
      <c r="F316" s="387"/>
      <c r="G316" s="387"/>
      <c r="H316" s="387"/>
      <c r="I316" s="387"/>
      <c r="J316" s="387"/>
      <c r="K316" s="387"/>
      <c r="L316" s="387"/>
      <c r="M316" s="388"/>
      <c r="N316" s="384" t="s">
        <v>43</v>
      </c>
      <c r="O316" s="385"/>
      <c r="P316" s="385"/>
      <c r="Q316" s="385"/>
      <c r="R316" s="385"/>
      <c r="S316" s="385"/>
      <c r="T316" s="386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customHeight="1" x14ac:dyDescent="0.25">
      <c r="A317" s="378" t="s">
        <v>478</v>
      </c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8"/>
      <c r="M317" s="378"/>
      <c r="N317" s="378"/>
      <c r="O317" s="378"/>
      <c r="P317" s="378"/>
      <c r="Q317" s="378"/>
      <c r="R317" s="378"/>
      <c r="S317" s="378"/>
      <c r="T317" s="378"/>
      <c r="U317" s="378"/>
      <c r="V317" s="378"/>
      <c r="W317" s="378"/>
      <c r="X317" s="378"/>
      <c r="Y317" s="66"/>
      <c r="Z317" s="66"/>
    </row>
    <row r="318" spans="1:53" ht="14.25" customHeight="1" x14ac:dyDescent="0.25">
      <c r="A318" s="379" t="s">
        <v>116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67"/>
      <c r="Z318" s="67"/>
    </row>
    <row r="319" spans="1:53" ht="27" customHeight="1" x14ac:dyDescent="0.25">
      <c r="A319" s="64" t="s">
        <v>479</v>
      </c>
      <c r="B319" s="64" t="s">
        <v>480</v>
      </c>
      <c r="C319" s="37">
        <v>4301011324</v>
      </c>
      <c r="D319" s="380">
        <v>4607091384185</v>
      </c>
      <c r="E319" s="380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82"/>
      <c r="P319" s="382"/>
      <c r="Q319" s="382"/>
      <c r="R319" s="38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481</v>
      </c>
      <c r="B320" s="64" t="s">
        <v>482</v>
      </c>
      <c r="C320" s="37">
        <v>4301011312</v>
      </c>
      <c r="D320" s="380">
        <v>4607091384192</v>
      </c>
      <c r="E320" s="380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82"/>
      <c r="P320" s="382"/>
      <c r="Q320" s="382"/>
      <c r="R320" s="383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ht="27" customHeight="1" x14ac:dyDescent="0.25">
      <c r="A321" s="64" t="s">
        <v>483</v>
      </c>
      <c r="B321" s="64" t="s">
        <v>484</v>
      </c>
      <c r="C321" s="37">
        <v>4301011483</v>
      </c>
      <c r="D321" s="380">
        <v>4680115881907</v>
      </c>
      <c r="E321" s="380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82"/>
      <c r="P321" s="382"/>
      <c r="Q321" s="382"/>
      <c r="R321" s="383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485</v>
      </c>
      <c r="B322" s="64" t="s">
        <v>486</v>
      </c>
      <c r="C322" s="37">
        <v>4301011303</v>
      </c>
      <c r="D322" s="380">
        <v>4607091384680</v>
      </c>
      <c r="E322" s="380"/>
      <c r="F322" s="63">
        <v>0.4</v>
      </c>
      <c r="G322" s="38">
        <v>10</v>
      </c>
      <c r="H322" s="63">
        <v>4</v>
      </c>
      <c r="I322" s="63">
        <v>4.21</v>
      </c>
      <c r="J322" s="38">
        <v>120</v>
      </c>
      <c r="K322" s="38" t="s">
        <v>80</v>
      </c>
      <c r="L322" s="39" t="s">
        <v>79</v>
      </c>
      <c r="M322" s="38">
        <v>60</v>
      </c>
      <c r="N322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82"/>
      <c r="P322" s="382"/>
      <c r="Q322" s="382"/>
      <c r="R322" s="383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87"/>
      <c r="B323" s="387"/>
      <c r="C323" s="387"/>
      <c r="D323" s="387"/>
      <c r="E323" s="387"/>
      <c r="F323" s="387"/>
      <c r="G323" s="387"/>
      <c r="H323" s="387"/>
      <c r="I323" s="387"/>
      <c r="J323" s="387"/>
      <c r="K323" s="387"/>
      <c r="L323" s="387"/>
      <c r="M323" s="388"/>
      <c r="N323" s="384" t="s">
        <v>43</v>
      </c>
      <c r="O323" s="385"/>
      <c r="P323" s="385"/>
      <c r="Q323" s="385"/>
      <c r="R323" s="385"/>
      <c r="S323" s="385"/>
      <c r="T323" s="386"/>
      <c r="U323" s="43" t="s">
        <v>42</v>
      </c>
      <c r="V323" s="44">
        <f>IFERROR(V319/H319,"0")+IFERROR(V320/H320,"0")+IFERROR(V321/H321,"0")+IFERROR(V322/H322,"0")</f>
        <v>0</v>
      </c>
      <c r="W323" s="44">
        <f>IFERROR(W319/H319,"0")+IFERROR(W320/H320,"0")+IFERROR(W321/H321,"0")+IFERROR(W322/H322,"0")</f>
        <v>0</v>
      </c>
      <c r="X323" s="44">
        <f>IFERROR(IF(X319="",0,X319),"0")+IFERROR(IF(X320="",0,X320),"0")+IFERROR(IF(X321="",0,X321),"0")+IFERROR(IF(X322="",0,X322),"0")</f>
        <v>0</v>
      </c>
      <c r="Y323" s="68"/>
      <c r="Z323" s="68"/>
    </row>
    <row r="324" spans="1:53" x14ac:dyDescent="0.2">
      <c r="A324" s="387"/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8"/>
      <c r="N324" s="384" t="s">
        <v>43</v>
      </c>
      <c r="O324" s="385"/>
      <c r="P324" s="385"/>
      <c r="Q324" s="385"/>
      <c r="R324" s="385"/>
      <c r="S324" s="385"/>
      <c r="T324" s="386"/>
      <c r="U324" s="43" t="s">
        <v>0</v>
      </c>
      <c r="V324" s="44">
        <f>IFERROR(SUM(V319:V322),"0")</f>
        <v>0</v>
      </c>
      <c r="W324" s="44">
        <f>IFERROR(SUM(W319:W322),"0")</f>
        <v>0</v>
      </c>
      <c r="X324" s="43"/>
      <c r="Y324" s="68"/>
      <c r="Z324" s="68"/>
    </row>
    <row r="325" spans="1:53" ht="14.25" customHeight="1" x14ac:dyDescent="0.25">
      <c r="A325" s="379" t="s">
        <v>76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customHeight="1" x14ac:dyDescent="0.25">
      <c r="A326" s="64" t="s">
        <v>487</v>
      </c>
      <c r="B326" s="64" t="s">
        <v>488</v>
      </c>
      <c r="C326" s="37">
        <v>4301031139</v>
      </c>
      <c r="D326" s="380">
        <v>4607091384802</v>
      </c>
      <c r="E326" s="380"/>
      <c r="F326" s="63">
        <v>0.73</v>
      </c>
      <c r="G326" s="38">
        <v>6</v>
      </c>
      <c r="H326" s="63">
        <v>4.38</v>
      </c>
      <c r="I326" s="63">
        <v>4.58</v>
      </c>
      <c r="J326" s="38">
        <v>156</v>
      </c>
      <c r="K326" s="38" t="s">
        <v>80</v>
      </c>
      <c r="L326" s="39" t="s">
        <v>79</v>
      </c>
      <c r="M326" s="38">
        <v>35</v>
      </c>
      <c r="N326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82"/>
      <c r="P326" s="382"/>
      <c r="Q326" s="382"/>
      <c r="R326" s="383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IFERROR(IF(W326=0,"",ROUNDUP(W326/H326,0)*0.00753),"")</f>
        <v/>
      </c>
      <c r="Y326" s="69" t="s">
        <v>48</v>
      </c>
      <c r="Z326" s="70" t="s">
        <v>48</v>
      </c>
      <c r="AD326" s="71"/>
      <c r="BA326" s="248" t="s">
        <v>66</v>
      </c>
    </row>
    <row r="327" spans="1:53" ht="27" customHeight="1" x14ac:dyDescent="0.25">
      <c r="A327" s="64" t="s">
        <v>489</v>
      </c>
      <c r="B327" s="64" t="s">
        <v>490</v>
      </c>
      <c r="C327" s="37">
        <v>4301031140</v>
      </c>
      <c r="D327" s="380">
        <v>4607091384826</v>
      </c>
      <c r="E327" s="380"/>
      <c r="F327" s="63">
        <v>0.35</v>
      </c>
      <c r="G327" s="38">
        <v>8</v>
      </c>
      <c r="H327" s="63">
        <v>2.8</v>
      </c>
      <c r="I327" s="63">
        <v>2.9</v>
      </c>
      <c r="J327" s="38">
        <v>234</v>
      </c>
      <c r="K327" s="38" t="s">
        <v>182</v>
      </c>
      <c r="L327" s="39" t="s">
        <v>79</v>
      </c>
      <c r="M327" s="38">
        <v>35</v>
      </c>
      <c r="N327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82"/>
      <c r="P327" s="382"/>
      <c r="Q327" s="382"/>
      <c r="R327" s="383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IFERROR(IF(W327=0,"",ROUNDUP(W327/H327,0)*0.00502),"")</f>
        <v/>
      </c>
      <c r="Y327" s="69" t="s">
        <v>48</v>
      </c>
      <c r="Z327" s="70" t="s">
        <v>48</v>
      </c>
      <c r="AD327" s="71"/>
      <c r="BA327" s="249" t="s">
        <v>66</v>
      </c>
    </row>
    <row r="328" spans="1:53" x14ac:dyDescent="0.2">
      <c r="A328" s="387"/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8"/>
      <c r="N328" s="384" t="s">
        <v>43</v>
      </c>
      <c r="O328" s="385"/>
      <c r="P328" s="385"/>
      <c r="Q328" s="385"/>
      <c r="R328" s="385"/>
      <c r="S328" s="385"/>
      <c r="T328" s="386"/>
      <c r="U328" s="43" t="s">
        <v>42</v>
      </c>
      <c r="V328" s="44">
        <f>IFERROR(V326/H326,"0")+IFERROR(V327/H327,"0")</f>
        <v>0</v>
      </c>
      <c r="W328" s="44">
        <f>IFERROR(W326/H326,"0")+IFERROR(W327/H327,"0")</f>
        <v>0</v>
      </c>
      <c r="X328" s="44">
        <f>IFERROR(IF(X326="",0,X326),"0")+IFERROR(IF(X327="",0,X327),"0")</f>
        <v>0</v>
      </c>
      <c r="Y328" s="68"/>
      <c r="Z328" s="68"/>
    </row>
    <row r="329" spans="1:53" x14ac:dyDescent="0.2">
      <c r="A329" s="387"/>
      <c r="B329" s="387"/>
      <c r="C329" s="387"/>
      <c r="D329" s="387"/>
      <c r="E329" s="387"/>
      <c r="F329" s="387"/>
      <c r="G329" s="387"/>
      <c r="H329" s="387"/>
      <c r="I329" s="387"/>
      <c r="J329" s="387"/>
      <c r="K329" s="387"/>
      <c r="L329" s="387"/>
      <c r="M329" s="388"/>
      <c r="N329" s="384" t="s">
        <v>43</v>
      </c>
      <c r="O329" s="385"/>
      <c r="P329" s="385"/>
      <c r="Q329" s="385"/>
      <c r="R329" s="385"/>
      <c r="S329" s="385"/>
      <c r="T329" s="386"/>
      <c r="U329" s="43" t="s">
        <v>0</v>
      </c>
      <c r="V329" s="44">
        <f>IFERROR(SUM(V326:V327),"0")</f>
        <v>0</v>
      </c>
      <c r="W329" s="44">
        <f>IFERROR(SUM(W326:W327),"0")</f>
        <v>0</v>
      </c>
      <c r="X329" s="43"/>
      <c r="Y329" s="68"/>
      <c r="Z329" s="68"/>
    </row>
    <row r="330" spans="1:53" ht="14.25" customHeight="1" x14ac:dyDescent="0.25">
      <c r="A330" s="379" t="s">
        <v>81</v>
      </c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79"/>
      <c r="M330" s="379"/>
      <c r="N330" s="379"/>
      <c r="O330" s="379"/>
      <c r="P330" s="379"/>
      <c r="Q330" s="379"/>
      <c r="R330" s="379"/>
      <c r="S330" s="379"/>
      <c r="T330" s="379"/>
      <c r="U330" s="379"/>
      <c r="V330" s="379"/>
      <c r="W330" s="379"/>
      <c r="X330" s="379"/>
      <c r="Y330" s="67"/>
      <c r="Z330" s="67"/>
    </row>
    <row r="331" spans="1:53" ht="27" customHeight="1" x14ac:dyDescent="0.25">
      <c r="A331" s="64" t="s">
        <v>491</v>
      </c>
      <c r="B331" s="64" t="s">
        <v>492</v>
      </c>
      <c r="C331" s="37">
        <v>4301051303</v>
      </c>
      <c r="D331" s="380">
        <v>4607091384246</v>
      </c>
      <c r="E331" s="380"/>
      <c r="F331" s="63">
        <v>1.3</v>
      </c>
      <c r="G331" s="38">
        <v>6</v>
      </c>
      <c r="H331" s="63">
        <v>7.8</v>
      </c>
      <c r="I331" s="63">
        <v>8.3640000000000008</v>
      </c>
      <c r="J331" s="38">
        <v>56</v>
      </c>
      <c r="K331" s="38" t="s">
        <v>112</v>
      </c>
      <c r="L331" s="39" t="s">
        <v>79</v>
      </c>
      <c r="M331" s="38">
        <v>40</v>
      </c>
      <c r="N331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82"/>
      <c r="P331" s="382"/>
      <c r="Q331" s="382"/>
      <c r="R331" s="38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493</v>
      </c>
      <c r="B332" s="64" t="s">
        <v>494</v>
      </c>
      <c r="C332" s="37">
        <v>4301051445</v>
      </c>
      <c r="D332" s="380">
        <v>4680115881976</v>
      </c>
      <c r="E332" s="380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8" t="s">
        <v>112</v>
      </c>
      <c r="L332" s="39" t="s">
        <v>79</v>
      </c>
      <c r="M332" s="38">
        <v>40</v>
      </c>
      <c r="N332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82"/>
      <c r="P332" s="382"/>
      <c r="Q332" s="382"/>
      <c r="R332" s="38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ht="27" customHeight="1" x14ac:dyDescent="0.25">
      <c r="A333" s="64" t="s">
        <v>495</v>
      </c>
      <c r="B333" s="64" t="s">
        <v>496</v>
      </c>
      <c r="C333" s="37">
        <v>4301051297</v>
      </c>
      <c r="D333" s="380">
        <v>4607091384253</v>
      </c>
      <c r="E333" s="380"/>
      <c r="F333" s="63">
        <v>0.4</v>
      </c>
      <c r="G333" s="38">
        <v>6</v>
      </c>
      <c r="H333" s="63">
        <v>2.4</v>
      </c>
      <c r="I333" s="63">
        <v>2.6840000000000002</v>
      </c>
      <c r="J333" s="38">
        <v>156</v>
      </c>
      <c r="K333" s="38" t="s">
        <v>80</v>
      </c>
      <c r="L333" s="39" t="s">
        <v>79</v>
      </c>
      <c r="M333" s="38">
        <v>40</v>
      </c>
      <c r="N333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82"/>
      <c r="P333" s="382"/>
      <c r="Q333" s="382"/>
      <c r="R333" s="383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497</v>
      </c>
      <c r="B334" s="64" t="s">
        <v>498</v>
      </c>
      <c r="C334" s="37">
        <v>4301051444</v>
      </c>
      <c r="D334" s="380">
        <v>4680115881969</v>
      </c>
      <c r="E334" s="380"/>
      <c r="F334" s="63">
        <v>0.4</v>
      </c>
      <c r="G334" s="38">
        <v>6</v>
      </c>
      <c r="H334" s="63">
        <v>2.4</v>
      </c>
      <c r="I334" s="63">
        <v>2.6</v>
      </c>
      <c r="J334" s="38">
        <v>156</v>
      </c>
      <c r="K334" s="38" t="s">
        <v>80</v>
      </c>
      <c r="L334" s="39" t="s">
        <v>79</v>
      </c>
      <c r="M334" s="38">
        <v>40</v>
      </c>
      <c r="N33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82"/>
      <c r="P334" s="382"/>
      <c r="Q334" s="382"/>
      <c r="R334" s="383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x14ac:dyDescent="0.2">
      <c r="A335" s="387"/>
      <c r="B335" s="387"/>
      <c r="C335" s="387"/>
      <c r="D335" s="387"/>
      <c r="E335" s="387"/>
      <c r="F335" s="387"/>
      <c r="G335" s="387"/>
      <c r="H335" s="387"/>
      <c r="I335" s="387"/>
      <c r="J335" s="387"/>
      <c r="K335" s="387"/>
      <c r="L335" s="387"/>
      <c r="M335" s="388"/>
      <c r="N335" s="384" t="s">
        <v>43</v>
      </c>
      <c r="O335" s="385"/>
      <c r="P335" s="385"/>
      <c r="Q335" s="385"/>
      <c r="R335" s="385"/>
      <c r="S335" s="385"/>
      <c r="T335" s="386"/>
      <c r="U335" s="43" t="s">
        <v>42</v>
      </c>
      <c r="V335" s="44">
        <f>IFERROR(V331/H331,"0")+IFERROR(V332/H332,"0")+IFERROR(V333/H333,"0")+IFERROR(V334/H334,"0")</f>
        <v>0</v>
      </c>
      <c r="W335" s="44">
        <f>IFERROR(W331/H331,"0")+IFERROR(W332/H332,"0")+IFERROR(W333/H333,"0")+IFERROR(W334/H334,"0")</f>
        <v>0</v>
      </c>
      <c r="X335" s="44">
        <f>IFERROR(IF(X331="",0,X331),"0")+IFERROR(IF(X332="",0,X332),"0")+IFERROR(IF(X333="",0,X333),"0")+IFERROR(IF(X334="",0,X334),"0")</f>
        <v>0</v>
      </c>
      <c r="Y335" s="68"/>
      <c r="Z335" s="68"/>
    </row>
    <row r="336" spans="1:53" x14ac:dyDescent="0.2">
      <c r="A336" s="387"/>
      <c r="B336" s="387"/>
      <c r="C336" s="387"/>
      <c r="D336" s="387"/>
      <c r="E336" s="387"/>
      <c r="F336" s="387"/>
      <c r="G336" s="387"/>
      <c r="H336" s="387"/>
      <c r="I336" s="387"/>
      <c r="J336" s="387"/>
      <c r="K336" s="387"/>
      <c r="L336" s="387"/>
      <c r="M336" s="388"/>
      <c r="N336" s="384" t="s">
        <v>43</v>
      </c>
      <c r="O336" s="385"/>
      <c r="P336" s="385"/>
      <c r="Q336" s="385"/>
      <c r="R336" s="385"/>
      <c r="S336" s="385"/>
      <c r="T336" s="386"/>
      <c r="U336" s="43" t="s">
        <v>0</v>
      </c>
      <c r="V336" s="44">
        <f>IFERROR(SUM(V331:V334),"0")</f>
        <v>0</v>
      </c>
      <c r="W336" s="44">
        <f>IFERROR(SUM(W331:W334),"0")</f>
        <v>0</v>
      </c>
      <c r="X336" s="43"/>
      <c r="Y336" s="68"/>
      <c r="Z336" s="68"/>
    </row>
    <row r="337" spans="1:53" ht="14.25" customHeight="1" x14ac:dyDescent="0.25">
      <c r="A337" s="379" t="s">
        <v>236</v>
      </c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79"/>
      <c r="O337" s="379"/>
      <c r="P337" s="379"/>
      <c r="Q337" s="379"/>
      <c r="R337" s="379"/>
      <c r="S337" s="379"/>
      <c r="T337" s="379"/>
      <c r="U337" s="379"/>
      <c r="V337" s="379"/>
      <c r="W337" s="379"/>
      <c r="X337" s="379"/>
      <c r="Y337" s="67"/>
      <c r="Z337" s="67"/>
    </row>
    <row r="338" spans="1:53" ht="27" customHeight="1" x14ac:dyDescent="0.25">
      <c r="A338" s="64" t="s">
        <v>499</v>
      </c>
      <c r="B338" s="64" t="s">
        <v>500</v>
      </c>
      <c r="C338" s="37">
        <v>4301060322</v>
      </c>
      <c r="D338" s="380">
        <v>4607091389357</v>
      </c>
      <c r="E338" s="380"/>
      <c r="F338" s="63">
        <v>1.3</v>
      </c>
      <c r="G338" s="38">
        <v>6</v>
      </c>
      <c r="H338" s="63">
        <v>7.8</v>
      </c>
      <c r="I338" s="63">
        <v>8.2799999999999994</v>
      </c>
      <c r="J338" s="38">
        <v>56</v>
      </c>
      <c r="K338" s="38" t="s">
        <v>112</v>
      </c>
      <c r="L338" s="39" t="s">
        <v>79</v>
      </c>
      <c r="M338" s="38">
        <v>40</v>
      </c>
      <c r="N338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82"/>
      <c r="P338" s="382"/>
      <c r="Q338" s="382"/>
      <c r="R338" s="383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4" t="s">
        <v>66</v>
      </c>
    </row>
    <row r="339" spans="1:53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8"/>
      <c r="N339" s="384" t="s">
        <v>43</v>
      </c>
      <c r="O339" s="385"/>
      <c r="P339" s="385"/>
      <c r="Q339" s="385"/>
      <c r="R339" s="385"/>
      <c r="S339" s="385"/>
      <c r="T339" s="386"/>
      <c r="U339" s="43" t="s">
        <v>42</v>
      </c>
      <c r="V339" s="44">
        <f>IFERROR(V338/H338,"0")</f>
        <v>0</v>
      </c>
      <c r="W339" s="44">
        <f>IFERROR(W338/H338,"0")</f>
        <v>0</v>
      </c>
      <c r="X339" s="44">
        <f>IFERROR(IF(X338="",0,X338),"0")</f>
        <v>0</v>
      </c>
      <c r="Y339" s="68"/>
      <c r="Z339" s="68"/>
    </row>
    <row r="340" spans="1:53" x14ac:dyDescent="0.2">
      <c r="A340" s="387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8"/>
      <c r="N340" s="384" t="s">
        <v>43</v>
      </c>
      <c r="O340" s="385"/>
      <c r="P340" s="385"/>
      <c r="Q340" s="385"/>
      <c r="R340" s="385"/>
      <c r="S340" s="385"/>
      <c r="T340" s="386"/>
      <c r="U340" s="43" t="s">
        <v>0</v>
      </c>
      <c r="V340" s="44">
        <f>IFERROR(SUM(V338:V338),"0")</f>
        <v>0</v>
      </c>
      <c r="W340" s="44">
        <f>IFERROR(SUM(W338:W338),"0")</f>
        <v>0</v>
      </c>
      <c r="X340" s="43"/>
      <c r="Y340" s="68"/>
      <c r="Z340" s="68"/>
    </row>
    <row r="341" spans="1:53" ht="27.75" customHeight="1" x14ac:dyDescent="0.2">
      <c r="A341" s="377" t="s">
        <v>501</v>
      </c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77"/>
      <c r="N341" s="377"/>
      <c r="O341" s="377"/>
      <c r="P341" s="377"/>
      <c r="Q341" s="377"/>
      <c r="R341" s="377"/>
      <c r="S341" s="377"/>
      <c r="T341" s="377"/>
      <c r="U341" s="377"/>
      <c r="V341" s="377"/>
      <c r="W341" s="377"/>
      <c r="X341" s="377"/>
      <c r="Y341" s="55"/>
      <c r="Z341" s="55"/>
    </row>
    <row r="342" spans="1:53" ht="16.5" customHeight="1" x14ac:dyDescent="0.25">
      <c r="A342" s="378" t="s">
        <v>502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66"/>
      <c r="Z342" s="66"/>
    </row>
    <row r="343" spans="1:53" ht="14.25" customHeight="1" x14ac:dyDescent="0.25">
      <c r="A343" s="379" t="s">
        <v>116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67"/>
      <c r="Z343" s="67"/>
    </row>
    <row r="344" spans="1:53" ht="27" customHeight="1" x14ac:dyDescent="0.25">
      <c r="A344" s="64" t="s">
        <v>503</v>
      </c>
      <c r="B344" s="64" t="s">
        <v>504</v>
      </c>
      <c r="C344" s="37">
        <v>4301011428</v>
      </c>
      <c r="D344" s="380">
        <v>4607091389708</v>
      </c>
      <c r="E344" s="380"/>
      <c r="F344" s="63">
        <v>0.45</v>
      </c>
      <c r="G344" s="38">
        <v>6</v>
      </c>
      <c r="H344" s="63">
        <v>2.7</v>
      </c>
      <c r="I344" s="63">
        <v>2.9</v>
      </c>
      <c r="J344" s="38">
        <v>156</v>
      </c>
      <c r="K344" s="38" t="s">
        <v>80</v>
      </c>
      <c r="L344" s="39" t="s">
        <v>111</v>
      </c>
      <c r="M344" s="38">
        <v>50</v>
      </c>
      <c r="N34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82"/>
      <c r="P344" s="382"/>
      <c r="Q344" s="382"/>
      <c r="R344" s="383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5" t="s">
        <v>66</v>
      </c>
    </row>
    <row r="345" spans="1:53" ht="27" customHeight="1" x14ac:dyDescent="0.25">
      <c r="A345" s="64" t="s">
        <v>505</v>
      </c>
      <c r="B345" s="64" t="s">
        <v>506</v>
      </c>
      <c r="C345" s="37">
        <v>4301011427</v>
      </c>
      <c r="D345" s="380">
        <v>4607091389692</v>
      </c>
      <c r="E345" s="380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82"/>
      <c r="P345" s="382"/>
      <c r="Q345" s="382"/>
      <c r="R345" s="383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6" t="s">
        <v>66</v>
      </c>
    </row>
    <row r="346" spans="1:53" x14ac:dyDescent="0.2">
      <c r="A346" s="387"/>
      <c r="B346" s="387"/>
      <c r="C346" s="387"/>
      <c r="D346" s="387"/>
      <c r="E346" s="387"/>
      <c r="F346" s="387"/>
      <c r="G346" s="387"/>
      <c r="H346" s="387"/>
      <c r="I346" s="387"/>
      <c r="J346" s="387"/>
      <c r="K346" s="387"/>
      <c r="L346" s="387"/>
      <c r="M346" s="388"/>
      <c r="N346" s="384" t="s">
        <v>43</v>
      </c>
      <c r="O346" s="385"/>
      <c r="P346" s="385"/>
      <c r="Q346" s="385"/>
      <c r="R346" s="385"/>
      <c r="S346" s="385"/>
      <c r="T346" s="386"/>
      <c r="U346" s="43" t="s">
        <v>42</v>
      </c>
      <c r="V346" s="44">
        <f>IFERROR(V344/H344,"0")+IFERROR(V345/H345,"0")</f>
        <v>0</v>
      </c>
      <c r="W346" s="44">
        <f>IFERROR(W344/H344,"0")+IFERROR(W345/H345,"0")</f>
        <v>0</v>
      </c>
      <c r="X346" s="44">
        <f>IFERROR(IF(X344="",0,X344),"0")+IFERROR(IF(X345="",0,X345),"0")</f>
        <v>0</v>
      </c>
      <c r="Y346" s="68"/>
      <c r="Z346" s="68"/>
    </row>
    <row r="347" spans="1:53" x14ac:dyDescent="0.2">
      <c r="A347" s="387"/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8"/>
      <c r="N347" s="384" t="s">
        <v>43</v>
      </c>
      <c r="O347" s="385"/>
      <c r="P347" s="385"/>
      <c r="Q347" s="385"/>
      <c r="R347" s="385"/>
      <c r="S347" s="385"/>
      <c r="T347" s="386"/>
      <c r="U347" s="43" t="s">
        <v>0</v>
      </c>
      <c r="V347" s="44">
        <f>IFERROR(SUM(V344:V345),"0")</f>
        <v>0</v>
      </c>
      <c r="W347" s="44">
        <f>IFERROR(SUM(W344:W345),"0")</f>
        <v>0</v>
      </c>
      <c r="X347" s="43"/>
      <c r="Y347" s="68"/>
      <c r="Z347" s="68"/>
    </row>
    <row r="348" spans="1:53" ht="14.25" customHeight="1" x14ac:dyDescent="0.25">
      <c r="A348" s="379" t="s">
        <v>76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customHeight="1" x14ac:dyDescent="0.25">
      <c r="A349" s="64" t="s">
        <v>507</v>
      </c>
      <c r="B349" s="64" t="s">
        <v>508</v>
      </c>
      <c r="C349" s="37">
        <v>4301031177</v>
      </c>
      <c r="D349" s="380">
        <v>4607091389753</v>
      </c>
      <c r="E349" s="380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82"/>
      <c r="P349" s="382"/>
      <c r="Q349" s="382"/>
      <c r="R349" s="383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ref="W349:W361" si="15"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509</v>
      </c>
      <c r="B350" s="64" t="s">
        <v>510</v>
      </c>
      <c r="C350" s="37">
        <v>4301031174</v>
      </c>
      <c r="D350" s="380">
        <v>4607091389760</v>
      </c>
      <c r="E350" s="380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82"/>
      <c r="P350" s="382"/>
      <c r="Q350" s="382"/>
      <c r="R350" s="383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511</v>
      </c>
      <c r="B351" s="64" t="s">
        <v>512</v>
      </c>
      <c r="C351" s="37">
        <v>4301031175</v>
      </c>
      <c r="D351" s="380">
        <v>4607091389746</v>
      </c>
      <c r="E351" s="380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82"/>
      <c r="P351" s="382"/>
      <c r="Q351" s="382"/>
      <c r="R351" s="383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513</v>
      </c>
      <c r="B352" s="64" t="s">
        <v>514</v>
      </c>
      <c r="C352" s="37">
        <v>4301031236</v>
      </c>
      <c r="D352" s="380">
        <v>4680115882928</v>
      </c>
      <c r="E352" s="380"/>
      <c r="F352" s="63">
        <v>0.28000000000000003</v>
      </c>
      <c r="G352" s="38">
        <v>6</v>
      </c>
      <c r="H352" s="63">
        <v>1.68</v>
      </c>
      <c r="I352" s="63">
        <v>2.6</v>
      </c>
      <c r="J352" s="38">
        <v>156</v>
      </c>
      <c r="K352" s="38" t="s">
        <v>80</v>
      </c>
      <c r="L352" s="39" t="s">
        <v>79</v>
      </c>
      <c r="M352" s="38">
        <v>35</v>
      </c>
      <c r="N352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82"/>
      <c r="P352" s="382"/>
      <c r="Q352" s="382"/>
      <c r="R352" s="383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515</v>
      </c>
      <c r="B353" s="64" t="s">
        <v>516</v>
      </c>
      <c r="C353" s="37">
        <v>4301031257</v>
      </c>
      <c r="D353" s="380">
        <v>4680115883147</v>
      </c>
      <c r="E353" s="38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182</v>
      </c>
      <c r="L353" s="39" t="s">
        <v>79</v>
      </c>
      <c r="M353" s="38">
        <v>45</v>
      </c>
      <c r="N35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82"/>
      <c r="P353" s="382"/>
      <c r="Q353" s="382"/>
      <c r="R353" s="383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ref="X353:X361" si="16">IFERROR(IF(W353=0,"",ROUNDUP(W353/H353,0)*0.00502),"")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517</v>
      </c>
      <c r="B354" s="64" t="s">
        <v>518</v>
      </c>
      <c r="C354" s="37">
        <v>4301031178</v>
      </c>
      <c r="D354" s="380">
        <v>4607091384338</v>
      </c>
      <c r="E354" s="38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182</v>
      </c>
      <c r="L354" s="39" t="s">
        <v>79</v>
      </c>
      <c r="M354" s="38">
        <v>45</v>
      </c>
      <c r="N354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82"/>
      <c r="P354" s="382"/>
      <c r="Q354" s="382"/>
      <c r="R354" s="38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37.5" customHeight="1" x14ac:dyDescent="0.25">
      <c r="A355" s="64" t="s">
        <v>519</v>
      </c>
      <c r="B355" s="64" t="s">
        <v>520</v>
      </c>
      <c r="C355" s="37">
        <v>4301031254</v>
      </c>
      <c r="D355" s="380">
        <v>4680115883154</v>
      </c>
      <c r="E355" s="380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182</v>
      </c>
      <c r="L355" s="39" t="s">
        <v>79</v>
      </c>
      <c r="M355" s="38">
        <v>45</v>
      </c>
      <c r="N355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82"/>
      <c r="P355" s="382"/>
      <c r="Q355" s="382"/>
      <c r="R355" s="38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37.5" customHeight="1" x14ac:dyDescent="0.25">
      <c r="A356" s="64" t="s">
        <v>521</v>
      </c>
      <c r="B356" s="64" t="s">
        <v>522</v>
      </c>
      <c r="C356" s="37">
        <v>4301031171</v>
      </c>
      <c r="D356" s="380">
        <v>4607091389524</v>
      </c>
      <c r="E356" s="38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182</v>
      </c>
      <c r="L356" s="39" t="s">
        <v>79</v>
      </c>
      <c r="M356" s="38">
        <v>45</v>
      </c>
      <c r="N356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82"/>
      <c r="P356" s="382"/>
      <c r="Q356" s="382"/>
      <c r="R356" s="38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523</v>
      </c>
      <c r="B357" s="64" t="s">
        <v>524</v>
      </c>
      <c r="C357" s="37">
        <v>4301031258</v>
      </c>
      <c r="D357" s="380">
        <v>4680115883161</v>
      </c>
      <c r="E357" s="38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182</v>
      </c>
      <c r="L357" s="39" t="s">
        <v>79</v>
      </c>
      <c r="M357" s="38">
        <v>45</v>
      </c>
      <c r="N357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82"/>
      <c r="P357" s="382"/>
      <c r="Q357" s="382"/>
      <c r="R357" s="38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525</v>
      </c>
      <c r="B358" s="64" t="s">
        <v>526</v>
      </c>
      <c r="C358" s="37">
        <v>4301031170</v>
      </c>
      <c r="D358" s="380">
        <v>4607091384345</v>
      </c>
      <c r="E358" s="3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182</v>
      </c>
      <c r="L358" s="39" t="s">
        <v>79</v>
      </c>
      <c r="M358" s="38">
        <v>45</v>
      </c>
      <c r="N358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82"/>
      <c r="P358" s="382"/>
      <c r="Q358" s="382"/>
      <c r="R358" s="38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527</v>
      </c>
      <c r="B359" s="64" t="s">
        <v>528</v>
      </c>
      <c r="C359" s="37">
        <v>4301031256</v>
      </c>
      <c r="D359" s="380">
        <v>4680115883178</v>
      </c>
      <c r="E359" s="3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182</v>
      </c>
      <c r="L359" s="39" t="s">
        <v>79</v>
      </c>
      <c r="M359" s="38">
        <v>45</v>
      </c>
      <c r="N359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82"/>
      <c r="P359" s="382"/>
      <c r="Q359" s="382"/>
      <c r="R359" s="38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529</v>
      </c>
      <c r="B360" s="64" t="s">
        <v>530</v>
      </c>
      <c r="C360" s="37">
        <v>4301031172</v>
      </c>
      <c r="D360" s="380">
        <v>4607091389531</v>
      </c>
      <c r="E360" s="3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182</v>
      </c>
      <c r="L360" s="39" t="s">
        <v>79</v>
      </c>
      <c r="M360" s="38">
        <v>45</v>
      </c>
      <c r="N360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82"/>
      <c r="P360" s="382"/>
      <c r="Q360" s="382"/>
      <c r="R360" s="383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4301031255</v>
      </c>
      <c r="D361" s="380">
        <v>4680115883185</v>
      </c>
      <c r="E361" s="380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182</v>
      </c>
      <c r="L361" s="39" t="s">
        <v>79</v>
      </c>
      <c r="M361" s="38">
        <v>45</v>
      </c>
      <c r="N361" s="584" t="s">
        <v>533</v>
      </c>
      <c r="O361" s="382"/>
      <c r="P361" s="382"/>
      <c r="Q361" s="382"/>
      <c r="R361" s="383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x14ac:dyDescent="0.2">
      <c r="A362" s="387"/>
      <c r="B362" s="387"/>
      <c r="C362" s="387"/>
      <c r="D362" s="387"/>
      <c r="E362" s="387"/>
      <c r="F362" s="387"/>
      <c r="G362" s="387"/>
      <c r="H362" s="387"/>
      <c r="I362" s="387"/>
      <c r="J362" s="387"/>
      <c r="K362" s="387"/>
      <c r="L362" s="387"/>
      <c r="M362" s="388"/>
      <c r="N362" s="384" t="s">
        <v>43</v>
      </c>
      <c r="O362" s="385"/>
      <c r="P362" s="385"/>
      <c r="Q362" s="385"/>
      <c r="R362" s="385"/>
      <c r="S362" s="385"/>
      <c r="T362" s="386"/>
      <c r="U362" s="43" t="s">
        <v>42</v>
      </c>
      <c r="V362" s="4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4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4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68"/>
      <c r="Z362" s="68"/>
    </row>
    <row r="363" spans="1:53" x14ac:dyDescent="0.2">
      <c r="A363" s="387"/>
      <c r="B363" s="387"/>
      <c r="C363" s="387"/>
      <c r="D363" s="387"/>
      <c r="E363" s="387"/>
      <c r="F363" s="387"/>
      <c r="G363" s="387"/>
      <c r="H363" s="387"/>
      <c r="I363" s="387"/>
      <c r="J363" s="387"/>
      <c r="K363" s="387"/>
      <c r="L363" s="387"/>
      <c r="M363" s="388"/>
      <c r="N363" s="384" t="s">
        <v>43</v>
      </c>
      <c r="O363" s="385"/>
      <c r="P363" s="385"/>
      <c r="Q363" s="385"/>
      <c r="R363" s="385"/>
      <c r="S363" s="385"/>
      <c r="T363" s="386"/>
      <c r="U363" s="43" t="s">
        <v>0</v>
      </c>
      <c r="V363" s="44">
        <f>IFERROR(SUM(V349:V361),"0")</f>
        <v>0</v>
      </c>
      <c r="W363" s="44">
        <f>IFERROR(SUM(W349:W361),"0")</f>
        <v>0</v>
      </c>
      <c r="X363" s="43"/>
      <c r="Y363" s="68"/>
      <c r="Z363" s="68"/>
    </row>
    <row r="364" spans="1:53" ht="14.25" customHeight="1" x14ac:dyDescent="0.25">
      <c r="A364" s="379" t="s">
        <v>81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67"/>
      <c r="Z364" s="67"/>
    </row>
    <row r="365" spans="1:53" ht="27" customHeight="1" x14ac:dyDescent="0.25">
      <c r="A365" s="64" t="s">
        <v>534</v>
      </c>
      <c r="B365" s="64" t="s">
        <v>535</v>
      </c>
      <c r="C365" s="37">
        <v>4301051258</v>
      </c>
      <c r="D365" s="380">
        <v>4607091389685</v>
      </c>
      <c r="E365" s="380"/>
      <c r="F365" s="63">
        <v>1.3</v>
      </c>
      <c r="G365" s="38">
        <v>6</v>
      </c>
      <c r="H365" s="63">
        <v>7.8</v>
      </c>
      <c r="I365" s="63">
        <v>8.3460000000000001</v>
      </c>
      <c r="J365" s="38">
        <v>56</v>
      </c>
      <c r="K365" s="38" t="s">
        <v>112</v>
      </c>
      <c r="L365" s="39" t="s">
        <v>133</v>
      </c>
      <c r="M365" s="38">
        <v>45</v>
      </c>
      <c r="N365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82"/>
      <c r="P365" s="382"/>
      <c r="Q365" s="382"/>
      <c r="R365" s="38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IFERROR(IF(W365=0,"",ROUNDUP(W365/H365,0)*0.02175),"")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536</v>
      </c>
      <c r="B366" s="64" t="s">
        <v>537</v>
      </c>
      <c r="C366" s="37">
        <v>4301051431</v>
      </c>
      <c r="D366" s="380">
        <v>4607091389654</v>
      </c>
      <c r="E366" s="380"/>
      <c r="F366" s="63">
        <v>0.33</v>
      </c>
      <c r="G366" s="38">
        <v>6</v>
      </c>
      <c r="H366" s="63">
        <v>1.98</v>
      </c>
      <c r="I366" s="63">
        <v>2.258</v>
      </c>
      <c r="J366" s="38">
        <v>156</v>
      </c>
      <c r="K366" s="38" t="s">
        <v>80</v>
      </c>
      <c r="L366" s="39" t="s">
        <v>133</v>
      </c>
      <c r="M366" s="38">
        <v>45</v>
      </c>
      <c r="N366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82"/>
      <c r="P366" s="382"/>
      <c r="Q366" s="382"/>
      <c r="R366" s="38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4301051284</v>
      </c>
      <c r="D367" s="380">
        <v>4607091384352</v>
      </c>
      <c r="E367" s="380"/>
      <c r="F367" s="63">
        <v>0.6</v>
      </c>
      <c r="G367" s="38">
        <v>4</v>
      </c>
      <c r="H367" s="63">
        <v>2.4</v>
      </c>
      <c r="I367" s="63">
        <v>2.6459999999999999</v>
      </c>
      <c r="J367" s="38">
        <v>120</v>
      </c>
      <c r="K367" s="38" t="s">
        <v>80</v>
      </c>
      <c r="L367" s="39" t="s">
        <v>133</v>
      </c>
      <c r="M367" s="38">
        <v>45</v>
      </c>
      <c r="N367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82"/>
      <c r="P367" s="382"/>
      <c r="Q367" s="382"/>
      <c r="R367" s="383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IFERROR(IF(W367=0,"",ROUNDUP(W367/H367,0)*0.00937),"")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4301051257</v>
      </c>
      <c r="D368" s="380">
        <v>4607091389661</v>
      </c>
      <c r="E368" s="380"/>
      <c r="F368" s="63">
        <v>0.55000000000000004</v>
      </c>
      <c r="G368" s="38">
        <v>4</v>
      </c>
      <c r="H368" s="63">
        <v>2.2000000000000002</v>
      </c>
      <c r="I368" s="63">
        <v>2.492</v>
      </c>
      <c r="J368" s="38">
        <v>120</v>
      </c>
      <c r="K368" s="38" t="s">
        <v>80</v>
      </c>
      <c r="L368" s="39" t="s">
        <v>133</v>
      </c>
      <c r="M368" s="38">
        <v>45</v>
      </c>
      <c r="N368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82"/>
      <c r="P368" s="382"/>
      <c r="Q368" s="382"/>
      <c r="R368" s="383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x14ac:dyDescent="0.2">
      <c r="A369" s="387"/>
      <c r="B369" s="387"/>
      <c r="C369" s="387"/>
      <c r="D369" s="387"/>
      <c r="E369" s="387"/>
      <c r="F369" s="387"/>
      <c r="G369" s="387"/>
      <c r="H369" s="387"/>
      <c r="I369" s="387"/>
      <c r="J369" s="387"/>
      <c r="K369" s="387"/>
      <c r="L369" s="387"/>
      <c r="M369" s="388"/>
      <c r="N369" s="384" t="s">
        <v>43</v>
      </c>
      <c r="O369" s="385"/>
      <c r="P369" s="385"/>
      <c r="Q369" s="385"/>
      <c r="R369" s="385"/>
      <c r="S369" s="385"/>
      <c r="T369" s="386"/>
      <c r="U369" s="43" t="s">
        <v>42</v>
      </c>
      <c r="V369" s="44">
        <f>IFERROR(V365/H365,"0")+IFERROR(V366/H366,"0")+IFERROR(V367/H367,"0")+IFERROR(V368/H368,"0")</f>
        <v>0</v>
      </c>
      <c r="W369" s="44">
        <f>IFERROR(W365/H365,"0")+IFERROR(W366/H366,"0")+IFERROR(W367/H367,"0")+IFERROR(W368/H368,"0")</f>
        <v>0</v>
      </c>
      <c r="X369" s="44">
        <f>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87"/>
      <c r="B370" s="387"/>
      <c r="C370" s="387"/>
      <c r="D370" s="387"/>
      <c r="E370" s="387"/>
      <c r="F370" s="387"/>
      <c r="G370" s="387"/>
      <c r="H370" s="387"/>
      <c r="I370" s="387"/>
      <c r="J370" s="387"/>
      <c r="K370" s="387"/>
      <c r="L370" s="387"/>
      <c r="M370" s="388"/>
      <c r="N370" s="384" t="s">
        <v>43</v>
      </c>
      <c r="O370" s="385"/>
      <c r="P370" s="385"/>
      <c r="Q370" s="385"/>
      <c r="R370" s="385"/>
      <c r="S370" s="385"/>
      <c r="T370" s="386"/>
      <c r="U370" s="43" t="s">
        <v>0</v>
      </c>
      <c r="V370" s="44">
        <f>IFERROR(SUM(V365:V368),"0")</f>
        <v>0</v>
      </c>
      <c r="W370" s="44">
        <f>IFERROR(SUM(W365:W368),"0")</f>
        <v>0</v>
      </c>
      <c r="X370" s="43"/>
      <c r="Y370" s="68"/>
      <c r="Z370" s="68"/>
    </row>
    <row r="371" spans="1:53" ht="14.25" customHeight="1" x14ac:dyDescent="0.25">
      <c r="A371" s="379" t="s">
        <v>236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customHeight="1" x14ac:dyDescent="0.25">
      <c r="A372" s="64" t="s">
        <v>542</v>
      </c>
      <c r="B372" s="64" t="s">
        <v>543</v>
      </c>
      <c r="C372" s="37">
        <v>4301060352</v>
      </c>
      <c r="D372" s="380">
        <v>4680115881648</v>
      </c>
      <c r="E372" s="380"/>
      <c r="F372" s="63">
        <v>1</v>
      </c>
      <c r="G372" s="38">
        <v>4</v>
      </c>
      <c r="H372" s="63">
        <v>4</v>
      </c>
      <c r="I372" s="63">
        <v>4.4039999999999999</v>
      </c>
      <c r="J372" s="38">
        <v>104</v>
      </c>
      <c r="K372" s="38" t="s">
        <v>112</v>
      </c>
      <c r="L372" s="39" t="s">
        <v>79</v>
      </c>
      <c r="M372" s="38">
        <v>35</v>
      </c>
      <c r="N372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82"/>
      <c r="P372" s="382"/>
      <c r="Q372" s="382"/>
      <c r="R372" s="383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IFERROR(IF(W372=0,"",ROUNDUP(W372/H372,0)*0.01196),"")</f>
        <v/>
      </c>
      <c r="Y372" s="69" t="s">
        <v>48</v>
      </c>
      <c r="Z372" s="70" t="s">
        <v>48</v>
      </c>
      <c r="AD372" s="71"/>
      <c r="BA372" s="274" t="s">
        <v>66</v>
      </c>
    </row>
    <row r="373" spans="1:53" x14ac:dyDescent="0.2">
      <c r="A373" s="387"/>
      <c r="B373" s="387"/>
      <c r="C373" s="387"/>
      <c r="D373" s="387"/>
      <c r="E373" s="387"/>
      <c r="F373" s="387"/>
      <c r="G373" s="387"/>
      <c r="H373" s="387"/>
      <c r="I373" s="387"/>
      <c r="J373" s="387"/>
      <c r="K373" s="387"/>
      <c r="L373" s="387"/>
      <c r="M373" s="388"/>
      <c r="N373" s="384" t="s">
        <v>43</v>
      </c>
      <c r="O373" s="385"/>
      <c r="P373" s="385"/>
      <c r="Q373" s="385"/>
      <c r="R373" s="385"/>
      <c r="S373" s="385"/>
      <c r="T373" s="386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87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8"/>
      <c r="N374" s="384" t="s">
        <v>43</v>
      </c>
      <c r="O374" s="385"/>
      <c r="P374" s="385"/>
      <c r="Q374" s="385"/>
      <c r="R374" s="385"/>
      <c r="S374" s="385"/>
      <c r="T374" s="386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4.25" customHeight="1" x14ac:dyDescent="0.25">
      <c r="A375" s="379" t="s">
        <v>94</v>
      </c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79"/>
      <c r="N375" s="379"/>
      <c r="O375" s="379"/>
      <c r="P375" s="379"/>
      <c r="Q375" s="379"/>
      <c r="R375" s="379"/>
      <c r="S375" s="379"/>
      <c r="T375" s="379"/>
      <c r="U375" s="379"/>
      <c r="V375" s="379"/>
      <c r="W375" s="379"/>
      <c r="X375" s="379"/>
      <c r="Y375" s="67"/>
      <c r="Z375" s="67"/>
    </row>
    <row r="376" spans="1:53" ht="27" customHeight="1" x14ac:dyDescent="0.25">
      <c r="A376" s="64" t="s">
        <v>545</v>
      </c>
      <c r="B376" s="64" t="s">
        <v>546</v>
      </c>
      <c r="C376" s="37">
        <v>4301032046</v>
      </c>
      <c r="D376" s="380">
        <v>4680115884359</v>
      </c>
      <c r="E376" s="380"/>
      <c r="F376" s="63">
        <v>0.06</v>
      </c>
      <c r="G376" s="38">
        <v>20</v>
      </c>
      <c r="H376" s="63">
        <v>1.2</v>
      </c>
      <c r="I376" s="63">
        <v>1.8</v>
      </c>
      <c r="J376" s="38">
        <v>160</v>
      </c>
      <c r="K376" s="38" t="s">
        <v>550</v>
      </c>
      <c r="L376" s="39" t="s">
        <v>549</v>
      </c>
      <c r="M376" s="38">
        <v>60</v>
      </c>
      <c r="N376" s="590" t="s">
        <v>547</v>
      </c>
      <c r="O376" s="382"/>
      <c r="P376" s="382"/>
      <c r="Q376" s="382"/>
      <c r="R376" s="383"/>
      <c r="S376" s="40" t="s">
        <v>544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548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4301032045</v>
      </c>
      <c r="D377" s="380">
        <v>4680115884335</v>
      </c>
      <c r="E377" s="380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550</v>
      </c>
      <c r="L377" s="39" t="s">
        <v>549</v>
      </c>
      <c r="M377" s="38">
        <v>60</v>
      </c>
      <c r="N377" s="591" t="s">
        <v>553</v>
      </c>
      <c r="O377" s="382"/>
      <c r="P377" s="382"/>
      <c r="Q377" s="382"/>
      <c r="R377" s="383"/>
      <c r="S377" s="40" t="s">
        <v>544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548</v>
      </c>
      <c r="AD377" s="71"/>
      <c r="BA377" s="276" t="s">
        <v>66</v>
      </c>
    </row>
    <row r="378" spans="1:53" ht="27" customHeight="1" x14ac:dyDescent="0.25">
      <c r="A378" s="64" t="s">
        <v>554</v>
      </c>
      <c r="B378" s="64" t="s">
        <v>555</v>
      </c>
      <c r="C378" s="37">
        <v>4301170011</v>
      </c>
      <c r="D378" s="380">
        <v>4680115884113</v>
      </c>
      <c r="E378" s="380"/>
      <c r="F378" s="63">
        <v>0.11</v>
      </c>
      <c r="G378" s="38">
        <v>12</v>
      </c>
      <c r="H378" s="63">
        <v>1.32</v>
      </c>
      <c r="I378" s="63">
        <v>1.88</v>
      </c>
      <c r="J378" s="38">
        <v>160</v>
      </c>
      <c r="K378" s="38" t="s">
        <v>550</v>
      </c>
      <c r="L378" s="39" t="s">
        <v>549</v>
      </c>
      <c r="M378" s="38">
        <v>150</v>
      </c>
      <c r="N378" s="592" t="s">
        <v>556</v>
      </c>
      <c r="O378" s="382"/>
      <c r="P378" s="382"/>
      <c r="Q378" s="382"/>
      <c r="R378" s="383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548</v>
      </c>
      <c r="AD378" s="71"/>
      <c r="BA378" s="277" t="s">
        <v>66</v>
      </c>
    </row>
    <row r="379" spans="1:53" ht="27" customHeight="1" x14ac:dyDescent="0.25">
      <c r="A379" s="64" t="s">
        <v>557</v>
      </c>
      <c r="B379" s="64" t="s">
        <v>558</v>
      </c>
      <c r="C379" s="37">
        <v>4301032047</v>
      </c>
      <c r="D379" s="380">
        <v>4680115884342</v>
      </c>
      <c r="E379" s="380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550</v>
      </c>
      <c r="L379" s="39" t="s">
        <v>549</v>
      </c>
      <c r="M379" s="38">
        <v>60</v>
      </c>
      <c r="N379" s="593" t="s">
        <v>559</v>
      </c>
      <c r="O379" s="382"/>
      <c r="P379" s="382"/>
      <c r="Q379" s="382"/>
      <c r="R379" s="383"/>
      <c r="S379" s="40" t="s">
        <v>544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8" t="s">
        <v>66</v>
      </c>
    </row>
    <row r="380" spans="1:53" x14ac:dyDescent="0.2">
      <c r="A380" s="387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8"/>
      <c r="N380" s="384" t="s">
        <v>43</v>
      </c>
      <c r="O380" s="385"/>
      <c r="P380" s="385"/>
      <c r="Q380" s="385"/>
      <c r="R380" s="385"/>
      <c r="S380" s="385"/>
      <c r="T380" s="386"/>
      <c r="U380" s="43" t="s">
        <v>42</v>
      </c>
      <c r="V380" s="44">
        <f>IFERROR(V376/H376,"0")+IFERROR(V377/H377,"0")+IFERROR(V378/H378,"0")+IFERROR(V379/H379,"0")</f>
        <v>0</v>
      </c>
      <c r="W380" s="44">
        <f>IFERROR(W376/H376,"0")+IFERROR(W377/H377,"0")+IFERROR(W378/H378,"0")+IFERROR(W379/H379,"0")</f>
        <v>0</v>
      </c>
      <c r="X380" s="44">
        <f>IFERROR(IF(X376="",0,X376),"0")+IFERROR(IF(X377="",0,X377),"0")+IFERROR(IF(X378="",0,X378),"0")+IFERROR(IF(X379="",0,X379),"0")</f>
        <v>0</v>
      </c>
      <c r="Y380" s="68"/>
      <c r="Z380" s="68"/>
    </row>
    <row r="381" spans="1:53" x14ac:dyDescent="0.2">
      <c r="A381" s="387"/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8"/>
      <c r="N381" s="384" t="s">
        <v>43</v>
      </c>
      <c r="O381" s="385"/>
      <c r="P381" s="385"/>
      <c r="Q381" s="385"/>
      <c r="R381" s="385"/>
      <c r="S381" s="385"/>
      <c r="T381" s="386"/>
      <c r="U381" s="43" t="s">
        <v>0</v>
      </c>
      <c r="V381" s="44">
        <f>IFERROR(SUM(V376:V379),"0")</f>
        <v>0</v>
      </c>
      <c r="W381" s="44">
        <f>IFERROR(SUM(W376:W379),"0")</f>
        <v>0</v>
      </c>
      <c r="X381" s="43"/>
      <c r="Y381" s="68"/>
      <c r="Z381" s="68"/>
    </row>
    <row r="382" spans="1:53" ht="14.25" customHeight="1" x14ac:dyDescent="0.25">
      <c r="A382" s="379" t="s">
        <v>103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67"/>
      <c r="Z382" s="67"/>
    </row>
    <row r="383" spans="1:53" ht="27" customHeight="1" x14ac:dyDescent="0.25">
      <c r="A383" s="64" t="s">
        <v>560</v>
      </c>
      <c r="B383" s="64" t="s">
        <v>561</v>
      </c>
      <c r="C383" s="37">
        <v>4301170010</v>
      </c>
      <c r="D383" s="380">
        <v>4680115884090</v>
      </c>
      <c r="E383" s="380"/>
      <c r="F383" s="63">
        <v>0.11</v>
      </c>
      <c r="G383" s="38">
        <v>12</v>
      </c>
      <c r="H383" s="63">
        <v>1.32</v>
      </c>
      <c r="I383" s="63">
        <v>1.88</v>
      </c>
      <c r="J383" s="38">
        <v>160</v>
      </c>
      <c r="K383" s="38" t="s">
        <v>550</v>
      </c>
      <c r="L383" s="39" t="s">
        <v>549</v>
      </c>
      <c r="M383" s="38">
        <v>150</v>
      </c>
      <c r="N383" s="594" t="s">
        <v>562</v>
      </c>
      <c r="O383" s="382"/>
      <c r="P383" s="382"/>
      <c r="Q383" s="382"/>
      <c r="R383" s="383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548</v>
      </c>
      <c r="AD383" s="71"/>
      <c r="BA383" s="279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4301170009</v>
      </c>
      <c r="D384" s="380">
        <v>4680115882997</v>
      </c>
      <c r="E384" s="380"/>
      <c r="F384" s="63">
        <v>0.13</v>
      </c>
      <c r="G384" s="38">
        <v>10</v>
      </c>
      <c r="H384" s="63">
        <v>1.3</v>
      </c>
      <c r="I384" s="63">
        <v>1.46</v>
      </c>
      <c r="J384" s="38">
        <v>200</v>
      </c>
      <c r="K384" s="38" t="s">
        <v>550</v>
      </c>
      <c r="L384" s="39" t="s">
        <v>549</v>
      </c>
      <c r="M384" s="38">
        <v>150</v>
      </c>
      <c r="N384" s="595" t="s">
        <v>565</v>
      </c>
      <c r="O384" s="382"/>
      <c r="P384" s="382"/>
      <c r="Q384" s="382"/>
      <c r="R384" s="383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IFERROR(IF(W384=0,"",ROUNDUP(W384/H384,0)*0.00673),"")</f>
        <v/>
      </c>
      <c r="Y384" s="69" t="s">
        <v>48</v>
      </c>
      <c r="Z384" s="70" t="s">
        <v>48</v>
      </c>
      <c r="AD384" s="71"/>
      <c r="BA384" s="280" t="s">
        <v>66</v>
      </c>
    </row>
    <row r="385" spans="1:53" x14ac:dyDescent="0.2">
      <c r="A385" s="387"/>
      <c r="B385" s="387"/>
      <c r="C385" s="387"/>
      <c r="D385" s="387"/>
      <c r="E385" s="387"/>
      <c r="F385" s="387"/>
      <c r="G385" s="387"/>
      <c r="H385" s="387"/>
      <c r="I385" s="387"/>
      <c r="J385" s="387"/>
      <c r="K385" s="387"/>
      <c r="L385" s="387"/>
      <c r="M385" s="388"/>
      <c r="N385" s="384" t="s">
        <v>43</v>
      </c>
      <c r="O385" s="385"/>
      <c r="P385" s="385"/>
      <c r="Q385" s="385"/>
      <c r="R385" s="385"/>
      <c r="S385" s="385"/>
      <c r="T385" s="386"/>
      <c r="U385" s="43" t="s">
        <v>42</v>
      </c>
      <c r="V385" s="44">
        <f>IFERROR(V383/H383,"0")+IFERROR(V384/H384,"0")</f>
        <v>0</v>
      </c>
      <c r="W385" s="44">
        <f>IFERROR(W383/H383,"0")+IFERROR(W384/H384,"0")</f>
        <v>0</v>
      </c>
      <c r="X385" s="44">
        <f>IFERROR(IF(X383="",0,X383),"0")+IFERROR(IF(X384="",0,X384),"0")</f>
        <v>0</v>
      </c>
      <c r="Y385" s="68"/>
      <c r="Z385" s="68"/>
    </row>
    <row r="386" spans="1:53" x14ac:dyDescent="0.2">
      <c r="A386" s="387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8"/>
      <c r="N386" s="384" t="s">
        <v>43</v>
      </c>
      <c r="O386" s="385"/>
      <c r="P386" s="385"/>
      <c r="Q386" s="385"/>
      <c r="R386" s="385"/>
      <c r="S386" s="385"/>
      <c r="T386" s="386"/>
      <c r="U386" s="43" t="s">
        <v>0</v>
      </c>
      <c r="V386" s="44">
        <f>IFERROR(SUM(V383:V384),"0")</f>
        <v>0</v>
      </c>
      <c r="W386" s="44">
        <f>IFERROR(SUM(W383:W384),"0")</f>
        <v>0</v>
      </c>
      <c r="X386" s="43"/>
      <c r="Y386" s="68"/>
      <c r="Z386" s="68"/>
    </row>
    <row r="387" spans="1:53" ht="16.5" customHeight="1" x14ac:dyDescent="0.25">
      <c r="A387" s="378" t="s">
        <v>566</v>
      </c>
      <c r="B387" s="378"/>
      <c r="C387" s="378"/>
      <c r="D387" s="378"/>
      <c r="E387" s="378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  <c r="X387" s="378"/>
      <c r="Y387" s="66"/>
      <c r="Z387" s="66"/>
    </row>
    <row r="388" spans="1:53" ht="14.25" customHeight="1" x14ac:dyDescent="0.25">
      <c r="A388" s="379" t="s">
        <v>108</v>
      </c>
      <c r="B388" s="379"/>
      <c r="C388" s="379"/>
      <c r="D388" s="379"/>
      <c r="E388" s="379"/>
      <c r="F388" s="379"/>
      <c r="G388" s="379"/>
      <c r="H388" s="379"/>
      <c r="I388" s="379"/>
      <c r="J388" s="379"/>
      <c r="K388" s="379"/>
      <c r="L388" s="379"/>
      <c r="M388" s="379"/>
      <c r="N388" s="379"/>
      <c r="O388" s="379"/>
      <c r="P388" s="379"/>
      <c r="Q388" s="379"/>
      <c r="R388" s="379"/>
      <c r="S388" s="379"/>
      <c r="T388" s="379"/>
      <c r="U388" s="379"/>
      <c r="V388" s="379"/>
      <c r="W388" s="379"/>
      <c r="X388" s="379"/>
      <c r="Y388" s="67"/>
      <c r="Z388" s="67"/>
    </row>
    <row r="389" spans="1:53" ht="27" customHeight="1" x14ac:dyDescent="0.25">
      <c r="A389" s="64" t="s">
        <v>567</v>
      </c>
      <c r="B389" s="64" t="s">
        <v>568</v>
      </c>
      <c r="C389" s="37">
        <v>4301020196</v>
      </c>
      <c r="D389" s="380">
        <v>4607091389388</v>
      </c>
      <c r="E389" s="380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112</v>
      </c>
      <c r="L389" s="39" t="s">
        <v>133</v>
      </c>
      <c r="M389" s="38">
        <v>35</v>
      </c>
      <c r="N389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82"/>
      <c r="P389" s="382"/>
      <c r="Q389" s="382"/>
      <c r="R389" s="383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569</v>
      </c>
      <c r="B390" s="64" t="s">
        <v>570</v>
      </c>
      <c r="C390" s="37">
        <v>4301020185</v>
      </c>
      <c r="D390" s="380">
        <v>4607091389364</v>
      </c>
      <c r="E390" s="380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80</v>
      </c>
      <c r="L390" s="39" t="s">
        <v>133</v>
      </c>
      <c r="M390" s="38">
        <v>35</v>
      </c>
      <c r="N390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82"/>
      <c r="P390" s="382"/>
      <c r="Q390" s="382"/>
      <c r="R390" s="383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87"/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7"/>
      <c r="M391" s="388"/>
      <c r="N391" s="384" t="s">
        <v>43</v>
      </c>
      <c r="O391" s="385"/>
      <c r="P391" s="385"/>
      <c r="Q391" s="385"/>
      <c r="R391" s="385"/>
      <c r="S391" s="385"/>
      <c r="T391" s="386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x14ac:dyDescent="0.2">
      <c r="A392" s="387"/>
      <c r="B392" s="387"/>
      <c r="C392" s="387"/>
      <c r="D392" s="387"/>
      <c r="E392" s="387"/>
      <c r="F392" s="387"/>
      <c r="G392" s="387"/>
      <c r="H392" s="387"/>
      <c r="I392" s="387"/>
      <c r="J392" s="387"/>
      <c r="K392" s="387"/>
      <c r="L392" s="387"/>
      <c r="M392" s="388"/>
      <c r="N392" s="384" t="s">
        <v>43</v>
      </c>
      <c r="O392" s="385"/>
      <c r="P392" s="385"/>
      <c r="Q392" s="385"/>
      <c r="R392" s="385"/>
      <c r="S392" s="385"/>
      <c r="T392" s="386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customHeight="1" x14ac:dyDescent="0.25">
      <c r="A393" s="379" t="s">
        <v>76</v>
      </c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79"/>
      <c r="M393" s="379"/>
      <c r="N393" s="379"/>
      <c r="O393" s="379"/>
      <c r="P393" s="379"/>
      <c r="Q393" s="379"/>
      <c r="R393" s="379"/>
      <c r="S393" s="379"/>
      <c r="T393" s="379"/>
      <c r="U393" s="379"/>
      <c r="V393" s="379"/>
      <c r="W393" s="379"/>
      <c r="X393" s="379"/>
      <c r="Y393" s="67"/>
      <c r="Z393" s="67"/>
    </row>
    <row r="394" spans="1:53" ht="27" customHeight="1" x14ac:dyDescent="0.25">
      <c r="A394" s="64" t="s">
        <v>571</v>
      </c>
      <c r="B394" s="64" t="s">
        <v>572</v>
      </c>
      <c r="C394" s="37">
        <v>4301031212</v>
      </c>
      <c r="D394" s="380">
        <v>4607091389739</v>
      </c>
      <c r="E394" s="380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80</v>
      </c>
      <c r="L394" s="39" t="s">
        <v>111</v>
      </c>
      <c r="M394" s="38">
        <v>45</v>
      </c>
      <c r="N394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82"/>
      <c r="P394" s="382"/>
      <c r="Q394" s="382"/>
      <c r="R394" s="38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7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573</v>
      </c>
      <c r="B395" s="64" t="s">
        <v>574</v>
      </c>
      <c r="C395" s="37">
        <v>4301031247</v>
      </c>
      <c r="D395" s="380">
        <v>4680115883048</v>
      </c>
      <c r="E395" s="380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80</v>
      </c>
      <c r="L395" s="39" t="s">
        <v>79</v>
      </c>
      <c r="M395" s="38">
        <v>40</v>
      </c>
      <c r="N395" s="5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82"/>
      <c r="P395" s="382"/>
      <c r="Q395" s="382"/>
      <c r="R395" s="38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575</v>
      </c>
      <c r="B396" s="64" t="s">
        <v>576</v>
      </c>
      <c r="C396" s="37">
        <v>4301031176</v>
      </c>
      <c r="D396" s="380">
        <v>4607091389425</v>
      </c>
      <c r="E396" s="380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182</v>
      </c>
      <c r="L396" s="39" t="s">
        <v>79</v>
      </c>
      <c r="M396" s="38">
        <v>45</v>
      </c>
      <c r="N396" s="6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82"/>
      <c r="P396" s="382"/>
      <c r="Q396" s="382"/>
      <c r="R396" s="38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4301031215</v>
      </c>
      <c r="D397" s="380">
        <v>4680115882911</v>
      </c>
      <c r="E397" s="380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182</v>
      </c>
      <c r="L397" s="39" t="s">
        <v>79</v>
      </c>
      <c r="M397" s="38">
        <v>40</v>
      </c>
      <c r="N397" s="601" t="s">
        <v>579</v>
      </c>
      <c r="O397" s="382"/>
      <c r="P397" s="382"/>
      <c r="Q397" s="382"/>
      <c r="R397" s="38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580</v>
      </c>
      <c r="B398" s="64" t="s">
        <v>581</v>
      </c>
      <c r="C398" s="37">
        <v>4301031167</v>
      </c>
      <c r="D398" s="380">
        <v>4680115880771</v>
      </c>
      <c r="E398" s="38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182</v>
      </c>
      <c r="L398" s="39" t="s">
        <v>79</v>
      </c>
      <c r="M398" s="38">
        <v>45</v>
      </c>
      <c r="N398" s="6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82"/>
      <c r="P398" s="382"/>
      <c r="Q398" s="382"/>
      <c r="R398" s="38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582</v>
      </c>
      <c r="B399" s="64" t="s">
        <v>583</v>
      </c>
      <c r="C399" s="37">
        <v>4301031173</v>
      </c>
      <c r="D399" s="380">
        <v>4607091389500</v>
      </c>
      <c r="E399" s="380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182</v>
      </c>
      <c r="L399" s="39" t="s">
        <v>79</v>
      </c>
      <c r="M399" s="38">
        <v>45</v>
      </c>
      <c r="N399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82"/>
      <c r="P399" s="382"/>
      <c r="Q399" s="382"/>
      <c r="R399" s="38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4301031103</v>
      </c>
      <c r="D400" s="380">
        <v>4680115881983</v>
      </c>
      <c r="E400" s="380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182</v>
      </c>
      <c r="L400" s="39" t="s">
        <v>79</v>
      </c>
      <c r="M400" s="38">
        <v>40</v>
      </c>
      <c r="N400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82"/>
      <c r="P400" s="382"/>
      <c r="Q400" s="382"/>
      <c r="R400" s="38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x14ac:dyDescent="0.2">
      <c r="A401" s="387"/>
      <c r="B401" s="387"/>
      <c r="C401" s="387"/>
      <c r="D401" s="387"/>
      <c r="E401" s="387"/>
      <c r="F401" s="387"/>
      <c r="G401" s="387"/>
      <c r="H401" s="387"/>
      <c r="I401" s="387"/>
      <c r="J401" s="387"/>
      <c r="K401" s="387"/>
      <c r="L401" s="387"/>
      <c r="M401" s="388"/>
      <c r="N401" s="384" t="s">
        <v>43</v>
      </c>
      <c r="O401" s="385"/>
      <c r="P401" s="385"/>
      <c r="Q401" s="385"/>
      <c r="R401" s="385"/>
      <c r="S401" s="385"/>
      <c r="T401" s="386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87"/>
      <c r="B402" s="387"/>
      <c r="C402" s="387"/>
      <c r="D402" s="387"/>
      <c r="E402" s="387"/>
      <c r="F402" s="387"/>
      <c r="G402" s="387"/>
      <c r="H402" s="387"/>
      <c r="I402" s="387"/>
      <c r="J402" s="387"/>
      <c r="K402" s="387"/>
      <c r="L402" s="387"/>
      <c r="M402" s="388"/>
      <c r="N402" s="384" t="s">
        <v>43</v>
      </c>
      <c r="O402" s="385"/>
      <c r="P402" s="385"/>
      <c r="Q402" s="385"/>
      <c r="R402" s="385"/>
      <c r="S402" s="385"/>
      <c r="T402" s="386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customHeight="1" x14ac:dyDescent="0.25">
      <c r="A403" s="379" t="s">
        <v>103</v>
      </c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79"/>
      <c r="P403" s="379"/>
      <c r="Q403" s="379"/>
      <c r="R403" s="379"/>
      <c r="S403" s="379"/>
      <c r="T403" s="379"/>
      <c r="U403" s="379"/>
      <c r="V403" s="379"/>
      <c r="W403" s="379"/>
      <c r="X403" s="379"/>
      <c r="Y403" s="67"/>
      <c r="Z403" s="67"/>
    </row>
    <row r="404" spans="1:53" ht="27" customHeight="1" x14ac:dyDescent="0.25">
      <c r="A404" s="64" t="s">
        <v>586</v>
      </c>
      <c r="B404" s="64" t="s">
        <v>587</v>
      </c>
      <c r="C404" s="37">
        <v>4301170008</v>
      </c>
      <c r="D404" s="380">
        <v>4680115882980</v>
      </c>
      <c r="E404" s="380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8" t="s">
        <v>550</v>
      </c>
      <c r="L404" s="39" t="s">
        <v>549</v>
      </c>
      <c r="M404" s="38">
        <v>150</v>
      </c>
      <c r="N404" s="6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82"/>
      <c r="P404" s="382"/>
      <c r="Q404" s="382"/>
      <c r="R404" s="383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IFERROR(IF(W404=0,"",ROUNDUP(W404/H404,0)*0.00673),"")</f>
        <v/>
      </c>
      <c r="Y404" s="69" t="s">
        <v>48</v>
      </c>
      <c r="Z404" s="70" t="s">
        <v>48</v>
      </c>
      <c r="AD404" s="71"/>
      <c r="BA404" s="290" t="s">
        <v>66</v>
      </c>
    </row>
    <row r="405" spans="1:53" x14ac:dyDescent="0.2">
      <c r="A405" s="387"/>
      <c r="B405" s="387"/>
      <c r="C405" s="387"/>
      <c r="D405" s="387"/>
      <c r="E405" s="387"/>
      <c r="F405" s="387"/>
      <c r="G405" s="387"/>
      <c r="H405" s="387"/>
      <c r="I405" s="387"/>
      <c r="J405" s="387"/>
      <c r="K405" s="387"/>
      <c r="L405" s="387"/>
      <c r="M405" s="388"/>
      <c r="N405" s="384" t="s">
        <v>43</v>
      </c>
      <c r="O405" s="385"/>
      <c r="P405" s="385"/>
      <c r="Q405" s="385"/>
      <c r="R405" s="385"/>
      <c r="S405" s="385"/>
      <c r="T405" s="386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87"/>
      <c r="B406" s="387"/>
      <c r="C406" s="387"/>
      <c r="D406" s="387"/>
      <c r="E406" s="387"/>
      <c r="F406" s="387"/>
      <c r="G406" s="387"/>
      <c r="H406" s="387"/>
      <c r="I406" s="387"/>
      <c r="J406" s="387"/>
      <c r="K406" s="387"/>
      <c r="L406" s="387"/>
      <c r="M406" s="388"/>
      <c r="N406" s="384" t="s">
        <v>43</v>
      </c>
      <c r="O406" s="385"/>
      <c r="P406" s="385"/>
      <c r="Q406" s="385"/>
      <c r="R406" s="385"/>
      <c r="S406" s="385"/>
      <c r="T406" s="386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customHeight="1" x14ac:dyDescent="0.2">
      <c r="A407" s="377" t="s">
        <v>588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55"/>
      <c r="Z407" s="55"/>
    </row>
    <row r="408" spans="1:53" ht="16.5" customHeight="1" x14ac:dyDescent="0.25">
      <c r="A408" s="378" t="s">
        <v>588</v>
      </c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  <c r="X408" s="378"/>
      <c r="Y408" s="66"/>
      <c r="Z408" s="66"/>
    </row>
    <row r="409" spans="1:53" ht="14.25" customHeight="1" x14ac:dyDescent="0.25">
      <c r="A409" s="379" t="s">
        <v>116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67"/>
      <c r="Z409" s="67"/>
    </row>
    <row r="410" spans="1:53" ht="27" customHeight="1" x14ac:dyDescent="0.25">
      <c r="A410" s="64" t="s">
        <v>589</v>
      </c>
      <c r="B410" s="64" t="s">
        <v>590</v>
      </c>
      <c r="C410" s="37">
        <v>4301011371</v>
      </c>
      <c r="D410" s="380">
        <v>4607091389067</v>
      </c>
      <c r="E410" s="38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133</v>
      </c>
      <c r="M410" s="38">
        <v>55</v>
      </c>
      <c r="N410" s="60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82"/>
      <c r="P410" s="382"/>
      <c r="Q410" s="382"/>
      <c r="R410" s="38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8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591</v>
      </c>
      <c r="B411" s="64" t="s">
        <v>592</v>
      </c>
      <c r="C411" s="37">
        <v>4301011363</v>
      </c>
      <c r="D411" s="380">
        <v>4607091383522</v>
      </c>
      <c r="E411" s="38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60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82"/>
      <c r="P411" s="382"/>
      <c r="Q411" s="382"/>
      <c r="R411" s="383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593</v>
      </c>
      <c r="B412" s="64" t="s">
        <v>594</v>
      </c>
      <c r="C412" s="37">
        <v>4301011431</v>
      </c>
      <c r="D412" s="380">
        <v>4607091384437</v>
      </c>
      <c r="E412" s="380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50</v>
      </c>
      <c r="N412" s="6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82"/>
      <c r="P412" s="382"/>
      <c r="Q412" s="382"/>
      <c r="R412" s="38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4301011365</v>
      </c>
      <c r="D413" s="380">
        <v>4607091389104</v>
      </c>
      <c r="E413" s="380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0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82"/>
      <c r="P413" s="382"/>
      <c r="Q413" s="382"/>
      <c r="R413" s="38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4301011367</v>
      </c>
      <c r="D414" s="380">
        <v>4680115880603</v>
      </c>
      <c r="E414" s="38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55</v>
      </c>
      <c r="N414" s="6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82"/>
      <c r="P414" s="382"/>
      <c r="Q414" s="382"/>
      <c r="R414" s="38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4301011168</v>
      </c>
      <c r="D415" s="380">
        <v>4607091389999</v>
      </c>
      <c r="E415" s="380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111</v>
      </c>
      <c r="M415" s="38">
        <v>55</v>
      </c>
      <c r="N415" s="61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82"/>
      <c r="P415" s="382"/>
      <c r="Q415" s="382"/>
      <c r="R415" s="38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4301011372</v>
      </c>
      <c r="D416" s="380">
        <v>4680115882782</v>
      </c>
      <c r="E416" s="38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50</v>
      </c>
      <c r="N416" s="6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82"/>
      <c r="P416" s="382"/>
      <c r="Q416" s="382"/>
      <c r="R416" s="38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4301011190</v>
      </c>
      <c r="D417" s="380">
        <v>4607091389098</v>
      </c>
      <c r="E417" s="380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80</v>
      </c>
      <c r="L417" s="39" t="s">
        <v>133</v>
      </c>
      <c r="M417" s="38">
        <v>50</v>
      </c>
      <c r="N417" s="61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82"/>
      <c r="P417" s="382"/>
      <c r="Q417" s="382"/>
      <c r="R417" s="38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4301011366</v>
      </c>
      <c r="D418" s="380">
        <v>4607091389982</v>
      </c>
      <c r="E418" s="380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82"/>
      <c r="P418" s="382"/>
      <c r="Q418" s="382"/>
      <c r="R418" s="38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x14ac:dyDescent="0.2">
      <c r="A419" s="387"/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8"/>
      <c r="N419" s="384" t="s">
        <v>43</v>
      </c>
      <c r="O419" s="385"/>
      <c r="P419" s="385"/>
      <c r="Q419" s="385"/>
      <c r="R419" s="385"/>
      <c r="S419" s="385"/>
      <c r="T419" s="386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x14ac:dyDescent="0.2">
      <c r="A420" s="387"/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8"/>
      <c r="N420" s="384" t="s">
        <v>43</v>
      </c>
      <c r="O420" s="385"/>
      <c r="P420" s="385"/>
      <c r="Q420" s="385"/>
      <c r="R420" s="385"/>
      <c r="S420" s="385"/>
      <c r="T420" s="386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customHeight="1" x14ac:dyDescent="0.25">
      <c r="A421" s="379" t="s">
        <v>108</v>
      </c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79"/>
      <c r="O421" s="379"/>
      <c r="P421" s="379"/>
      <c r="Q421" s="379"/>
      <c r="R421" s="379"/>
      <c r="S421" s="379"/>
      <c r="T421" s="379"/>
      <c r="U421" s="379"/>
      <c r="V421" s="379"/>
      <c r="W421" s="379"/>
      <c r="X421" s="379"/>
      <c r="Y421" s="67"/>
      <c r="Z421" s="67"/>
    </row>
    <row r="422" spans="1:53" ht="16.5" customHeight="1" x14ac:dyDescent="0.25">
      <c r="A422" s="64" t="s">
        <v>607</v>
      </c>
      <c r="B422" s="64" t="s">
        <v>608</v>
      </c>
      <c r="C422" s="37">
        <v>4301020222</v>
      </c>
      <c r="D422" s="380">
        <v>4607091388930</v>
      </c>
      <c r="E422" s="380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6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82"/>
      <c r="P422" s="382"/>
      <c r="Q422" s="382"/>
      <c r="R422" s="383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ht="16.5" customHeight="1" x14ac:dyDescent="0.25">
      <c r="A423" s="64" t="s">
        <v>609</v>
      </c>
      <c r="B423" s="64" t="s">
        <v>610</v>
      </c>
      <c r="C423" s="37">
        <v>4301020206</v>
      </c>
      <c r="D423" s="380">
        <v>4680115880054</v>
      </c>
      <c r="E423" s="380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55</v>
      </c>
      <c r="N423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82"/>
      <c r="P423" s="382"/>
      <c r="Q423" s="382"/>
      <c r="R423" s="383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1" t="s">
        <v>66</v>
      </c>
    </row>
    <row r="424" spans="1:53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8"/>
      <c r="N424" s="384" t="s">
        <v>43</v>
      </c>
      <c r="O424" s="385"/>
      <c r="P424" s="385"/>
      <c r="Q424" s="385"/>
      <c r="R424" s="385"/>
      <c r="S424" s="385"/>
      <c r="T424" s="386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87"/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8"/>
      <c r="N425" s="384" t="s">
        <v>43</v>
      </c>
      <c r="O425" s="385"/>
      <c r="P425" s="385"/>
      <c r="Q425" s="385"/>
      <c r="R425" s="385"/>
      <c r="S425" s="385"/>
      <c r="T425" s="386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79" t="s">
        <v>76</v>
      </c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79"/>
      <c r="P426" s="379"/>
      <c r="Q426" s="379"/>
      <c r="R426" s="379"/>
      <c r="S426" s="379"/>
      <c r="T426" s="379"/>
      <c r="U426" s="379"/>
      <c r="V426" s="379"/>
      <c r="W426" s="379"/>
      <c r="X426" s="379"/>
      <c r="Y426" s="67"/>
      <c r="Z426" s="67"/>
    </row>
    <row r="427" spans="1:53" ht="27" customHeight="1" x14ac:dyDescent="0.25">
      <c r="A427" s="64" t="s">
        <v>611</v>
      </c>
      <c r="B427" s="64" t="s">
        <v>612</v>
      </c>
      <c r="C427" s="37">
        <v>4301031252</v>
      </c>
      <c r="D427" s="380">
        <v>4680115883116</v>
      </c>
      <c r="E427" s="38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111</v>
      </c>
      <c r="M427" s="38">
        <v>60</v>
      </c>
      <c r="N427" s="6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82"/>
      <c r="P427" s="382"/>
      <c r="Q427" s="382"/>
      <c r="R427" s="38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19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613</v>
      </c>
      <c r="B428" s="64" t="s">
        <v>614</v>
      </c>
      <c r="C428" s="37">
        <v>4301031248</v>
      </c>
      <c r="D428" s="380">
        <v>4680115883093</v>
      </c>
      <c r="E428" s="380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112</v>
      </c>
      <c r="L428" s="39" t="s">
        <v>79</v>
      </c>
      <c r="M428" s="38">
        <v>60</v>
      </c>
      <c r="N428" s="6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82"/>
      <c r="P428" s="382"/>
      <c r="Q428" s="382"/>
      <c r="R428" s="38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615</v>
      </c>
      <c r="B429" s="64" t="s">
        <v>616</v>
      </c>
      <c r="C429" s="37">
        <v>4301031250</v>
      </c>
      <c r="D429" s="380">
        <v>4680115883109</v>
      </c>
      <c r="E429" s="380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79</v>
      </c>
      <c r="M429" s="38">
        <v>60</v>
      </c>
      <c r="N429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82"/>
      <c r="P429" s="382"/>
      <c r="Q429" s="382"/>
      <c r="R429" s="38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4301031249</v>
      </c>
      <c r="D430" s="380">
        <v>4680115882072</v>
      </c>
      <c r="E430" s="380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60</v>
      </c>
      <c r="N430" s="620" t="s">
        <v>619</v>
      </c>
      <c r="O430" s="382"/>
      <c r="P430" s="382"/>
      <c r="Q430" s="382"/>
      <c r="R430" s="38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4301031251</v>
      </c>
      <c r="D431" s="380">
        <v>4680115882102</v>
      </c>
      <c r="E431" s="380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621" t="s">
        <v>622</v>
      </c>
      <c r="O431" s="382"/>
      <c r="P431" s="382"/>
      <c r="Q431" s="382"/>
      <c r="R431" s="383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623</v>
      </c>
      <c r="B432" s="64" t="s">
        <v>624</v>
      </c>
      <c r="C432" s="37">
        <v>4301031253</v>
      </c>
      <c r="D432" s="380">
        <v>4680115882096</v>
      </c>
      <c r="E432" s="380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80</v>
      </c>
      <c r="L432" s="39" t="s">
        <v>79</v>
      </c>
      <c r="M432" s="38">
        <v>60</v>
      </c>
      <c r="N432" s="622" t="s">
        <v>625</v>
      </c>
      <c r="O432" s="382"/>
      <c r="P432" s="382"/>
      <c r="Q432" s="382"/>
      <c r="R432" s="383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x14ac:dyDescent="0.2">
      <c r="A433" s="387"/>
      <c r="B433" s="387"/>
      <c r="C433" s="387"/>
      <c r="D433" s="387"/>
      <c r="E433" s="387"/>
      <c r="F433" s="387"/>
      <c r="G433" s="387"/>
      <c r="H433" s="387"/>
      <c r="I433" s="387"/>
      <c r="J433" s="387"/>
      <c r="K433" s="387"/>
      <c r="L433" s="387"/>
      <c r="M433" s="388"/>
      <c r="N433" s="384" t="s">
        <v>43</v>
      </c>
      <c r="O433" s="385"/>
      <c r="P433" s="385"/>
      <c r="Q433" s="385"/>
      <c r="R433" s="385"/>
      <c r="S433" s="385"/>
      <c r="T433" s="386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87"/>
      <c r="B434" s="387"/>
      <c r="C434" s="387"/>
      <c r="D434" s="387"/>
      <c r="E434" s="387"/>
      <c r="F434" s="387"/>
      <c r="G434" s="387"/>
      <c r="H434" s="387"/>
      <c r="I434" s="387"/>
      <c r="J434" s="387"/>
      <c r="K434" s="387"/>
      <c r="L434" s="387"/>
      <c r="M434" s="388"/>
      <c r="N434" s="384" t="s">
        <v>43</v>
      </c>
      <c r="O434" s="385"/>
      <c r="P434" s="385"/>
      <c r="Q434" s="385"/>
      <c r="R434" s="385"/>
      <c r="S434" s="385"/>
      <c r="T434" s="386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customHeight="1" x14ac:dyDescent="0.25">
      <c r="A435" s="379" t="s">
        <v>81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67"/>
      <c r="Z435" s="67"/>
    </row>
    <row r="436" spans="1:53" ht="16.5" customHeight="1" x14ac:dyDescent="0.25">
      <c r="A436" s="64" t="s">
        <v>626</v>
      </c>
      <c r="B436" s="64" t="s">
        <v>627</v>
      </c>
      <c r="C436" s="37">
        <v>4301051230</v>
      </c>
      <c r="D436" s="380">
        <v>4607091383409</v>
      </c>
      <c r="E436" s="380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8" t="s">
        <v>112</v>
      </c>
      <c r="L436" s="39" t="s">
        <v>79</v>
      </c>
      <c r="M436" s="38">
        <v>45</v>
      </c>
      <c r="N436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82"/>
      <c r="P436" s="382"/>
      <c r="Q436" s="382"/>
      <c r="R436" s="383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8" t="s">
        <v>66</v>
      </c>
    </row>
    <row r="437" spans="1:53" ht="16.5" customHeight="1" x14ac:dyDescent="0.25">
      <c r="A437" s="64" t="s">
        <v>628</v>
      </c>
      <c r="B437" s="64" t="s">
        <v>629</v>
      </c>
      <c r="C437" s="37">
        <v>4301051231</v>
      </c>
      <c r="D437" s="380">
        <v>4607091383416</v>
      </c>
      <c r="E437" s="380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112</v>
      </c>
      <c r="L437" s="39" t="s">
        <v>79</v>
      </c>
      <c r="M437" s="38">
        <v>45</v>
      </c>
      <c r="N437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82"/>
      <c r="P437" s="382"/>
      <c r="Q437" s="382"/>
      <c r="R437" s="383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9" t="s">
        <v>66</v>
      </c>
    </row>
    <row r="438" spans="1:53" x14ac:dyDescent="0.2">
      <c r="A438" s="387"/>
      <c r="B438" s="387"/>
      <c r="C438" s="387"/>
      <c r="D438" s="387"/>
      <c r="E438" s="387"/>
      <c r="F438" s="387"/>
      <c r="G438" s="387"/>
      <c r="H438" s="387"/>
      <c r="I438" s="387"/>
      <c r="J438" s="387"/>
      <c r="K438" s="387"/>
      <c r="L438" s="387"/>
      <c r="M438" s="388"/>
      <c r="N438" s="384" t="s">
        <v>43</v>
      </c>
      <c r="O438" s="385"/>
      <c r="P438" s="385"/>
      <c r="Q438" s="385"/>
      <c r="R438" s="385"/>
      <c r="S438" s="385"/>
      <c r="T438" s="386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87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8"/>
      <c r="N439" s="384" t="s">
        <v>43</v>
      </c>
      <c r="O439" s="385"/>
      <c r="P439" s="385"/>
      <c r="Q439" s="385"/>
      <c r="R439" s="385"/>
      <c r="S439" s="385"/>
      <c r="T439" s="386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27.75" customHeight="1" x14ac:dyDescent="0.2">
      <c r="A440" s="377" t="s">
        <v>630</v>
      </c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77"/>
      <c r="O440" s="377"/>
      <c r="P440" s="377"/>
      <c r="Q440" s="377"/>
      <c r="R440" s="377"/>
      <c r="S440" s="377"/>
      <c r="T440" s="377"/>
      <c r="U440" s="377"/>
      <c r="V440" s="377"/>
      <c r="W440" s="377"/>
      <c r="X440" s="377"/>
      <c r="Y440" s="55"/>
      <c r="Z440" s="55"/>
    </row>
    <row r="441" spans="1:53" ht="16.5" customHeight="1" x14ac:dyDescent="0.25">
      <c r="A441" s="378" t="s">
        <v>631</v>
      </c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78"/>
      <c r="T441" s="378"/>
      <c r="U441" s="378"/>
      <c r="V441" s="378"/>
      <c r="W441" s="378"/>
      <c r="X441" s="378"/>
      <c r="Y441" s="66"/>
      <c r="Z441" s="66"/>
    </row>
    <row r="442" spans="1:53" ht="14.25" customHeight="1" x14ac:dyDescent="0.25">
      <c r="A442" s="379" t="s">
        <v>116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67"/>
      <c r="Z442" s="67"/>
    </row>
    <row r="443" spans="1:53" ht="27" customHeight="1" x14ac:dyDescent="0.25">
      <c r="A443" s="64" t="s">
        <v>632</v>
      </c>
      <c r="B443" s="64" t="s">
        <v>633</v>
      </c>
      <c r="C443" s="37">
        <v>4301011585</v>
      </c>
      <c r="D443" s="380">
        <v>4640242180441</v>
      </c>
      <c r="E443" s="380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8" t="s">
        <v>112</v>
      </c>
      <c r="L443" s="39" t="s">
        <v>111</v>
      </c>
      <c r="M443" s="38">
        <v>50</v>
      </c>
      <c r="N443" s="625" t="s">
        <v>634</v>
      </c>
      <c r="O443" s="382"/>
      <c r="P443" s="382"/>
      <c r="Q443" s="382"/>
      <c r="R443" s="383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0" t="s">
        <v>66</v>
      </c>
    </row>
    <row r="444" spans="1:53" ht="27" customHeight="1" x14ac:dyDescent="0.25">
      <c r="A444" s="64" t="s">
        <v>635</v>
      </c>
      <c r="B444" s="64" t="s">
        <v>636</v>
      </c>
      <c r="C444" s="37">
        <v>4301011584</v>
      </c>
      <c r="D444" s="380">
        <v>4640242180564</v>
      </c>
      <c r="E444" s="380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112</v>
      </c>
      <c r="L444" s="39" t="s">
        <v>111</v>
      </c>
      <c r="M444" s="38">
        <v>50</v>
      </c>
      <c r="N444" s="626" t="s">
        <v>637</v>
      </c>
      <c r="O444" s="382"/>
      <c r="P444" s="382"/>
      <c r="Q444" s="382"/>
      <c r="R444" s="383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1" t="s">
        <v>66</v>
      </c>
    </row>
    <row r="445" spans="1:53" x14ac:dyDescent="0.2">
      <c r="A445" s="387"/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8"/>
      <c r="N445" s="384" t="s">
        <v>43</v>
      </c>
      <c r="O445" s="385"/>
      <c r="P445" s="385"/>
      <c r="Q445" s="385"/>
      <c r="R445" s="385"/>
      <c r="S445" s="385"/>
      <c r="T445" s="386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87"/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8"/>
      <c r="N446" s="384" t="s">
        <v>43</v>
      </c>
      <c r="O446" s="385"/>
      <c r="P446" s="385"/>
      <c r="Q446" s="385"/>
      <c r="R446" s="385"/>
      <c r="S446" s="385"/>
      <c r="T446" s="386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79" t="s">
        <v>108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67"/>
      <c r="Z447" s="67"/>
    </row>
    <row r="448" spans="1:53" ht="27" customHeight="1" x14ac:dyDescent="0.25">
      <c r="A448" s="64" t="s">
        <v>638</v>
      </c>
      <c r="B448" s="64" t="s">
        <v>639</v>
      </c>
      <c r="C448" s="37">
        <v>4301020260</v>
      </c>
      <c r="D448" s="380">
        <v>4640242180526</v>
      </c>
      <c r="E448" s="380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8" t="s">
        <v>112</v>
      </c>
      <c r="L448" s="39" t="s">
        <v>111</v>
      </c>
      <c r="M448" s="38">
        <v>50</v>
      </c>
      <c r="N448" s="627" t="s">
        <v>640</v>
      </c>
      <c r="O448" s="382"/>
      <c r="P448" s="382"/>
      <c r="Q448" s="382"/>
      <c r="R448" s="383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2" t="s">
        <v>66</v>
      </c>
    </row>
    <row r="449" spans="1:53" ht="16.5" customHeight="1" x14ac:dyDescent="0.25">
      <c r="A449" s="64" t="s">
        <v>641</v>
      </c>
      <c r="B449" s="64" t="s">
        <v>642</v>
      </c>
      <c r="C449" s="37">
        <v>4301020269</v>
      </c>
      <c r="D449" s="380">
        <v>4640242180519</v>
      </c>
      <c r="E449" s="380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8" t="s">
        <v>112</v>
      </c>
      <c r="L449" s="39" t="s">
        <v>133</v>
      </c>
      <c r="M449" s="38">
        <v>50</v>
      </c>
      <c r="N449" s="628" t="s">
        <v>643</v>
      </c>
      <c r="O449" s="382"/>
      <c r="P449" s="382"/>
      <c r="Q449" s="382"/>
      <c r="R449" s="383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3" t="s">
        <v>66</v>
      </c>
    </row>
    <row r="450" spans="1:53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8"/>
      <c r="N450" s="384" t="s">
        <v>43</v>
      </c>
      <c r="O450" s="385"/>
      <c r="P450" s="385"/>
      <c r="Q450" s="385"/>
      <c r="R450" s="385"/>
      <c r="S450" s="385"/>
      <c r="T450" s="386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87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8"/>
      <c r="N451" s="384" t="s">
        <v>43</v>
      </c>
      <c r="O451" s="385"/>
      <c r="P451" s="385"/>
      <c r="Q451" s="385"/>
      <c r="R451" s="385"/>
      <c r="S451" s="385"/>
      <c r="T451" s="386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79" t="s">
        <v>76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67"/>
      <c r="Z452" s="67"/>
    </row>
    <row r="453" spans="1:53" ht="27" customHeight="1" x14ac:dyDescent="0.25">
      <c r="A453" s="64" t="s">
        <v>644</v>
      </c>
      <c r="B453" s="64" t="s">
        <v>645</v>
      </c>
      <c r="C453" s="37">
        <v>4301031280</v>
      </c>
      <c r="D453" s="380">
        <v>4640242180816</v>
      </c>
      <c r="E453" s="380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8" t="s">
        <v>80</v>
      </c>
      <c r="L453" s="39" t="s">
        <v>79</v>
      </c>
      <c r="M453" s="38">
        <v>40</v>
      </c>
      <c r="N453" s="629" t="s">
        <v>646</v>
      </c>
      <c r="O453" s="382"/>
      <c r="P453" s="382"/>
      <c r="Q453" s="382"/>
      <c r="R453" s="383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IFERROR(IF(W453=0,"",ROUNDUP(W453/H453,0)*0.00753),"")</f>
        <v/>
      </c>
      <c r="Y453" s="69" t="s">
        <v>48</v>
      </c>
      <c r="Z453" s="70" t="s">
        <v>48</v>
      </c>
      <c r="AD453" s="71"/>
      <c r="BA453" s="314" t="s">
        <v>66</v>
      </c>
    </row>
    <row r="454" spans="1:53" ht="27" customHeight="1" x14ac:dyDescent="0.25">
      <c r="A454" s="64" t="s">
        <v>647</v>
      </c>
      <c r="B454" s="64" t="s">
        <v>648</v>
      </c>
      <c r="C454" s="37">
        <v>4301031244</v>
      </c>
      <c r="D454" s="380">
        <v>4640242180595</v>
      </c>
      <c r="E454" s="380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630" t="s">
        <v>649</v>
      </c>
      <c r="O454" s="382"/>
      <c r="P454" s="382"/>
      <c r="Q454" s="382"/>
      <c r="R454" s="383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5" t="s">
        <v>66</v>
      </c>
    </row>
    <row r="455" spans="1:53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8"/>
      <c r="N455" s="384" t="s">
        <v>43</v>
      </c>
      <c r="O455" s="385"/>
      <c r="P455" s="385"/>
      <c r="Q455" s="385"/>
      <c r="R455" s="385"/>
      <c r="S455" s="385"/>
      <c r="T455" s="386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87"/>
      <c r="B456" s="387"/>
      <c r="C456" s="387"/>
      <c r="D456" s="387"/>
      <c r="E456" s="387"/>
      <c r="F456" s="387"/>
      <c r="G456" s="387"/>
      <c r="H456" s="387"/>
      <c r="I456" s="387"/>
      <c r="J456" s="387"/>
      <c r="K456" s="387"/>
      <c r="L456" s="387"/>
      <c r="M456" s="388"/>
      <c r="N456" s="384" t="s">
        <v>43</v>
      </c>
      <c r="O456" s="385"/>
      <c r="P456" s="385"/>
      <c r="Q456" s="385"/>
      <c r="R456" s="385"/>
      <c r="S456" s="385"/>
      <c r="T456" s="386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4.25" customHeight="1" x14ac:dyDescent="0.25">
      <c r="A457" s="379" t="s">
        <v>81</v>
      </c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379"/>
      <c r="N457" s="379"/>
      <c r="O457" s="379"/>
      <c r="P457" s="379"/>
      <c r="Q457" s="379"/>
      <c r="R457" s="379"/>
      <c r="S457" s="379"/>
      <c r="T457" s="379"/>
      <c r="U457" s="379"/>
      <c r="V457" s="379"/>
      <c r="W457" s="379"/>
      <c r="X457" s="379"/>
      <c r="Y457" s="67"/>
      <c r="Z457" s="67"/>
    </row>
    <row r="458" spans="1:53" ht="27" customHeight="1" x14ac:dyDescent="0.25">
      <c r="A458" s="64" t="s">
        <v>650</v>
      </c>
      <c r="B458" s="64" t="s">
        <v>651</v>
      </c>
      <c r="C458" s="37">
        <v>4301051510</v>
      </c>
      <c r="D458" s="380">
        <v>4640242180540</v>
      </c>
      <c r="E458" s="380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112</v>
      </c>
      <c r="L458" s="39" t="s">
        <v>79</v>
      </c>
      <c r="M458" s="38">
        <v>30</v>
      </c>
      <c r="N458" s="631" t="s">
        <v>652</v>
      </c>
      <c r="O458" s="382"/>
      <c r="P458" s="382"/>
      <c r="Q458" s="382"/>
      <c r="R458" s="383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6" t="s">
        <v>66</v>
      </c>
    </row>
    <row r="459" spans="1:53" ht="27" customHeight="1" x14ac:dyDescent="0.25">
      <c r="A459" s="64" t="s">
        <v>653</v>
      </c>
      <c r="B459" s="64" t="s">
        <v>654</v>
      </c>
      <c r="C459" s="37">
        <v>4301051508</v>
      </c>
      <c r="D459" s="380">
        <v>4640242180557</v>
      </c>
      <c r="E459" s="380"/>
      <c r="F459" s="63">
        <v>0.5</v>
      </c>
      <c r="G459" s="38">
        <v>6</v>
      </c>
      <c r="H459" s="63">
        <v>3</v>
      </c>
      <c r="I459" s="63">
        <v>3.2839999999999998</v>
      </c>
      <c r="J459" s="38">
        <v>156</v>
      </c>
      <c r="K459" s="38" t="s">
        <v>80</v>
      </c>
      <c r="L459" s="39" t="s">
        <v>79</v>
      </c>
      <c r="M459" s="38">
        <v>30</v>
      </c>
      <c r="N459" s="632" t="s">
        <v>655</v>
      </c>
      <c r="O459" s="382"/>
      <c r="P459" s="382"/>
      <c r="Q459" s="382"/>
      <c r="R459" s="383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7" t="s">
        <v>66</v>
      </c>
    </row>
    <row r="460" spans="1:53" x14ac:dyDescent="0.2">
      <c r="A460" s="387"/>
      <c r="B460" s="387"/>
      <c r="C460" s="387"/>
      <c r="D460" s="387"/>
      <c r="E460" s="387"/>
      <c r="F460" s="387"/>
      <c r="G460" s="387"/>
      <c r="H460" s="387"/>
      <c r="I460" s="387"/>
      <c r="J460" s="387"/>
      <c r="K460" s="387"/>
      <c r="L460" s="387"/>
      <c r="M460" s="388"/>
      <c r="N460" s="384" t="s">
        <v>43</v>
      </c>
      <c r="O460" s="385"/>
      <c r="P460" s="385"/>
      <c r="Q460" s="385"/>
      <c r="R460" s="385"/>
      <c r="S460" s="385"/>
      <c r="T460" s="386"/>
      <c r="U460" s="43" t="s">
        <v>42</v>
      </c>
      <c r="V460" s="44">
        <f>IFERROR(V458/H458,"0")+IFERROR(V459/H459,"0")</f>
        <v>0</v>
      </c>
      <c r="W460" s="44">
        <f>IFERROR(W458/H458,"0")+IFERROR(W459/H459,"0")</f>
        <v>0</v>
      </c>
      <c r="X460" s="44">
        <f>IFERROR(IF(X458="",0,X458),"0")+IFERROR(IF(X459="",0,X459),"0")</f>
        <v>0</v>
      </c>
      <c r="Y460" s="68"/>
      <c r="Z460" s="68"/>
    </row>
    <row r="461" spans="1:53" x14ac:dyDescent="0.2">
      <c r="A461" s="387"/>
      <c r="B461" s="387"/>
      <c r="C461" s="387"/>
      <c r="D461" s="387"/>
      <c r="E461" s="387"/>
      <c r="F461" s="387"/>
      <c r="G461" s="387"/>
      <c r="H461" s="387"/>
      <c r="I461" s="387"/>
      <c r="J461" s="387"/>
      <c r="K461" s="387"/>
      <c r="L461" s="387"/>
      <c r="M461" s="388"/>
      <c r="N461" s="384" t="s">
        <v>43</v>
      </c>
      <c r="O461" s="385"/>
      <c r="P461" s="385"/>
      <c r="Q461" s="385"/>
      <c r="R461" s="385"/>
      <c r="S461" s="385"/>
      <c r="T461" s="386"/>
      <c r="U461" s="43" t="s">
        <v>0</v>
      </c>
      <c r="V461" s="44">
        <f>IFERROR(SUM(V458:V459),"0")</f>
        <v>0</v>
      </c>
      <c r="W461" s="44">
        <f>IFERROR(SUM(W458:W459),"0")</f>
        <v>0</v>
      </c>
      <c r="X461" s="43"/>
      <c r="Y461" s="68"/>
      <c r="Z461" s="68"/>
    </row>
    <row r="462" spans="1:53" ht="16.5" customHeight="1" x14ac:dyDescent="0.25">
      <c r="A462" s="378" t="s">
        <v>656</v>
      </c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378"/>
      <c r="M462" s="378"/>
      <c r="N462" s="378"/>
      <c r="O462" s="378"/>
      <c r="P462" s="378"/>
      <c r="Q462" s="378"/>
      <c r="R462" s="378"/>
      <c r="S462" s="378"/>
      <c r="T462" s="378"/>
      <c r="U462" s="378"/>
      <c r="V462" s="378"/>
      <c r="W462" s="378"/>
      <c r="X462" s="378"/>
      <c r="Y462" s="66"/>
      <c r="Z462" s="66"/>
    </row>
    <row r="463" spans="1:53" ht="14.25" customHeight="1" x14ac:dyDescent="0.25">
      <c r="A463" s="379" t="s">
        <v>81</v>
      </c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79"/>
      <c r="P463" s="379"/>
      <c r="Q463" s="379"/>
      <c r="R463" s="379"/>
      <c r="S463" s="379"/>
      <c r="T463" s="379"/>
      <c r="U463" s="379"/>
      <c r="V463" s="379"/>
      <c r="W463" s="379"/>
      <c r="X463" s="379"/>
      <c r="Y463" s="67"/>
      <c r="Z463" s="67"/>
    </row>
    <row r="464" spans="1:53" ht="16.5" customHeight="1" x14ac:dyDescent="0.25">
      <c r="A464" s="64" t="s">
        <v>657</v>
      </c>
      <c r="B464" s="64" t="s">
        <v>658</v>
      </c>
      <c r="C464" s="37">
        <v>4301051310</v>
      </c>
      <c r="D464" s="380">
        <v>4680115880870</v>
      </c>
      <c r="E464" s="380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112</v>
      </c>
      <c r="L464" s="39" t="s">
        <v>133</v>
      </c>
      <c r="M464" s="38">
        <v>40</v>
      </c>
      <c r="N464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82"/>
      <c r="P464" s="382"/>
      <c r="Q464" s="382"/>
      <c r="R464" s="383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18" t="s">
        <v>66</v>
      </c>
    </row>
    <row r="465" spans="1:29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8"/>
      <c r="N465" s="384" t="s">
        <v>43</v>
      </c>
      <c r="O465" s="385"/>
      <c r="P465" s="385"/>
      <c r="Q465" s="385"/>
      <c r="R465" s="385"/>
      <c r="S465" s="385"/>
      <c r="T465" s="386"/>
      <c r="U465" s="43" t="s">
        <v>42</v>
      </c>
      <c r="V465" s="44">
        <f>IFERROR(V464/H464,"0")</f>
        <v>0</v>
      </c>
      <c r="W465" s="44">
        <f>IFERROR(W464/H464,"0")</f>
        <v>0</v>
      </c>
      <c r="X465" s="44">
        <f>IFERROR(IF(X464="",0,X464),"0")</f>
        <v>0</v>
      </c>
      <c r="Y465" s="68"/>
      <c r="Z465" s="68"/>
    </row>
    <row r="466" spans="1:29" x14ac:dyDescent="0.2">
      <c r="A466" s="387"/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388"/>
      <c r="N466" s="384" t="s">
        <v>43</v>
      </c>
      <c r="O466" s="385"/>
      <c r="P466" s="385"/>
      <c r="Q466" s="385"/>
      <c r="R466" s="385"/>
      <c r="S466" s="385"/>
      <c r="T466" s="386"/>
      <c r="U466" s="43" t="s">
        <v>0</v>
      </c>
      <c r="V466" s="44">
        <f>IFERROR(SUM(V464:V464),"0")</f>
        <v>0</v>
      </c>
      <c r="W466" s="44">
        <f>IFERROR(SUM(W464:W464),"0")</f>
        <v>0</v>
      </c>
      <c r="X466" s="43"/>
      <c r="Y466" s="68"/>
      <c r="Z466" s="68"/>
    </row>
    <row r="467" spans="1:29" ht="15" customHeight="1" x14ac:dyDescent="0.2">
      <c r="A467" s="387"/>
      <c r="B467" s="387"/>
      <c r="C467" s="387"/>
      <c r="D467" s="387"/>
      <c r="E467" s="387"/>
      <c r="F467" s="387"/>
      <c r="G467" s="387"/>
      <c r="H467" s="387"/>
      <c r="I467" s="387"/>
      <c r="J467" s="387"/>
      <c r="K467" s="387"/>
      <c r="L467" s="387"/>
      <c r="M467" s="637"/>
      <c r="N467" s="634" t="s">
        <v>36</v>
      </c>
      <c r="O467" s="635"/>
      <c r="P467" s="635"/>
      <c r="Q467" s="635"/>
      <c r="R467" s="635"/>
      <c r="S467" s="635"/>
      <c r="T467" s="636"/>
      <c r="U467" s="43" t="s">
        <v>0</v>
      </c>
      <c r="V467" s="4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0</v>
      </c>
      <c r="W467" s="4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0</v>
      </c>
      <c r="X467" s="43"/>
      <c r="Y467" s="68"/>
      <c r="Z467" s="68"/>
    </row>
    <row r="468" spans="1:29" x14ac:dyDescent="0.2">
      <c r="A468" s="387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637"/>
      <c r="N468" s="634" t="s">
        <v>37</v>
      </c>
      <c r="O468" s="635"/>
      <c r="P468" s="635"/>
      <c r="Q468" s="635"/>
      <c r="R468" s="635"/>
      <c r="S468" s="635"/>
      <c r="T468" s="636"/>
      <c r="U468" s="43" t="s">
        <v>0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0</v>
      </c>
      <c r="W468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0</v>
      </c>
      <c r="X468" s="43"/>
      <c r="Y468" s="68"/>
      <c r="Z468" s="68"/>
    </row>
    <row r="469" spans="1:29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637"/>
      <c r="N469" s="634" t="s">
        <v>38</v>
      </c>
      <c r="O469" s="635"/>
      <c r="P469" s="635"/>
      <c r="Q469" s="635"/>
      <c r="R469" s="635"/>
      <c r="S469" s="635"/>
      <c r="T469" s="636"/>
      <c r="U469" s="43" t="s">
        <v>23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0</v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0</v>
      </c>
      <c r="X469" s="43"/>
      <c r="Y469" s="68"/>
      <c r="Z469" s="68"/>
    </row>
    <row r="470" spans="1:29" x14ac:dyDescent="0.2">
      <c r="A470" s="387"/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7"/>
      <c r="M470" s="637"/>
      <c r="N470" s="634" t="s">
        <v>39</v>
      </c>
      <c r="O470" s="635"/>
      <c r="P470" s="635"/>
      <c r="Q470" s="635"/>
      <c r="R470" s="635"/>
      <c r="S470" s="635"/>
      <c r="T470" s="636"/>
      <c r="U470" s="43" t="s">
        <v>0</v>
      </c>
      <c r="V470" s="44">
        <f>GrossWeightTotal+PalletQtyTotal*25</f>
        <v>0</v>
      </c>
      <c r="W470" s="44">
        <f>GrossWeightTotalR+PalletQtyTotalR*25</f>
        <v>0</v>
      </c>
      <c r="X470" s="43"/>
      <c r="Y470" s="68"/>
      <c r="Z470" s="68"/>
    </row>
    <row r="471" spans="1:29" x14ac:dyDescent="0.2">
      <c r="A471" s="387"/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637"/>
      <c r="N471" s="634" t="s">
        <v>40</v>
      </c>
      <c r="O471" s="635"/>
      <c r="P471" s="635"/>
      <c r="Q471" s="635"/>
      <c r="R471" s="635"/>
      <c r="S471" s="635"/>
      <c r="T471" s="636"/>
      <c r="U471" s="43" t="s">
        <v>23</v>
      </c>
      <c r="V471" s="4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0</v>
      </c>
      <c r="W471" s="4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0</v>
      </c>
      <c r="X471" s="43"/>
      <c r="Y471" s="68"/>
      <c r="Z471" s="68"/>
    </row>
    <row r="472" spans="1:29" ht="14.25" x14ac:dyDescent="0.2">
      <c r="A472" s="387"/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637"/>
      <c r="N472" s="634" t="s">
        <v>41</v>
      </c>
      <c r="O472" s="635"/>
      <c r="P472" s="635"/>
      <c r="Q472" s="635"/>
      <c r="R472" s="635"/>
      <c r="S472" s="635"/>
      <c r="T472" s="636"/>
      <c r="U472" s="46" t="s">
        <v>54</v>
      </c>
      <c r="V472" s="43"/>
      <c r="W472" s="43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0</v>
      </c>
      <c r="Y472" s="68"/>
      <c r="Z472" s="68"/>
    </row>
    <row r="473" spans="1:29" ht="13.5" thickBot="1" x14ac:dyDescent="0.25"/>
    <row r="474" spans="1:29" ht="27" thickTop="1" thickBot="1" x14ac:dyDescent="0.25">
      <c r="A474" s="47" t="s">
        <v>9</v>
      </c>
      <c r="B474" s="72" t="s">
        <v>75</v>
      </c>
      <c r="C474" s="638" t="s">
        <v>106</v>
      </c>
      <c r="D474" s="638" t="s">
        <v>106</v>
      </c>
      <c r="E474" s="638" t="s">
        <v>106</v>
      </c>
      <c r="F474" s="638" t="s">
        <v>106</v>
      </c>
      <c r="G474" s="638" t="s">
        <v>257</v>
      </c>
      <c r="H474" s="638" t="s">
        <v>257</v>
      </c>
      <c r="I474" s="638" t="s">
        <v>257</v>
      </c>
      <c r="J474" s="638" t="s">
        <v>257</v>
      </c>
      <c r="K474" s="639"/>
      <c r="L474" s="638" t="s">
        <v>257</v>
      </c>
      <c r="M474" s="638" t="s">
        <v>257</v>
      </c>
      <c r="N474" s="638" t="s">
        <v>451</v>
      </c>
      <c r="O474" s="638" t="s">
        <v>451</v>
      </c>
      <c r="P474" s="638" t="s">
        <v>501</v>
      </c>
      <c r="Q474" s="638" t="s">
        <v>501</v>
      </c>
      <c r="R474" s="72" t="s">
        <v>588</v>
      </c>
      <c r="S474" s="638" t="s">
        <v>630</v>
      </c>
      <c r="T474" s="638" t="s">
        <v>630</v>
      </c>
      <c r="U474" s="1"/>
      <c r="Z474" s="61"/>
      <c r="AC474" s="1"/>
    </row>
    <row r="475" spans="1:29" ht="14.25" customHeight="1" thickTop="1" x14ac:dyDescent="0.2">
      <c r="A475" s="640" t="s">
        <v>10</v>
      </c>
      <c r="B475" s="638" t="s">
        <v>75</v>
      </c>
      <c r="C475" s="638" t="s">
        <v>107</v>
      </c>
      <c r="D475" s="638" t="s">
        <v>115</v>
      </c>
      <c r="E475" s="638" t="s">
        <v>106</v>
      </c>
      <c r="F475" s="638" t="s">
        <v>249</v>
      </c>
      <c r="G475" s="638" t="s">
        <v>258</v>
      </c>
      <c r="H475" s="638" t="s">
        <v>265</v>
      </c>
      <c r="I475" s="638" t="s">
        <v>282</v>
      </c>
      <c r="J475" s="638" t="s">
        <v>342</v>
      </c>
      <c r="K475" s="1"/>
      <c r="L475" s="638" t="s">
        <v>422</v>
      </c>
      <c r="M475" s="638" t="s">
        <v>440</v>
      </c>
      <c r="N475" s="638" t="s">
        <v>452</v>
      </c>
      <c r="O475" s="638" t="s">
        <v>478</v>
      </c>
      <c r="P475" s="638" t="s">
        <v>502</v>
      </c>
      <c r="Q475" s="638" t="s">
        <v>566</v>
      </c>
      <c r="R475" s="638" t="s">
        <v>588</v>
      </c>
      <c r="S475" s="638" t="s">
        <v>631</v>
      </c>
      <c r="T475" s="638" t="s">
        <v>656</v>
      </c>
      <c r="U475" s="1"/>
      <c r="Z475" s="61"/>
      <c r="AC475" s="1"/>
    </row>
    <row r="476" spans="1:29" ht="13.5" thickBot="1" x14ac:dyDescent="0.25">
      <c r="A476" s="641"/>
      <c r="B476" s="638"/>
      <c r="C476" s="638"/>
      <c r="D476" s="638"/>
      <c r="E476" s="638"/>
      <c r="F476" s="638"/>
      <c r="G476" s="638"/>
      <c r="H476" s="638"/>
      <c r="I476" s="638"/>
      <c r="J476" s="638"/>
      <c r="K476" s="1"/>
      <c r="L476" s="638"/>
      <c r="M476" s="638"/>
      <c r="N476" s="638"/>
      <c r="O476" s="638"/>
      <c r="P476" s="638"/>
      <c r="Q476" s="638"/>
      <c r="R476" s="638"/>
      <c r="S476" s="638"/>
      <c r="T476" s="638"/>
      <c r="U476" s="1"/>
      <c r="Z476" s="61"/>
      <c r="AC476" s="1"/>
    </row>
    <row r="477" spans="1:29" ht="18" thickTop="1" thickBot="1" x14ac:dyDescent="0.25">
      <c r="A477" s="47" t="s">
        <v>13</v>
      </c>
      <c r="B477" s="53">
        <f>IFERROR(W22*1,"0")+IFERROR(W26*1,"0")+IFERROR(W27*1,"0")+IFERROR(W28*1,"0")+IFERROR(W29*1,"0")+IFERROR(W30*1,"0")+IFERROR(W31*1,"0")+IFERROR(W35*1,"0")+IFERROR(W39*1,"0")+IFERROR(W43*1,"0")</f>
        <v>0</v>
      </c>
      <c r="C477" s="53">
        <f>IFERROR(W49*1,"0")+IFERROR(W50*1,"0")</f>
        <v>0</v>
      </c>
      <c r="D477" s="53">
        <f>IFERROR(W55*1,"0")+IFERROR(W56*1,"0")+IFERROR(W57*1,"0")+IFERROR(W58*1,"0")</f>
        <v>0</v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77" s="53">
        <f>IFERROR(W129*1,"0")+IFERROR(W130*1,"0")+IFERROR(W131*1,"0")</f>
        <v>0</v>
      </c>
      <c r="G477" s="53">
        <f>IFERROR(W137*1,"0")+IFERROR(W138*1,"0")+IFERROR(W139*1,"0")</f>
        <v>0</v>
      </c>
      <c r="H477" s="53">
        <f>IFERROR(W144*1,"0")+IFERROR(W145*1,"0")+IFERROR(W146*1,"0")+IFERROR(W147*1,"0")+IFERROR(W148*1,"0")+IFERROR(W149*1,"0")+IFERROR(W150*1,"0")+IFERROR(W151*1,"0")</f>
        <v>0</v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1"/>
      <c r="L477" s="53">
        <f>IFERROR(W258*1,"0")+IFERROR(W259*1,"0")+IFERROR(W260*1,"0")+IFERROR(W261*1,"0")+IFERROR(W262*1,"0")+IFERROR(W263*1,"0")+IFERROR(W264*1,"0")+IFERROR(W268*1,"0")+IFERROR(W269*1,"0")</f>
        <v>0</v>
      </c>
      <c r="M477" s="53">
        <f>IFERROR(W274*1,"0")+IFERROR(W278*1,"0")+IFERROR(W279*1,"0")+IFERROR(W283*1,"0")+IFERROR(W287*1,"0")</f>
        <v>0</v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0</v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53">
        <f>IFERROR(W389*1,"0")+IFERROR(W390*1,"0")+IFERROR(W394*1,"0")+IFERROR(W395*1,"0")+IFERROR(W396*1,"0")+IFERROR(W397*1,"0")+IFERROR(W398*1,"0")+IFERROR(W399*1,"0")+IFERROR(W400*1,"0")+IFERROR(W404*1,"0")</f>
        <v>0</v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0</v>
      </c>
      <c r="S477" s="53">
        <f>IFERROR(W443*1,"0")+IFERROR(W444*1,"0")+IFERROR(W448*1,"0")+IFERROR(W449*1,"0")+IFERROR(W453*1,"0")+IFERROR(W454*1,"0")+IFERROR(W458*1,"0")+IFERROR(W459*1,"0")</f>
        <v>0</v>
      </c>
      <c r="T477" s="53">
        <f>IFERROR(W464*1,"0")</f>
        <v>0</v>
      </c>
      <c r="U477" s="1"/>
      <c r="Z477" s="61"/>
      <c r="AC477" s="1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9">
    <mergeCell ref="C474:F474"/>
    <mergeCell ref="G474:M474"/>
    <mergeCell ref="N474:O474"/>
    <mergeCell ref="P474:Q474"/>
    <mergeCell ref="S474:T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T475:T476"/>
    <mergeCell ref="N465:T465"/>
    <mergeCell ref="A465:M466"/>
    <mergeCell ref="N466:T466"/>
    <mergeCell ref="N467:T467"/>
    <mergeCell ref="A467:M472"/>
    <mergeCell ref="N468:T468"/>
    <mergeCell ref="N469:T469"/>
    <mergeCell ref="N470:T470"/>
    <mergeCell ref="N471:T471"/>
    <mergeCell ref="N472:T472"/>
    <mergeCell ref="D459:E459"/>
    <mergeCell ref="N459:R459"/>
    <mergeCell ref="N460:T460"/>
    <mergeCell ref="A460:M461"/>
    <mergeCell ref="N461:T461"/>
    <mergeCell ref="A462:X462"/>
    <mergeCell ref="A463:X463"/>
    <mergeCell ref="D464:E464"/>
    <mergeCell ref="N464:R464"/>
    <mergeCell ref="D453:E453"/>
    <mergeCell ref="N453:R453"/>
    <mergeCell ref="D454:E454"/>
    <mergeCell ref="N454:R454"/>
    <mergeCell ref="N455:T455"/>
    <mergeCell ref="A455:M456"/>
    <mergeCell ref="N456:T456"/>
    <mergeCell ref="A457:X457"/>
    <mergeCell ref="D458:E458"/>
    <mergeCell ref="N458:R458"/>
    <mergeCell ref="A447:X447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A441:X441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A408:X408"/>
    <mergeCell ref="A409:X409"/>
    <mergeCell ref="D410:E410"/>
    <mergeCell ref="N410:R410"/>
    <mergeCell ref="D411:E411"/>
    <mergeCell ref="N411:R411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8:X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A382:X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D377:E377"/>
    <mergeCell ref="N377:R377"/>
    <mergeCell ref="D378:E378"/>
    <mergeCell ref="N378:R378"/>
    <mergeCell ref="D379:E379"/>
    <mergeCell ref="N379:R379"/>
    <mergeCell ref="N380:T380"/>
    <mergeCell ref="A380:M381"/>
    <mergeCell ref="N381:T381"/>
    <mergeCell ref="A371:X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A337:X337"/>
    <mergeCell ref="D338:E338"/>
    <mergeCell ref="N338:R338"/>
    <mergeCell ref="N339:T339"/>
    <mergeCell ref="A339:M340"/>
    <mergeCell ref="N340:T340"/>
    <mergeCell ref="A341:X341"/>
    <mergeCell ref="A342:X342"/>
    <mergeCell ref="A343:X343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25:X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13:X313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N307:T307"/>
    <mergeCell ref="A307:M308"/>
    <mergeCell ref="N308:T308"/>
    <mergeCell ref="A309:X309"/>
    <mergeCell ref="D310:E310"/>
    <mergeCell ref="N310:R310"/>
    <mergeCell ref="N311:T311"/>
    <mergeCell ref="A311:M312"/>
    <mergeCell ref="N312:T312"/>
    <mergeCell ref="N301:T301"/>
    <mergeCell ref="A301:M302"/>
    <mergeCell ref="N302:T302"/>
    <mergeCell ref="A303:X303"/>
    <mergeCell ref="D304:E304"/>
    <mergeCell ref="N304:R304"/>
    <mergeCell ref="D305:E305"/>
    <mergeCell ref="N305:R305"/>
    <mergeCell ref="D306:E306"/>
    <mergeCell ref="N306:R306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77:X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N270:T270"/>
    <mergeCell ref="A270:M271"/>
    <mergeCell ref="N271:T271"/>
    <mergeCell ref="A272:X272"/>
    <mergeCell ref="A273:X273"/>
    <mergeCell ref="D274:E274"/>
    <mergeCell ref="N274:R274"/>
    <mergeCell ref="N275:T275"/>
    <mergeCell ref="A275:M276"/>
    <mergeCell ref="N276:T276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3:E253"/>
    <mergeCell ref="N253:R253"/>
    <mergeCell ref="N254:T254"/>
    <mergeCell ref="A254:M255"/>
    <mergeCell ref="N255:T255"/>
    <mergeCell ref="A256:X256"/>
    <mergeCell ref="A257:X257"/>
    <mergeCell ref="D258:E258"/>
    <mergeCell ref="N258:R258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N195:T195"/>
    <mergeCell ref="A195:M196"/>
    <mergeCell ref="N196:T196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D151:E151"/>
    <mergeCell ref="N151:R151"/>
    <mergeCell ref="N152:T152"/>
    <mergeCell ref="A152:M153"/>
    <mergeCell ref="N153:T153"/>
    <mergeCell ref="A154:X154"/>
    <mergeCell ref="A155:X155"/>
    <mergeCell ref="D156:E156"/>
    <mergeCell ref="N156:R156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659</v>
      </c>
      <c r="H1" s="9"/>
    </row>
    <row r="3" spans="2:8" x14ac:dyDescent="0.2">
      <c r="B3" s="54" t="s">
        <v>660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662</v>
      </c>
      <c r="C6" s="54" t="s">
        <v>663</v>
      </c>
      <c r="D6" s="54" t="s">
        <v>664</v>
      </c>
      <c r="E6" s="54" t="s">
        <v>48</v>
      </c>
    </row>
    <row r="7" spans="2:8" x14ac:dyDescent="0.2">
      <c r="B7" s="54" t="s">
        <v>665</v>
      </c>
      <c r="C7" s="54" t="s">
        <v>666</v>
      </c>
      <c r="D7" s="54" t="s">
        <v>667</v>
      </c>
      <c r="E7" s="54" t="s">
        <v>48</v>
      </c>
    </row>
    <row r="9" spans="2:8" x14ac:dyDescent="0.2">
      <c r="B9" s="54" t="s">
        <v>668</v>
      </c>
      <c r="C9" s="54" t="s">
        <v>663</v>
      </c>
      <c r="D9" s="54" t="s">
        <v>48</v>
      </c>
      <c r="E9" s="54" t="s">
        <v>48</v>
      </c>
    </row>
    <row r="11" spans="2:8" x14ac:dyDescent="0.2">
      <c r="B11" s="54" t="s">
        <v>668</v>
      </c>
      <c r="C11" s="54" t="s">
        <v>666</v>
      </c>
      <c r="D11" s="54" t="s">
        <v>48</v>
      </c>
      <c r="E11" s="54" t="s">
        <v>48</v>
      </c>
    </row>
    <row r="13" spans="2:8" x14ac:dyDescent="0.2">
      <c r="B13" s="54" t="s">
        <v>669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670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671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672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673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674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679</v>
      </c>
      <c r="C23" s="54" t="s">
        <v>48</v>
      </c>
      <c r="D23" s="54" t="s">
        <v>48</v>
      </c>
      <c r="E23" s="54" t="s">
        <v>48</v>
      </c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2023-11-24T07:05:50Z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