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2" l="1"/>
  <c r="V461" i="2"/>
  <c r="V463" i="2" s="1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W444" i="2"/>
  <c r="V444" i="2"/>
  <c r="V443" i="2"/>
  <c r="X442" i="2"/>
  <c r="W442" i="2"/>
  <c r="W441" i="2"/>
  <c r="X441" i="2" s="1"/>
  <c r="X443" i="2" s="1"/>
  <c r="V439" i="2"/>
  <c r="V438" i="2"/>
  <c r="W437" i="2"/>
  <c r="X437" i="2" s="1"/>
  <c r="W436" i="2"/>
  <c r="S470" i="2" s="1"/>
  <c r="V432" i="2"/>
  <c r="V431" i="2"/>
  <c r="W430" i="2"/>
  <c r="W431" i="2" s="1"/>
  <c r="N430" i="2"/>
  <c r="W429" i="2"/>
  <c r="W432" i="2" s="1"/>
  <c r="N429" i="2"/>
  <c r="V427" i="2"/>
  <c r="V426" i="2"/>
  <c r="W425" i="2"/>
  <c r="X425" i="2" s="1"/>
  <c r="X424" i="2"/>
  <c r="W424" i="2"/>
  <c r="W423" i="2"/>
  <c r="X423" i="2" s="1"/>
  <c r="W422" i="2"/>
  <c r="X422" i="2" s="1"/>
  <c r="N422" i="2"/>
  <c r="W421" i="2"/>
  <c r="X421" i="2" s="1"/>
  <c r="N421" i="2"/>
  <c r="W420" i="2"/>
  <c r="X420" i="2" s="1"/>
  <c r="N420" i="2"/>
  <c r="W418" i="2"/>
  <c r="V418" i="2"/>
  <c r="W417" i="2"/>
  <c r="V417" i="2"/>
  <c r="X416" i="2"/>
  <c r="W416" i="2"/>
  <c r="N416" i="2"/>
  <c r="X415" i="2"/>
  <c r="X417" i="2" s="1"/>
  <c r="W415" i="2"/>
  <c r="N415" i="2"/>
  <c r="V413" i="2"/>
  <c r="V412" i="2"/>
  <c r="X411" i="2"/>
  <c r="W411" i="2"/>
  <c r="N411" i="2"/>
  <c r="W410" i="2"/>
  <c r="X410" i="2" s="1"/>
  <c r="N410" i="2"/>
  <c r="W409" i="2"/>
  <c r="X409" i="2" s="1"/>
  <c r="N409" i="2"/>
  <c r="W408" i="2"/>
  <c r="X408" i="2" s="1"/>
  <c r="N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R470" i="2" s="1"/>
  <c r="N403" i="2"/>
  <c r="W399" i="2"/>
  <c r="V399" i="2"/>
  <c r="W398" i="2"/>
  <c r="V398" i="2"/>
  <c r="X397" i="2"/>
  <c r="X398" i="2" s="1"/>
  <c r="W397" i="2"/>
  <c r="N397" i="2"/>
  <c r="V395" i="2"/>
  <c r="V394" i="2"/>
  <c r="X393" i="2"/>
  <c r="W393" i="2"/>
  <c r="N393" i="2"/>
  <c r="X392" i="2"/>
  <c r="W392" i="2"/>
  <c r="N392" i="2"/>
  <c r="W391" i="2"/>
  <c r="X391" i="2" s="1"/>
  <c r="N391" i="2"/>
  <c r="X390" i="2"/>
  <c r="W390" i="2"/>
  <c r="W389" i="2"/>
  <c r="X389" i="2" s="1"/>
  <c r="N389" i="2"/>
  <c r="W388" i="2"/>
  <c r="X388" i="2" s="1"/>
  <c r="N388" i="2"/>
  <c r="W387" i="2"/>
  <c r="W394" i="2" s="1"/>
  <c r="N387" i="2"/>
  <c r="W385" i="2"/>
  <c r="V385" i="2"/>
  <c r="W384" i="2"/>
  <c r="V384" i="2"/>
  <c r="X383" i="2"/>
  <c r="W383" i="2"/>
  <c r="N383" i="2"/>
  <c r="X382" i="2"/>
  <c r="X384" i="2" s="1"/>
  <c r="W382" i="2"/>
  <c r="Q470" i="2" s="1"/>
  <c r="N382" i="2"/>
  <c r="V379" i="2"/>
  <c r="V378" i="2"/>
  <c r="X377" i="2"/>
  <c r="W377" i="2"/>
  <c r="W376" i="2"/>
  <c r="W378" i="2" s="1"/>
  <c r="V374" i="2"/>
  <c r="V373" i="2"/>
  <c r="X372" i="2"/>
  <c r="W372" i="2"/>
  <c r="W371" i="2"/>
  <c r="X371" i="2" s="1"/>
  <c r="X370" i="2"/>
  <c r="W370" i="2"/>
  <c r="X369" i="2"/>
  <c r="W369" i="2"/>
  <c r="W374" i="2" s="1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X360" i="2"/>
  <c r="W360" i="2"/>
  <c r="N360" i="2"/>
  <c r="X359" i="2"/>
  <c r="W359" i="2"/>
  <c r="N359" i="2"/>
  <c r="X358" i="2"/>
  <c r="W358" i="2"/>
  <c r="W363" i="2" s="1"/>
  <c r="N358" i="2"/>
  <c r="V356" i="2"/>
  <c r="V355" i="2"/>
  <c r="W354" i="2"/>
  <c r="X354" i="2" s="1"/>
  <c r="X353" i="2"/>
  <c r="W353" i="2"/>
  <c r="N353" i="2"/>
  <c r="X352" i="2"/>
  <c r="W352" i="2"/>
  <c r="N352" i="2"/>
  <c r="W351" i="2"/>
  <c r="X351" i="2" s="1"/>
  <c r="N351" i="2"/>
  <c r="W350" i="2"/>
  <c r="X350" i="2" s="1"/>
  <c r="N350" i="2"/>
  <c r="X349" i="2"/>
  <c r="W349" i="2"/>
  <c r="N349" i="2"/>
  <c r="X348" i="2"/>
  <c r="W348" i="2"/>
  <c r="N348" i="2"/>
  <c r="W347" i="2"/>
  <c r="X347" i="2" s="1"/>
  <c r="N347" i="2"/>
  <c r="W346" i="2"/>
  <c r="X346" i="2" s="1"/>
  <c r="N346" i="2"/>
  <c r="X345" i="2"/>
  <c r="W345" i="2"/>
  <c r="N345" i="2"/>
  <c r="X344" i="2"/>
  <c r="W344" i="2"/>
  <c r="N344" i="2"/>
  <c r="W343" i="2"/>
  <c r="W355" i="2" s="1"/>
  <c r="N343" i="2"/>
  <c r="W342" i="2"/>
  <c r="X342" i="2" s="1"/>
  <c r="N342" i="2"/>
  <c r="W340" i="2"/>
  <c r="V340" i="2"/>
  <c r="X339" i="2"/>
  <c r="W339" i="2"/>
  <c r="V339" i="2"/>
  <c r="X338" i="2"/>
  <c r="W338" i="2"/>
  <c r="N338" i="2"/>
  <c r="X337" i="2"/>
  <c r="W337" i="2"/>
  <c r="P470" i="2" s="1"/>
  <c r="N337" i="2"/>
  <c r="W333" i="2"/>
  <c r="V333" i="2"/>
  <c r="W332" i="2"/>
  <c r="V332" i="2"/>
  <c r="W331" i="2"/>
  <c r="X331" i="2" s="1"/>
  <c r="X332" i="2" s="1"/>
  <c r="N331" i="2"/>
  <c r="V329" i="2"/>
  <c r="V328" i="2"/>
  <c r="X327" i="2"/>
  <c r="W327" i="2"/>
  <c r="N327" i="2"/>
  <c r="X326" i="2"/>
  <c r="W326" i="2"/>
  <c r="N326" i="2"/>
  <c r="W325" i="2"/>
  <c r="W329" i="2" s="1"/>
  <c r="N325" i="2"/>
  <c r="W324" i="2"/>
  <c r="X324" i="2" s="1"/>
  <c r="N324" i="2"/>
  <c r="W322" i="2"/>
  <c r="V322" i="2"/>
  <c r="X321" i="2"/>
  <c r="W321" i="2"/>
  <c r="V321" i="2"/>
  <c r="X320" i="2"/>
  <c r="W320" i="2"/>
  <c r="N320" i="2"/>
  <c r="X319" i="2"/>
  <c r="W319" i="2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W312" i="2"/>
  <c r="W317" i="2" s="1"/>
  <c r="N312" i="2"/>
  <c r="V309" i="2"/>
  <c r="W308" i="2"/>
  <c r="V308" i="2"/>
  <c r="W307" i="2"/>
  <c r="X307" i="2" s="1"/>
  <c r="X308" i="2" s="1"/>
  <c r="N307" i="2"/>
  <c r="W305" i="2"/>
  <c r="V305" i="2"/>
  <c r="X304" i="2"/>
  <c r="W304" i="2"/>
  <c r="V304" i="2"/>
  <c r="X303" i="2"/>
  <c r="W303" i="2"/>
  <c r="N303" i="2"/>
  <c r="V301" i="2"/>
  <c r="V300" i="2"/>
  <c r="W299" i="2"/>
  <c r="X299" i="2" s="1"/>
  <c r="N299" i="2"/>
  <c r="W298" i="2"/>
  <c r="X298" i="2" s="1"/>
  <c r="W297" i="2"/>
  <c r="W301" i="2" s="1"/>
  <c r="N297" i="2"/>
  <c r="V295" i="2"/>
  <c r="V294" i="2"/>
  <c r="X293" i="2"/>
  <c r="W293" i="2"/>
  <c r="N293" i="2"/>
  <c r="X292" i="2"/>
  <c r="W292" i="2"/>
  <c r="N292" i="2"/>
  <c r="X291" i="2"/>
  <c r="W291" i="2"/>
  <c r="W290" i="2"/>
  <c r="X290" i="2" s="1"/>
  <c r="N290" i="2"/>
  <c r="W289" i="2"/>
  <c r="X289" i="2" s="1"/>
  <c r="N289" i="2"/>
  <c r="W288" i="2"/>
  <c r="X288" i="2" s="1"/>
  <c r="N288" i="2"/>
  <c r="X287" i="2"/>
  <c r="W287" i="2"/>
  <c r="N287" i="2"/>
  <c r="W286" i="2"/>
  <c r="W295" i="2" s="1"/>
  <c r="N286" i="2"/>
  <c r="V282" i="2"/>
  <c r="V281" i="2"/>
  <c r="W280" i="2"/>
  <c r="W282" i="2" s="1"/>
  <c r="N280" i="2"/>
  <c r="V278" i="2"/>
  <c r="V277" i="2"/>
  <c r="X276" i="2"/>
  <c r="X277" i="2" s="1"/>
  <c r="W276" i="2"/>
  <c r="W278" i="2" s="1"/>
  <c r="N276" i="2"/>
  <c r="V274" i="2"/>
  <c r="V273" i="2"/>
  <c r="W272" i="2"/>
  <c r="X272" i="2" s="1"/>
  <c r="N272" i="2"/>
  <c r="W271" i="2"/>
  <c r="W273" i="2" s="1"/>
  <c r="N271" i="2"/>
  <c r="V269" i="2"/>
  <c r="W268" i="2"/>
  <c r="V268" i="2"/>
  <c r="W267" i="2"/>
  <c r="X267" i="2" s="1"/>
  <c r="X268" i="2" s="1"/>
  <c r="N267" i="2"/>
  <c r="W264" i="2"/>
  <c r="V264" i="2"/>
  <c r="X263" i="2"/>
  <c r="W263" i="2"/>
  <c r="V263" i="2"/>
  <c r="X262" i="2"/>
  <c r="W262" i="2"/>
  <c r="N262" i="2"/>
  <c r="X261" i="2"/>
  <c r="W261" i="2"/>
  <c r="N261" i="2"/>
  <c r="V259" i="2"/>
  <c r="V258" i="2"/>
  <c r="W257" i="2"/>
  <c r="X257" i="2" s="1"/>
  <c r="N257" i="2"/>
  <c r="X256" i="2"/>
  <c r="W256" i="2"/>
  <c r="N256" i="2"/>
  <c r="W255" i="2"/>
  <c r="X255" i="2" s="1"/>
  <c r="N255" i="2"/>
  <c r="W254" i="2"/>
  <c r="X254" i="2" s="1"/>
  <c r="N254" i="2"/>
  <c r="W253" i="2"/>
  <c r="X253" i="2" s="1"/>
  <c r="W252" i="2"/>
  <c r="W259" i="2" s="1"/>
  <c r="N252" i="2"/>
  <c r="W251" i="2"/>
  <c r="X251" i="2" s="1"/>
  <c r="N251" i="2"/>
  <c r="V248" i="2"/>
  <c r="W247" i="2"/>
  <c r="V247" i="2"/>
  <c r="X246" i="2"/>
  <c r="W246" i="2"/>
  <c r="N246" i="2"/>
  <c r="X245" i="2"/>
  <c r="W245" i="2"/>
  <c r="N245" i="2"/>
  <c r="W244" i="2"/>
  <c r="X244" i="2" s="1"/>
  <c r="X247" i="2" s="1"/>
  <c r="N244" i="2"/>
  <c r="W242" i="2"/>
  <c r="V242" i="2"/>
  <c r="V241" i="2"/>
  <c r="X240" i="2"/>
  <c r="W240" i="2"/>
  <c r="N240" i="2"/>
  <c r="W239" i="2"/>
  <c r="X239" i="2" s="1"/>
  <c r="X238" i="2"/>
  <c r="W238" i="2"/>
  <c r="V236" i="2"/>
  <c r="V235" i="2"/>
  <c r="X234" i="2"/>
  <c r="W234" i="2"/>
  <c r="N234" i="2"/>
  <c r="W233" i="2"/>
  <c r="X233" i="2" s="1"/>
  <c r="N233" i="2"/>
  <c r="W232" i="2"/>
  <c r="X232" i="2" s="1"/>
  <c r="N232" i="2"/>
  <c r="V230" i="2"/>
  <c r="V229" i="2"/>
  <c r="W228" i="2"/>
  <c r="X228" i="2" s="1"/>
  <c r="N228" i="2"/>
  <c r="X227" i="2"/>
  <c r="W227" i="2"/>
  <c r="N227" i="2"/>
  <c r="X226" i="2"/>
  <c r="W226" i="2"/>
  <c r="N226" i="2"/>
  <c r="W225" i="2"/>
  <c r="W229" i="2" s="1"/>
  <c r="N225" i="2"/>
  <c r="W224" i="2"/>
  <c r="X224" i="2" s="1"/>
  <c r="W223" i="2"/>
  <c r="X223" i="2" s="1"/>
  <c r="W222" i="2"/>
  <c r="X222" i="2" s="1"/>
  <c r="N222" i="2"/>
  <c r="W221" i="2"/>
  <c r="X221" i="2" s="1"/>
  <c r="N221" i="2"/>
  <c r="X220" i="2"/>
  <c r="W220" i="2"/>
  <c r="W230" i="2" s="1"/>
  <c r="N220" i="2"/>
  <c r="V218" i="2"/>
  <c r="V217" i="2"/>
  <c r="X216" i="2"/>
  <c r="W216" i="2"/>
  <c r="N216" i="2"/>
  <c r="W215" i="2"/>
  <c r="X215" i="2" s="1"/>
  <c r="N215" i="2"/>
  <c r="W214" i="2"/>
  <c r="X214" i="2" s="1"/>
  <c r="N214" i="2"/>
  <c r="X213" i="2"/>
  <c r="W213" i="2"/>
  <c r="W217" i="2" s="1"/>
  <c r="N213" i="2"/>
  <c r="W211" i="2"/>
  <c r="V211" i="2"/>
  <c r="V210" i="2"/>
  <c r="X209" i="2"/>
  <c r="X210" i="2" s="1"/>
  <c r="W209" i="2"/>
  <c r="W210" i="2" s="1"/>
  <c r="N209" i="2"/>
  <c r="V207" i="2"/>
  <c r="V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W207" i="2" s="1"/>
  <c r="N192" i="2"/>
  <c r="V189" i="2"/>
  <c r="V188" i="2"/>
  <c r="X187" i="2"/>
  <c r="W187" i="2"/>
  <c r="N187" i="2"/>
  <c r="W186" i="2"/>
  <c r="W189" i="2" s="1"/>
  <c r="N186" i="2"/>
  <c r="V184" i="2"/>
  <c r="V183" i="2"/>
  <c r="W182" i="2"/>
  <c r="X182" i="2" s="1"/>
  <c r="N182" i="2"/>
  <c r="X181" i="2"/>
  <c r="W181" i="2"/>
  <c r="N181" i="2"/>
  <c r="X180" i="2"/>
  <c r="W180" i="2"/>
  <c r="N180" i="2"/>
  <c r="W179" i="2"/>
  <c r="X179" i="2" s="1"/>
  <c r="N179" i="2"/>
  <c r="W178" i="2"/>
  <c r="X178" i="2" s="1"/>
  <c r="N178" i="2"/>
  <c r="X177" i="2"/>
  <c r="W177" i="2"/>
  <c r="N177" i="2"/>
  <c r="X176" i="2"/>
  <c r="W176" i="2"/>
  <c r="N176" i="2"/>
  <c r="W175" i="2"/>
  <c r="X175" i="2" s="1"/>
  <c r="N175" i="2"/>
  <c r="W174" i="2"/>
  <c r="W183" i="2" s="1"/>
  <c r="N174" i="2"/>
  <c r="X173" i="2"/>
  <c r="W173" i="2"/>
  <c r="X172" i="2"/>
  <c r="W172" i="2"/>
  <c r="W171" i="2"/>
  <c r="X171" i="2" s="1"/>
  <c r="N171" i="2"/>
  <c r="X170" i="2"/>
  <c r="W170" i="2"/>
  <c r="N170" i="2"/>
  <c r="X169" i="2"/>
  <c r="W169" i="2"/>
  <c r="X168" i="2"/>
  <c r="W168" i="2"/>
  <c r="N168" i="2"/>
  <c r="X167" i="2"/>
  <c r="W167" i="2"/>
  <c r="X166" i="2"/>
  <c r="W166" i="2"/>
  <c r="W184" i="2" s="1"/>
  <c r="N166" i="2"/>
  <c r="V164" i="2"/>
  <c r="V163" i="2"/>
  <c r="W162" i="2"/>
  <c r="X162" i="2" s="1"/>
  <c r="N162" i="2"/>
  <c r="W161" i="2"/>
  <c r="X161" i="2" s="1"/>
  <c r="N161" i="2"/>
  <c r="X160" i="2"/>
  <c r="W160" i="2"/>
  <c r="W164" i="2" s="1"/>
  <c r="N160" i="2"/>
  <c r="X159" i="2"/>
  <c r="X163" i="2" s="1"/>
  <c r="W159" i="2"/>
  <c r="W163" i="2" s="1"/>
  <c r="N159" i="2"/>
  <c r="V157" i="2"/>
  <c r="V156" i="2"/>
  <c r="W155" i="2"/>
  <c r="X155" i="2" s="1"/>
  <c r="N155" i="2"/>
  <c r="W154" i="2"/>
  <c r="W156" i="2" s="1"/>
  <c r="V152" i="2"/>
  <c r="W151" i="2"/>
  <c r="V151" i="2"/>
  <c r="W150" i="2"/>
  <c r="X150" i="2" s="1"/>
  <c r="N150" i="2"/>
  <c r="X149" i="2"/>
  <c r="X151" i="2" s="1"/>
  <c r="W149" i="2"/>
  <c r="W152" i="2" s="1"/>
  <c r="N149" i="2"/>
  <c r="V146" i="2"/>
  <c r="V145" i="2"/>
  <c r="X144" i="2"/>
  <c r="W144" i="2"/>
  <c r="N144" i="2"/>
  <c r="W143" i="2"/>
  <c r="X143" i="2" s="1"/>
  <c r="N143" i="2"/>
  <c r="W142" i="2"/>
  <c r="X142" i="2" s="1"/>
  <c r="N142" i="2"/>
  <c r="X141" i="2"/>
  <c r="W141" i="2"/>
  <c r="N141" i="2"/>
  <c r="X140" i="2"/>
  <c r="W140" i="2"/>
  <c r="N140" i="2"/>
  <c r="W139" i="2"/>
  <c r="X139" i="2" s="1"/>
  <c r="N139" i="2"/>
  <c r="W138" i="2"/>
  <c r="X138" i="2" s="1"/>
  <c r="N138" i="2"/>
  <c r="X137" i="2"/>
  <c r="W137" i="2"/>
  <c r="H470" i="2" s="1"/>
  <c r="N137" i="2"/>
  <c r="V134" i="2"/>
  <c r="V133" i="2"/>
  <c r="W132" i="2"/>
  <c r="X132" i="2" s="1"/>
  <c r="N132" i="2"/>
  <c r="W131" i="2"/>
  <c r="X131" i="2" s="1"/>
  <c r="N131" i="2"/>
  <c r="X130" i="2"/>
  <c r="W130" i="2"/>
  <c r="G470" i="2" s="1"/>
  <c r="N130" i="2"/>
  <c r="V126" i="2"/>
  <c r="V125" i="2"/>
  <c r="X124" i="2"/>
  <c r="W124" i="2"/>
  <c r="N124" i="2"/>
  <c r="W123" i="2"/>
  <c r="X123" i="2" s="1"/>
  <c r="N123" i="2"/>
  <c r="W122" i="2"/>
  <c r="F470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W119" i="2" s="1"/>
  <c r="N113" i="2"/>
  <c r="V111" i="2"/>
  <c r="V110" i="2"/>
  <c r="X109" i="2"/>
  <c r="W109" i="2"/>
  <c r="X108" i="2"/>
  <c r="W108" i="2"/>
  <c r="N108" i="2"/>
  <c r="X107" i="2"/>
  <c r="W107" i="2"/>
  <c r="X106" i="2"/>
  <c r="W106" i="2"/>
  <c r="X105" i="2"/>
  <c r="W105" i="2"/>
  <c r="W104" i="2"/>
  <c r="X104" i="2" s="1"/>
  <c r="N104" i="2"/>
  <c r="X103" i="2"/>
  <c r="W103" i="2"/>
  <c r="W102" i="2"/>
  <c r="W110" i="2" s="1"/>
  <c r="W101" i="2"/>
  <c r="X101" i="2" s="1"/>
  <c r="V99" i="2"/>
  <c r="V98" i="2"/>
  <c r="W97" i="2"/>
  <c r="X97" i="2" s="1"/>
  <c r="N97" i="2"/>
  <c r="W96" i="2"/>
  <c r="X96" i="2" s="1"/>
  <c r="N96" i="2"/>
  <c r="X95" i="2"/>
  <c r="W95" i="2"/>
  <c r="N95" i="2"/>
  <c r="X94" i="2"/>
  <c r="W94" i="2"/>
  <c r="N94" i="2"/>
  <c r="W93" i="2"/>
  <c r="X93" i="2" s="1"/>
  <c r="N93" i="2"/>
  <c r="W92" i="2"/>
  <c r="X92" i="2" s="1"/>
  <c r="N92" i="2"/>
  <c r="X91" i="2"/>
  <c r="W91" i="2"/>
  <c r="N91" i="2"/>
  <c r="X90" i="2"/>
  <c r="W90" i="2"/>
  <c r="W98" i="2" s="1"/>
  <c r="N90" i="2"/>
  <c r="V88" i="2"/>
  <c r="V87" i="2"/>
  <c r="W86" i="2"/>
  <c r="X86" i="2" s="1"/>
  <c r="N86" i="2"/>
  <c r="X85" i="2"/>
  <c r="W85" i="2"/>
  <c r="N85" i="2"/>
  <c r="X84" i="2"/>
  <c r="W84" i="2"/>
  <c r="X83" i="2"/>
  <c r="W83" i="2"/>
  <c r="W82" i="2"/>
  <c r="W87" i="2" s="1"/>
  <c r="W81" i="2"/>
  <c r="X81" i="2" s="1"/>
  <c r="N81" i="2"/>
  <c r="X80" i="2"/>
  <c r="W80" i="2"/>
  <c r="W88" i="2" s="1"/>
  <c r="V78" i="2"/>
  <c r="V77" i="2"/>
  <c r="W76" i="2"/>
  <c r="X76" i="2" s="1"/>
  <c r="N76" i="2"/>
  <c r="X75" i="2"/>
  <c r="W75" i="2"/>
  <c r="N75" i="2"/>
  <c r="X74" i="2"/>
  <c r="W74" i="2"/>
  <c r="N74" i="2"/>
  <c r="W73" i="2"/>
  <c r="X73" i="2" s="1"/>
  <c r="N73" i="2"/>
  <c r="W72" i="2"/>
  <c r="X72" i="2" s="1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X66" i="2"/>
  <c r="W66" i="2"/>
  <c r="W77" i="2" s="1"/>
  <c r="N66" i="2"/>
  <c r="X65" i="2"/>
  <c r="W65" i="2"/>
  <c r="X64" i="2"/>
  <c r="W64" i="2"/>
  <c r="N64" i="2"/>
  <c r="X63" i="2"/>
  <c r="W63" i="2"/>
  <c r="X62" i="2"/>
  <c r="W62" i="2"/>
  <c r="E470" i="2" s="1"/>
  <c r="W59" i="2"/>
  <c r="V59" i="2"/>
  <c r="V58" i="2"/>
  <c r="X57" i="2"/>
  <c r="W57" i="2"/>
  <c r="W56" i="2"/>
  <c r="X56" i="2" s="1"/>
  <c r="N56" i="2"/>
  <c r="X55" i="2"/>
  <c r="W55" i="2"/>
  <c r="X54" i="2"/>
  <c r="X58" i="2" s="1"/>
  <c r="W54" i="2"/>
  <c r="D470" i="2" s="1"/>
  <c r="N54" i="2"/>
  <c r="W51" i="2"/>
  <c r="V51" i="2"/>
  <c r="W50" i="2"/>
  <c r="V50" i="2"/>
  <c r="X49" i="2"/>
  <c r="X50" i="2" s="1"/>
  <c r="W49" i="2"/>
  <c r="C470" i="2" s="1"/>
  <c r="N49" i="2"/>
  <c r="V45" i="2"/>
  <c r="V44" i="2"/>
  <c r="W43" i="2"/>
  <c r="W44" i="2" s="1"/>
  <c r="N43" i="2"/>
  <c r="W41" i="2"/>
  <c r="V41" i="2"/>
  <c r="V40" i="2"/>
  <c r="X39" i="2"/>
  <c r="X40" i="2" s="1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2" i="2" s="1"/>
  <c r="N26" i="2"/>
  <c r="V24" i="2"/>
  <c r="V460" i="2" s="1"/>
  <c r="X23" i="2"/>
  <c r="W23" i="2"/>
  <c r="V23" i="2"/>
  <c r="V464" i="2" s="1"/>
  <c r="X22" i="2"/>
  <c r="W22" i="2"/>
  <c r="W461" i="2" s="1"/>
  <c r="N22" i="2"/>
  <c r="H10" i="2"/>
  <c r="A9" i="2"/>
  <c r="A10" i="2" s="1"/>
  <c r="D7" i="2"/>
  <c r="O6" i="2"/>
  <c r="N2" i="2"/>
  <c r="X241" i="2" l="1"/>
  <c r="X362" i="2"/>
  <c r="X145" i="2"/>
  <c r="X206" i="2"/>
  <c r="X235" i="2"/>
  <c r="X426" i="2"/>
  <c r="X133" i="2"/>
  <c r="X98" i="2"/>
  <c r="X373" i="2"/>
  <c r="X77" i="2"/>
  <c r="X217" i="2"/>
  <c r="X258" i="2"/>
  <c r="X412" i="2"/>
  <c r="W427" i="2"/>
  <c r="F9" i="2"/>
  <c r="W33" i="2"/>
  <c r="W45" i="2"/>
  <c r="W99" i="2"/>
  <c r="W145" i="2"/>
  <c r="W157" i="2"/>
  <c r="X186" i="2"/>
  <c r="X188" i="2" s="1"/>
  <c r="X225" i="2"/>
  <c r="X229" i="2" s="1"/>
  <c r="X252" i="2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W24" i="2"/>
  <c r="W235" i="2"/>
  <c r="W241" i="2"/>
  <c r="W274" i="2"/>
  <c r="W356" i="2"/>
  <c r="W412" i="2"/>
  <c r="W443" i="2"/>
  <c r="W449" i="2"/>
  <c r="X457" i="2"/>
  <c r="X458" i="2" s="1"/>
  <c r="I470" i="2"/>
  <c r="H9" i="2"/>
  <c r="W111" i="2"/>
  <c r="J9" i="2"/>
  <c r="W269" i="2"/>
  <c r="W281" i="2"/>
  <c r="W309" i="2"/>
  <c r="W367" i="2"/>
  <c r="X387" i="2"/>
  <c r="X394" i="2" s="1"/>
  <c r="X429" i="2"/>
  <c r="X431" i="2" s="1"/>
  <c r="J470" i="2"/>
  <c r="W146" i="2"/>
  <c r="W362" i="2"/>
  <c r="X451" i="2"/>
  <c r="X453" i="2" s="1"/>
  <c r="W458" i="2"/>
  <c r="L470" i="2"/>
  <c r="F10" i="2"/>
  <c r="X82" i="2"/>
  <c r="X87" i="2" s="1"/>
  <c r="X102" i="2"/>
  <c r="X110" i="2" s="1"/>
  <c r="X113" i="2"/>
  <c r="X118" i="2" s="1"/>
  <c r="W118" i="2"/>
  <c r="W464" i="2" s="1"/>
  <c r="X154" i="2"/>
  <c r="X156" i="2" s="1"/>
  <c r="X174" i="2"/>
  <c r="X183" i="2" s="1"/>
  <c r="W206" i="2"/>
  <c r="W236" i="2"/>
  <c r="W258" i="2"/>
  <c r="W316" i="2"/>
  <c r="W413" i="2"/>
  <c r="W438" i="2"/>
  <c r="M470" i="2"/>
  <c r="W125" i="2"/>
  <c r="W188" i="2"/>
  <c r="X271" i="2"/>
  <c r="X273" i="2" s="1"/>
  <c r="X312" i="2"/>
  <c r="X316" i="2" s="1"/>
  <c r="X376" i="2"/>
  <c r="X378" i="2" s="1"/>
  <c r="X430" i="2"/>
  <c r="N470" i="2"/>
  <c r="W248" i="2"/>
  <c r="W277" i="2"/>
  <c r="W294" i="2"/>
  <c r="X446" i="2"/>
  <c r="X448" i="2" s="1"/>
  <c r="W459" i="2"/>
  <c r="B470" i="2"/>
  <c r="O470" i="2"/>
  <c r="X26" i="2"/>
  <c r="X32" i="2" s="1"/>
  <c r="X43" i="2"/>
  <c r="X44" i="2" s="1"/>
  <c r="W133" i="2"/>
  <c r="W300" i="2"/>
  <c r="W439" i="2"/>
  <c r="W453" i="2"/>
  <c r="W58" i="2"/>
  <c r="W126" i="2"/>
  <c r="W218" i="2"/>
  <c r="X286" i="2"/>
  <c r="X294" i="2" s="1"/>
  <c r="W328" i="2"/>
  <c r="W426" i="2"/>
  <c r="W78" i="2"/>
  <c r="X122" i="2"/>
  <c r="X125" i="2" s="1"/>
  <c r="W134" i="2"/>
  <c r="X465" i="2" l="1"/>
  <c r="W460" i="2"/>
</calcChain>
</file>

<file path=xl/sharedStrings.xml><?xml version="1.0" encoding="utf-8"?>
<sst xmlns="http://schemas.openxmlformats.org/spreadsheetml/2006/main" count="2954" uniqueCount="669">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</sst>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45255</v>
      </c>
      <c r="P5" s="617"/>
      <c r="R5" s="624" t="s">
        <v>3</v>
      </c>
      <c r="S5" s="625"/>
      <c r="T5" s="626" t="s">
        <v>645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646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Суббота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25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25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25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25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20"/>
      <c r="N50" s="316" t="s">
        <v>43</v>
      </c>
      <c r="O50" s="317"/>
      <c r="P50" s="317"/>
      <c r="Q50" s="317"/>
      <c r="R50" s="317"/>
      <c r="S50" s="317"/>
      <c r="T50" s="318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29" t="s">
        <v>113</v>
      </c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66"/>
      <c r="Z52" s="66"/>
    </row>
    <row r="53" spans="1:53" ht="14.25" customHeight="1" x14ac:dyDescent="0.25">
      <c r="A53" s="330" t="s">
        <v>114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25">
        <v>4680115881426</v>
      </c>
      <c r="E54" s="325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7"/>
      <c r="P54" s="327"/>
      <c r="Q54" s="327"/>
      <c r="R54" s="328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556" t="s">
        <v>118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25">
        <v>4680115881419</v>
      </c>
      <c r="E56" s="325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5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25">
        <v>4680115881525</v>
      </c>
      <c r="E57" s="325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558" t="s">
        <v>124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20"/>
      <c r="N58" s="316" t="s">
        <v>43</v>
      </c>
      <c r="O58" s="317"/>
      <c r="P58" s="317"/>
      <c r="Q58" s="317"/>
      <c r="R58" s="317"/>
      <c r="S58" s="317"/>
      <c r="T58" s="318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29" t="s">
        <v>106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66"/>
      <c r="Z60" s="66"/>
    </row>
    <row r="61" spans="1:53" ht="14.25" customHeight="1" x14ac:dyDescent="0.25">
      <c r="A61" s="330" t="s">
        <v>114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25">
        <v>4607091382945</v>
      </c>
      <c r="E62" s="32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553" t="s">
        <v>127</v>
      </c>
      <c r="O62" s="327"/>
      <c r="P62" s="327"/>
      <c r="Q62" s="327"/>
      <c r="R62" s="328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25">
        <v>4607091385670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554" t="s">
        <v>130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25">
        <v>4680115881327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25">
        <v>4680115882133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49" t="s">
        <v>137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25">
        <v>4607091382952</v>
      </c>
      <c r="E66" s="325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4301011565</v>
      </c>
      <c r="D67" s="325">
        <v>4680115882539</v>
      </c>
      <c r="E67" s="325"/>
      <c r="F67" s="63">
        <v>0.37</v>
      </c>
      <c r="G67" s="38">
        <v>10</v>
      </c>
      <c r="H67" s="63">
        <v>3.7</v>
      </c>
      <c r="I67" s="63">
        <v>3.94</v>
      </c>
      <c r="J67" s="38">
        <v>120</v>
      </c>
      <c r="K67" s="38" t="s">
        <v>80</v>
      </c>
      <c r="L67" s="39" t="s">
        <v>131</v>
      </c>
      <c r="M67" s="38">
        <v>50</v>
      </c>
      <c r="N67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25">
        <v>4607091385687</v>
      </c>
      <c r="E68" s="32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131</v>
      </c>
      <c r="M68" s="38">
        <v>50</v>
      </c>
      <c r="N68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25">
        <v>4607091384604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25">
        <v>4680115880283</v>
      </c>
      <c r="E70" s="32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25">
        <v>4680115881303</v>
      </c>
      <c r="E71" s="325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25">
        <v>4680115882720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546" t="s">
        <v>152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25">
        <v>4607091388466</v>
      </c>
      <c r="E73" s="325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25">
        <v>4680115880269</v>
      </c>
      <c r="E74" s="325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25">
        <v>4680115880429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25">
        <v>4680115881457</v>
      </c>
      <c r="E76" s="325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20"/>
      <c r="N77" s="316" t="s">
        <v>43</v>
      </c>
      <c r="O77" s="317"/>
      <c r="P77" s="317"/>
      <c r="Q77" s="317"/>
      <c r="R77" s="317"/>
      <c r="S77" s="317"/>
      <c r="T77" s="318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20"/>
      <c r="N78" s="316" t="s">
        <v>43</v>
      </c>
      <c r="O78" s="317"/>
      <c r="P78" s="317"/>
      <c r="Q78" s="317"/>
      <c r="R78" s="317"/>
      <c r="S78" s="317"/>
      <c r="T78" s="318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30" t="s">
        <v>108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25">
        <v>4607091384789</v>
      </c>
      <c r="E80" s="325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536" t="s">
        <v>163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25">
        <v>4680115881488</v>
      </c>
      <c r="E81" s="325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7"/>
      <c r="P81" s="327"/>
      <c r="Q81" s="327"/>
      <c r="R81" s="32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25">
        <v>4607091384765</v>
      </c>
      <c r="E82" s="325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538" t="s">
        <v>168</v>
      </c>
      <c r="O82" s="327"/>
      <c r="P82" s="327"/>
      <c r="Q82" s="327"/>
      <c r="R82" s="32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25">
        <v>4680115882751</v>
      </c>
      <c r="E83" s="32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539" t="s">
        <v>171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25">
        <v>4680115882775</v>
      </c>
      <c r="E84" s="325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533" t="s">
        <v>174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25">
        <v>4680115880658</v>
      </c>
      <c r="E85" s="325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25">
        <v>4607091381962</v>
      </c>
      <c r="E86" s="325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20"/>
      <c r="N87" s="316" t="s">
        <v>43</v>
      </c>
      <c r="O87" s="317"/>
      <c r="P87" s="317"/>
      <c r="Q87" s="317"/>
      <c r="R87" s="317"/>
      <c r="S87" s="317"/>
      <c r="T87" s="318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20"/>
      <c r="N88" s="316" t="s">
        <v>43</v>
      </c>
      <c r="O88" s="317"/>
      <c r="P88" s="317"/>
      <c r="Q88" s="317"/>
      <c r="R88" s="317"/>
      <c r="S88" s="317"/>
      <c r="T88" s="318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30" t="s">
        <v>76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25">
        <v>4607091387667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7"/>
      <c r="P90" s="327"/>
      <c r="Q90" s="327"/>
      <c r="R90" s="32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25">
        <v>4607091387636</v>
      </c>
      <c r="E91" s="325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7"/>
      <c r="P91" s="327"/>
      <c r="Q91" s="327"/>
      <c r="R91" s="32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25">
        <v>4607091384727</v>
      </c>
      <c r="E92" s="325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25">
        <v>4607091386745</v>
      </c>
      <c r="E93" s="32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25">
        <v>4607091382426</v>
      </c>
      <c r="E94" s="32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25">
        <v>4607091386547</v>
      </c>
      <c r="E95" s="325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25">
        <v>4607091384734</v>
      </c>
      <c r="E96" s="325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25">
        <v>4607091382464</v>
      </c>
      <c r="E97" s="325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20"/>
      <c r="N98" s="316" t="s">
        <v>43</v>
      </c>
      <c r="O98" s="317"/>
      <c r="P98" s="317"/>
      <c r="Q98" s="317"/>
      <c r="R98" s="317"/>
      <c r="S98" s="317"/>
      <c r="T98" s="318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20"/>
      <c r="N99" s="316" t="s">
        <v>43</v>
      </c>
      <c r="O99" s="317"/>
      <c r="P99" s="317"/>
      <c r="Q99" s="317"/>
      <c r="R99" s="317"/>
      <c r="S99" s="317"/>
      <c r="T99" s="318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30" t="s">
        <v>81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25">
        <v>4607091386967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521" t="s">
        <v>198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25">
        <v>4607091386967</v>
      </c>
      <c r="E102" s="32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22" t="s">
        <v>200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25">
        <v>4607091385304</v>
      </c>
      <c r="E103" s="32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23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25">
        <v>4607091386264</v>
      </c>
      <c r="E104" s="32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25">
        <v>4607091385731</v>
      </c>
      <c r="E105" s="325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516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25">
        <v>4680115880214</v>
      </c>
      <c r="E106" s="325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517" t="s">
        <v>211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25">
        <v>4680115880894</v>
      </c>
      <c r="E107" s="325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518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25">
        <v>4607091385427</v>
      </c>
      <c r="E108" s="325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25">
        <v>4680115882645</v>
      </c>
      <c r="E109" s="325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20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20"/>
      <c r="N110" s="316" t="s">
        <v>43</v>
      </c>
      <c r="O110" s="317"/>
      <c r="P110" s="317"/>
      <c r="Q110" s="317"/>
      <c r="R110" s="317"/>
      <c r="S110" s="317"/>
      <c r="T110" s="318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20"/>
      <c r="N111" s="316" t="s">
        <v>43</v>
      </c>
      <c r="O111" s="317"/>
      <c r="P111" s="317"/>
      <c r="Q111" s="317"/>
      <c r="R111" s="317"/>
      <c r="S111" s="317"/>
      <c r="T111" s="318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30" t="s">
        <v>220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25">
        <v>4607091383065</v>
      </c>
      <c r="E113" s="32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25">
        <v>4680115881532</v>
      </c>
      <c r="E114" s="325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25">
        <v>4680115882652</v>
      </c>
      <c r="E115" s="325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15" t="s">
        <v>227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25">
        <v>4680115880238</v>
      </c>
      <c r="E116" s="32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25">
        <v>4680115881464</v>
      </c>
      <c r="E117" s="32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512" t="s">
        <v>232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16" t="s">
        <v>43</v>
      </c>
      <c r="O118" s="317"/>
      <c r="P118" s="317"/>
      <c r="Q118" s="317"/>
      <c r="R118" s="317"/>
      <c r="S118" s="317"/>
      <c r="T118" s="318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20"/>
      <c r="N119" s="316" t="s">
        <v>43</v>
      </c>
      <c r="O119" s="317"/>
      <c r="P119" s="317"/>
      <c r="Q119" s="317"/>
      <c r="R119" s="317"/>
      <c r="S119" s="317"/>
      <c r="T119" s="318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29" t="s">
        <v>233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66"/>
      <c r="Z120" s="66"/>
    </row>
    <row r="121" spans="1:53" ht="14.25" customHeight="1" x14ac:dyDescent="0.25">
      <c r="A121" s="330" t="s">
        <v>81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25">
        <v>4607091385168</v>
      </c>
      <c r="E122" s="325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508" t="s">
        <v>236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25">
        <v>4607091383256</v>
      </c>
      <c r="E123" s="32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25">
        <v>4607091385748</v>
      </c>
      <c r="E124" s="32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16" t="s">
        <v>43</v>
      </c>
      <c r="O126" s="317"/>
      <c r="P126" s="317"/>
      <c r="Q126" s="317"/>
      <c r="R126" s="317"/>
      <c r="S126" s="317"/>
      <c r="T126" s="318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41" t="s">
        <v>241</v>
      </c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55"/>
      <c r="Z127" s="55"/>
    </row>
    <row r="128" spans="1:53" ht="16.5" customHeight="1" x14ac:dyDescent="0.25">
      <c r="A128" s="329" t="s">
        <v>242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66"/>
      <c r="Z128" s="66"/>
    </row>
    <row r="129" spans="1:53" ht="14.25" customHeight="1" x14ac:dyDescent="0.25">
      <c r="A129" s="330" t="s">
        <v>114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25">
        <v>4607091383423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25">
        <v>4607091381405</v>
      </c>
      <c r="E131" s="32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7"/>
      <c r="P131" s="327"/>
      <c r="Q131" s="327"/>
      <c r="R131" s="32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25">
        <v>4607091386516</v>
      </c>
      <c r="E132" s="32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16" t="s">
        <v>43</v>
      </c>
      <c r="O133" s="317"/>
      <c r="P133" s="317"/>
      <c r="Q133" s="317"/>
      <c r="R133" s="317"/>
      <c r="S133" s="317"/>
      <c r="T133" s="31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20"/>
      <c r="N134" s="316" t="s">
        <v>43</v>
      </c>
      <c r="O134" s="317"/>
      <c r="P134" s="317"/>
      <c r="Q134" s="317"/>
      <c r="R134" s="317"/>
      <c r="S134" s="317"/>
      <c r="T134" s="31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29" t="s">
        <v>249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6"/>
      <c r="Z135" s="66"/>
    </row>
    <row r="136" spans="1:53" ht="14.25" customHeight="1" x14ac:dyDescent="0.25">
      <c r="A136" s="330" t="s">
        <v>76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67"/>
      <c r="Z136" s="67"/>
    </row>
    <row r="137" spans="1:53" ht="27" customHeight="1" x14ac:dyDescent="0.25">
      <c r="A137" s="64" t="s">
        <v>250</v>
      </c>
      <c r="B137" s="64" t="s">
        <v>251</v>
      </c>
      <c r="C137" s="37">
        <v>4301031191</v>
      </c>
      <c r="D137" s="325">
        <v>4680115880993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4" si="7"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25">
      <c r="A138" s="64" t="s">
        <v>252</v>
      </c>
      <c r="B138" s="64" t="s">
        <v>253</v>
      </c>
      <c r="C138" s="37">
        <v>4301031204</v>
      </c>
      <c r="D138" s="325">
        <v>4680115881761</v>
      </c>
      <c r="E138" s="32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254</v>
      </c>
      <c r="B139" s="64" t="s">
        <v>255</v>
      </c>
      <c r="C139" s="37">
        <v>4301031201</v>
      </c>
      <c r="D139" s="325">
        <v>4680115881563</v>
      </c>
      <c r="E139" s="325"/>
      <c r="F139" s="63">
        <v>0.7</v>
      </c>
      <c r="G139" s="38">
        <v>6</v>
      </c>
      <c r="H139" s="63">
        <v>4.2</v>
      </c>
      <c r="I139" s="63">
        <v>4.4000000000000004</v>
      </c>
      <c r="J139" s="38">
        <v>156</v>
      </c>
      <c r="K139" s="38" t="s">
        <v>80</v>
      </c>
      <c r="L139" s="39" t="s">
        <v>79</v>
      </c>
      <c r="M139" s="38">
        <v>40</v>
      </c>
      <c r="N139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256</v>
      </c>
      <c r="B140" s="64" t="s">
        <v>257</v>
      </c>
      <c r="C140" s="37">
        <v>4301031199</v>
      </c>
      <c r="D140" s="325">
        <v>4680115880986</v>
      </c>
      <c r="E140" s="325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8" t="s">
        <v>175</v>
      </c>
      <c r="L140" s="39" t="s">
        <v>79</v>
      </c>
      <c r="M140" s="38">
        <v>40</v>
      </c>
      <c r="N140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IFERROR(IF(W140=0,"",ROUNDUP(W140/H140,0)*0.00502),"")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258</v>
      </c>
      <c r="B141" s="64" t="s">
        <v>259</v>
      </c>
      <c r="C141" s="37">
        <v>4301031190</v>
      </c>
      <c r="D141" s="325">
        <v>4680115880207</v>
      </c>
      <c r="E141" s="325"/>
      <c r="F141" s="63">
        <v>0.4</v>
      </c>
      <c r="G141" s="38">
        <v>6</v>
      </c>
      <c r="H141" s="63">
        <v>2.4</v>
      </c>
      <c r="I141" s="63">
        <v>2.63</v>
      </c>
      <c r="J141" s="38">
        <v>156</v>
      </c>
      <c r="K141" s="38" t="s">
        <v>80</v>
      </c>
      <c r="L141" s="39" t="s">
        <v>79</v>
      </c>
      <c r="M141" s="38">
        <v>40</v>
      </c>
      <c r="N141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4301031205</v>
      </c>
      <c r="D142" s="325">
        <v>4680115881785</v>
      </c>
      <c r="E142" s="325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175</v>
      </c>
      <c r="L142" s="39" t="s">
        <v>79</v>
      </c>
      <c r="M142" s="38">
        <v>40</v>
      </c>
      <c r="N142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4301031202</v>
      </c>
      <c r="D143" s="325">
        <v>4680115881679</v>
      </c>
      <c r="E143" s="325"/>
      <c r="F143" s="63">
        <v>0.35</v>
      </c>
      <c r="G143" s="38">
        <v>6</v>
      </c>
      <c r="H143" s="63">
        <v>2.1</v>
      </c>
      <c r="I143" s="63">
        <v>2.2000000000000002</v>
      </c>
      <c r="J143" s="38">
        <v>234</v>
      </c>
      <c r="K143" s="38" t="s">
        <v>175</v>
      </c>
      <c r="L143" s="39" t="s">
        <v>79</v>
      </c>
      <c r="M143" s="38">
        <v>40</v>
      </c>
      <c r="N143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4301031158</v>
      </c>
      <c r="D144" s="325">
        <v>4680115880191</v>
      </c>
      <c r="E144" s="325"/>
      <c r="F144" s="63">
        <v>0.4</v>
      </c>
      <c r="G144" s="38">
        <v>6</v>
      </c>
      <c r="H144" s="63">
        <v>2.4</v>
      </c>
      <c r="I144" s="63">
        <v>2.6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20"/>
      <c r="N145" s="316" t="s">
        <v>43</v>
      </c>
      <c r="O145" s="317"/>
      <c r="P145" s="317"/>
      <c r="Q145" s="317"/>
      <c r="R145" s="317"/>
      <c r="S145" s="317"/>
      <c r="T145" s="318"/>
      <c r="U145" s="43" t="s">
        <v>42</v>
      </c>
      <c r="V145" s="44">
        <f>IFERROR(V137/H137,"0")+IFERROR(V138/H138,"0")+IFERROR(V139/H139,"0")+IFERROR(V140/H140,"0")+IFERROR(V141/H141,"0")+IFERROR(V142/H142,"0")+IFERROR(V143/H143,"0")+IFERROR(V144/H144,"0")</f>
        <v>0</v>
      </c>
      <c r="W145" s="44">
        <f>IFERROR(W137/H137,"0")+IFERROR(W138/H138,"0")+IFERROR(W139/H139,"0")+IFERROR(W140/H140,"0")+IFERROR(W141/H141,"0")+IFERROR(W142/H142,"0")+IFERROR(W143/H143,"0")+IFERROR(W144/H144,"0")</f>
        <v>0</v>
      </c>
      <c r="X145" s="44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x14ac:dyDescent="0.2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20"/>
      <c r="N146" s="316" t="s">
        <v>43</v>
      </c>
      <c r="O146" s="317"/>
      <c r="P146" s="317"/>
      <c r="Q146" s="317"/>
      <c r="R146" s="317"/>
      <c r="S146" s="317"/>
      <c r="T146" s="318"/>
      <c r="U146" s="43" t="s">
        <v>0</v>
      </c>
      <c r="V146" s="44">
        <f>IFERROR(SUM(V137:V144),"0")</f>
        <v>0</v>
      </c>
      <c r="W146" s="44">
        <f>IFERROR(SUM(W137:W144),"0")</f>
        <v>0</v>
      </c>
      <c r="X146" s="43"/>
      <c r="Y146" s="68"/>
      <c r="Z146" s="68"/>
    </row>
    <row r="147" spans="1:53" ht="16.5" customHeight="1" x14ac:dyDescent="0.25">
      <c r="A147" s="329" t="s">
        <v>266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66"/>
      <c r="Z147" s="66"/>
    </row>
    <row r="148" spans="1:53" ht="14.25" customHeight="1" x14ac:dyDescent="0.25">
      <c r="A148" s="330" t="s">
        <v>114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67"/>
      <c r="Z148" s="67"/>
    </row>
    <row r="149" spans="1:53" ht="16.5" customHeight="1" x14ac:dyDescent="0.25">
      <c r="A149" s="64" t="s">
        <v>267</v>
      </c>
      <c r="B149" s="64" t="s">
        <v>268</v>
      </c>
      <c r="C149" s="37">
        <v>4301011450</v>
      </c>
      <c r="D149" s="325">
        <v>4680115881402</v>
      </c>
      <c r="E149" s="325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7"/>
      <c r="P149" s="327"/>
      <c r="Q149" s="327"/>
      <c r="R149" s="328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25">
      <c r="A150" s="64" t="s">
        <v>269</v>
      </c>
      <c r="B150" s="64" t="s">
        <v>270</v>
      </c>
      <c r="C150" s="37">
        <v>4301011454</v>
      </c>
      <c r="D150" s="325">
        <v>4680115881396</v>
      </c>
      <c r="E150" s="325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16" t="s">
        <v>43</v>
      </c>
      <c r="O151" s="317"/>
      <c r="P151" s="317"/>
      <c r="Q151" s="317"/>
      <c r="R151" s="317"/>
      <c r="S151" s="317"/>
      <c r="T151" s="318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25">
      <c r="A153" s="330" t="s">
        <v>108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67"/>
      <c r="Z153" s="67"/>
    </row>
    <row r="154" spans="1:53" ht="16.5" customHeight="1" x14ac:dyDescent="0.25">
      <c r="A154" s="64" t="s">
        <v>271</v>
      </c>
      <c r="B154" s="64" t="s">
        <v>272</v>
      </c>
      <c r="C154" s="37">
        <v>4301020262</v>
      </c>
      <c r="D154" s="325">
        <v>4680115882935</v>
      </c>
      <c r="E154" s="325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131</v>
      </c>
      <c r="M154" s="38">
        <v>50</v>
      </c>
      <c r="N154" s="494" t="s">
        <v>273</v>
      </c>
      <c r="O154" s="327"/>
      <c r="P154" s="327"/>
      <c r="Q154" s="327"/>
      <c r="R154" s="328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25">
      <c r="A155" s="64" t="s">
        <v>274</v>
      </c>
      <c r="B155" s="64" t="s">
        <v>275</v>
      </c>
      <c r="C155" s="37">
        <v>4301020220</v>
      </c>
      <c r="D155" s="325">
        <v>4680115880764</v>
      </c>
      <c r="E155" s="325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20"/>
      <c r="N156" s="316" t="s">
        <v>43</v>
      </c>
      <c r="O156" s="317"/>
      <c r="P156" s="317"/>
      <c r="Q156" s="317"/>
      <c r="R156" s="317"/>
      <c r="S156" s="317"/>
      <c r="T156" s="318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25">
      <c r="A158" s="330" t="s">
        <v>76</v>
      </c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0"/>
      <c r="V158" s="330"/>
      <c r="W158" s="330"/>
      <c r="X158" s="330"/>
      <c r="Y158" s="67"/>
      <c r="Z158" s="67"/>
    </row>
    <row r="159" spans="1:53" ht="27" customHeight="1" x14ac:dyDescent="0.25">
      <c r="A159" s="64" t="s">
        <v>276</v>
      </c>
      <c r="B159" s="64" t="s">
        <v>277</v>
      </c>
      <c r="C159" s="37">
        <v>4301031224</v>
      </c>
      <c r="D159" s="325">
        <v>4680115882683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7"/>
      <c r="P159" s="327"/>
      <c r="Q159" s="327"/>
      <c r="R159" s="32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25">
      <c r="A160" s="64" t="s">
        <v>278</v>
      </c>
      <c r="B160" s="64" t="s">
        <v>279</v>
      </c>
      <c r="C160" s="37">
        <v>4301031230</v>
      </c>
      <c r="D160" s="325">
        <v>4680115882690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280</v>
      </c>
      <c r="B161" s="64" t="s">
        <v>281</v>
      </c>
      <c r="C161" s="37">
        <v>4301031220</v>
      </c>
      <c r="D161" s="325">
        <v>4680115882669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282</v>
      </c>
      <c r="B162" s="64" t="s">
        <v>283</v>
      </c>
      <c r="C162" s="37">
        <v>4301031221</v>
      </c>
      <c r="D162" s="325">
        <v>4680115882676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16" t="s">
        <v>43</v>
      </c>
      <c r="O163" s="317"/>
      <c r="P163" s="317"/>
      <c r="Q163" s="317"/>
      <c r="R163" s="317"/>
      <c r="S163" s="317"/>
      <c r="T163" s="318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x14ac:dyDescent="0.2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16" t="s">
        <v>43</v>
      </c>
      <c r="O164" s="317"/>
      <c r="P164" s="317"/>
      <c r="Q164" s="317"/>
      <c r="R164" s="317"/>
      <c r="S164" s="317"/>
      <c r="T164" s="318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25">
      <c r="A165" s="330" t="s">
        <v>81</v>
      </c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67"/>
      <c r="Z165" s="67"/>
    </row>
    <row r="166" spans="1:53" ht="27" customHeight="1" x14ac:dyDescent="0.25">
      <c r="A166" s="64" t="s">
        <v>284</v>
      </c>
      <c r="B166" s="64" t="s">
        <v>285</v>
      </c>
      <c r="C166" s="37">
        <v>4301051409</v>
      </c>
      <c r="D166" s="325">
        <v>4680115881556</v>
      </c>
      <c r="E166" s="32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131</v>
      </c>
      <c r="M166" s="38">
        <v>45</v>
      </c>
      <c r="N166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7"/>
      <c r="P166" s="327"/>
      <c r="Q166" s="327"/>
      <c r="R166" s="328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8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25">
      <c r="A167" s="64" t="s">
        <v>286</v>
      </c>
      <c r="B167" s="64" t="s">
        <v>287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89" t="s">
        <v>288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8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25">
      <c r="A168" s="64" t="s">
        <v>289</v>
      </c>
      <c r="B168" s="64" t="s">
        <v>290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131</v>
      </c>
      <c r="M168" s="38">
        <v>40</v>
      </c>
      <c r="N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291</v>
      </c>
      <c r="B169" s="64" t="s">
        <v>292</v>
      </c>
      <c r="C169" s="37">
        <v>4301051505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83" t="s">
        <v>293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294</v>
      </c>
      <c r="B170" s="64" t="s">
        <v>295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296</v>
      </c>
      <c r="B171" s="64" t="s">
        <v>297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131</v>
      </c>
      <c r="M171" s="38">
        <v>40</v>
      </c>
      <c r="N171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298</v>
      </c>
      <c r="B172" s="64" t="s">
        <v>299</v>
      </c>
      <c r="C172" s="37">
        <v>4301051487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86" t="s">
        <v>300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301</v>
      </c>
      <c r="B173" s="64" t="s">
        <v>302</v>
      </c>
      <c r="C173" s="37">
        <v>4301051506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303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304</v>
      </c>
      <c r="B174" s="64" t="s">
        <v>305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306</v>
      </c>
      <c r="B175" s="64" t="s">
        <v>307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308</v>
      </c>
      <c r="B176" s="64" t="s">
        <v>309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131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 t="shared" ref="X176:X182" si="9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4301051479</v>
      </c>
      <c r="D177" s="325">
        <v>4680115882607</v>
      </c>
      <c r="E177" s="32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131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si="9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4301051468</v>
      </c>
      <c r="D178" s="325">
        <v>4680115880092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131</v>
      </c>
      <c r="M178" s="38">
        <v>45</v>
      </c>
      <c r="N178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4301051469</v>
      </c>
      <c r="D179" s="325">
        <v>4680115880221</v>
      </c>
      <c r="E179" s="32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316</v>
      </c>
      <c r="B180" s="64" t="s">
        <v>317</v>
      </c>
      <c r="C180" s="37">
        <v>4301051523</v>
      </c>
      <c r="D180" s="325">
        <v>4680115882942</v>
      </c>
      <c r="E180" s="325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318</v>
      </c>
      <c r="B181" s="64" t="s">
        <v>319</v>
      </c>
      <c r="C181" s="37">
        <v>4301051326</v>
      </c>
      <c r="D181" s="325">
        <v>4680115880504</v>
      </c>
      <c r="E181" s="32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4301051410</v>
      </c>
      <c r="D182" s="325">
        <v>4680115882164</v>
      </c>
      <c r="E182" s="325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131</v>
      </c>
      <c r="M182" s="38">
        <v>40</v>
      </c>
      <c r="N182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19"/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20"/>
      <c r="N183" s="316" t="s">
        <v>43</v>
      </c>
      <c r="O183" s="317"/>
      <c r="P183" s="317"/>
      <c r="Q183" s="317"/>
      <c r="R183" s="317"/>
      <c r="S183" s="317"/>
      <c r="T183" s="318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x14ac:dyDescent="0.2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20"/>
      <c r="N184" s="316" t="s">
        <v>43</v>
      </c>
      <c r="O184" s="317"/>
      <c r="P184" s="317"/>
      <c r="Q184" s="317"/>
      <c r="R184" s="317"/>
      <c r="S184" s="317"/>
      <c r="T184" s="318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customHeight="1" x14ac:dyDescent="0.25">
      <c r="A185" s="330" t="s">
        <v>220</v>
      </c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0"/>
      <c r="V185" s="330"/>
      <c r="W185" s="330"/>
      <c r="X185" s="330"/>
      <c r="Y185" s="67"/>
      <c r="Z185" s="67"/>
    </row>
    <row r="186" spans="1:53" ht="16.5" customHeight="1" x14ac:dyDescent="0.25">
      <c r="A186" s="64" t="s">
        <v>322</v>
      </c>
      <c r="B186" s="64" t="s">
        <v>323</v>
      </c>
      <c r="C186" s="37">
        <v>4301060338</v>
      </c>
      <c r="D186" s="325">
        <v>4680115880801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27"/>
      <c r="P186" s="327"/>
      <c r="Q186" s="327"/>
      <c r="R186" s="328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27" customHeight="1" x14ac:dyDescent="0.25">
      <c r="A187" s="64" t="s">
        <v>324</v>
      </c>
      <c r="B187" s="64" t="s">
        <v>325</v>
      </c>
      <c r="C187" s="37">
        <v>4301060339</v>
      </c>
      <c r="D187" s="325">
        <v>4680115880818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x14ac:dyDescent="0.2">
      <c r="A188" s="319"/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20"/>
      <c r="N188" s="316" t="s">
        <v>43</v>
      </c>
      <c r="O188" s="317"/>
      <c r="P188" s="317"/>
      <c r="Q188" s="317"/>
      <c r="R188" s="317"/>
      <c r="S188" s="317"/>
      <c r="T188" s="318"/>
      <c r="U188" s="43" t="s">
        <v>42</v>
      </c>
      <c r="V188" s="44">
        <f>IFERROR(V186/H186,"0")+IFERROR(V187/H187,"0")</f>
        <v>0</v>
      </c>
      <c r="W188" s="44">
        <f>IFERROR(W186/H186,"0")+IFERROR(W187/H187,"0")</f>
        <v>0</v>
      </c>
      <c r="X188" s="44">
        <f>IFERROR(IF(X186="",0,X186),"0")+IFERROR(IF(X187="",0,X187),"0")</f>
        <v>0</v>
      </c>
      <c r="Y188" s="68"/>
      <c r="Z188" s="68"/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0</v>
      </c>
      <c r="V189" s="44">
        <f>IFERROR(SUM(V186:V187),"0")</f>
        <v>0</v>
      </c>
      <c r="W189" s="44">
        <f>IFERROR(SUM(W186:W187),"0")</f>
        <v>0</v>
      </c>
      <c r="X189" s="43"/>
      <c r="Y189" s="68"/>
      <c r="Z189" s="68"/>
    </row>
    <row r="190" spans="1:53" ht="16.5" customHeight="1" x14ac:dyDescent="0.25">
      <c r="A190" s="329" t="s">
        <v>326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6"/>
      <c r="Z190" s="66"/>
    </row>
    <row r="191" spans="1:53" ht="14.25" customHeight="1" x14ac:dyDescent="0.25">
      <c r="A191" s="330" t="s">
        <v>114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67"/>
      <c r="Z191" s="67"/>
    </row>
    <row r="192" spans="1:53" ht="27" customHeight="1" x14ac:dyDescent="0.25">
      <c r="A192" s="64" t="s">
        <v>327</v>
      </c>
      <c r="B192" s="64" t="s">
        <v>328</v>
      </c>
      <c r="C192" s="37">
        <v>4301011346</v>
      </c>
      <c r="D192" s="325">
        <v>4607091387445</v>
      </c>
      <c r="E192" s="32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8" t="s">
        <v>112</v>
      </c>
      <c r="L192" s="39" t="s">
        <v>111</v>
      </c>
      <c r="M192" s="38">
        <v>31</v>
      </c>
      <c r="N192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ref="W192:W205" si="10">IFERROR(IF(V192="",0,CEILING((V192/$H192),1)*$H192),"")</f>
        <v>0</v>
      </c>
      <c r="X192" s="42" t="str">
        <f>IFERROR(IF(W192=0,"",ROUNDUP(W192/H192,0)*0.02175),"")</f>
        <v/>
      </c>
      <c r="Y192" s="69" t="s">
        <v>48</v>
      </c>
      <c r="Z192" s="70" t="s">
        <v>48</v>
      </c>
      <c r="AD192" s="71"/>
      <c r="BA192" s="173" t="s">
        <v>66</v>
      </c>
    </row>
    <row r="193" spans="1:53" ht="27" customHeight="1" x14ac:dyDescent="0.25">
      <c r="A193" s="64" t="s">
        <v>329</v>
      </c>
      <c r="B193" s="64" t="s">
        <v>330</v>
      </c>
      <c r="C193" s="37">
        <v>4301011362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8" t="s">
        <v>112</v>
      </c>
      <c r="L193" s="39" t="s">
        <v>119</v>
      </c>
      <c r="M193" s="38">
        <v>55</v>
      </c>
      <c r="N193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10"/>
        <v>0</v>
      </c>
      <c r="X193" s="42" t="str">
        <f>IFERROR(IF(W193=0,"",ROUNDUP(W193/H193,0)*0.02039),"")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329</v>
      </c>
      <c r="B194" s="64" t="s">
        <v>331</v>
      </c>
      <c r="C194" s="37">
        <v>4301011308</v>
      </c>
      <c r="D194" s="325">
        <v>4607091386004</v>
      </c>
      <c r="E194" s="32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8" t="s">
        <v>112</v>
      </c>
      <c r="L194" s="39" t="s">
        <v>111</v>
      </c>
      <c r="M194" s="38">
        <v>55</v>
      </c>
      <c r="N194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7"/>
      <c r="P194" s="327"/>
      <c r="Q194" s="327"/>
      <c r="R194" s="32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332</v>
      </c>
      <c r="B195" s="64" t="s">
        <v>333</v>
      </c>
      <c r="C195" s="37">
        <v>4301011347</v>
      </c>
      <c r="D195" s="325">
        <v>4607091386073</v>
      </c>
      <c r="E195" s="325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27"/>
      <c r="P195" s="327"/>
      <c r="Q195" s="327"/>
      <c r="R195" s="32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334</v>
      </c>
      <c r="B196" s="64" t="s">
        <v>335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112</v>
      </c>
      <c r="L196" s="39" t="s">
        <v>111</v>
      </c>
      <c r="M196" s="38">
        <v>55</v>
      </c>
      <c r="N196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27"/>
      <c r="P196" s="327"/>
      <c r="Q196" s="327"/>
      <c r="R196" s="32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334</v>
      </c>
      <c r="B197" s="64" t="s">
        <v>336</v>
      </c>
      <c r="C197" s="37">
        <v>4301011395</v>
      </c>
      <c r="D197" s="325">
        <v>4607091387322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119</v>
      </c>
      <c r="M197" s="38">
        <v>55</v>
      </c>
      <c r="N197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338</v>
      </c>
      <c r="C198" s="37">
        <v>4301011311</v>
      </c>
      <c r="D198" s="325">
        <v>4607091387377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4301010945</v>
      </c>
      <c r="D199" s="325">
        <v>4607091387353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4301011328</v>
      </c>
      <c r="D200" s="325">
        <v>4607091386011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8" t="s">
        <v>80</v>
      </c>
      <c r="L200" s="39" t="s">
        <v>79</v>
      </c>
      <c r="M200" s="38">
        <v>55</v>
      </c>
      <c r="N200" s="4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 t="shared" ref="X200:X205" si="11">IFERROR(IF(W200=0,"",ROUNDUP(W200/H200,0)*0.00937),"")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4301011329</v>
      </c>
      <c r="D201" s="325">
        <v>4607091387308</v>
      </c>
      <c r="E201" s="32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si="11"/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4301011049</v>
      </c>
      <c r="D202" s="325">
        <v>4607091387339</v>
      </c>
      <c r="E202" s="325"/>
      <c r="F202" s="63">
        <v>0.5</v>
      </c>
      <c r="G202" s="38">
        <v>10</v>
      </c>
      <c r="H202" s="63">
        <v>5</v>
      </c>
      <c r="I202" s="63">
        <v>5.24</v>
      </c>
      <c r="J202" s="38">
        <v>120</v>
      </c>
      <c r="K202" s="38" t="s">
        <v>80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4301011433</v>
      </c>
      <c r="D203" s="325">
        <v>4680115882638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8" t="s">
        <v>80</v>
      </c>
      <c r="L203" s="39" t="s">
        <v>111</v>
      </c>
      <c r="M203" s="38">
        <v>90</v>
      </c>
      <c r="N203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4301011573</v>
      </c>
      <c r="D204" s="325">
        <v>4680115881938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4301010944</v>
      </c>
      <c r="D205" s="325">
        <v>4607091387346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19"/>
      <c r="M206" s="320"/>
      <c r="N206" s="316" t="s">
        <v>43</v>
      </c>
      <c r="O206" s="317"/>
      <c r="P206" s="317"/>
      <c r="Q206" s="317"/>
      <c r="R206" s="317"/>
      <c r="S206" s="317"/>
      <c r="T206" s="318"/>
      <c r="U206" s="43" t="s">
        <v>42</v>
      </c>
      <c r="V206" s="44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68"/>
      <c r="Z206" s="68"/>
    </row>
    <row r="207" spans="1:53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20"/>
      <c r="N207" s="316" t="s">
        <v>43</v>
      </c>
      <c r="O207" s="317"/>
      <c r="P207" s="317"/>
      <c r="Q207" s="317"/>
      <c r="R207" s="317"/>
      <c r="S207" s="317"/>
      <c r="T207" s="318"/>
      <c r="U207" s="43" t="s">
        <v>0</v>
      </c>
      <c r="V207" s="44">
        <f>IFERROR(SUM(V192:V205),"0")</f>
        <v>0</v>
      </c>
      <c r="W207" s="44">
        <f>IFERROR(SUM(W192:W205),"0")</f>
        <v>0</v>
      </c>
      <c r="X207" s="43"/>
      <c r="Y207" s="68"/>
      <c r="Z207" s="68"/>
    </row>
    <row r="208" spans="1:53" ht="14.25" customHeight="1" x14ac:dyDescent="0.25">
      <c r="A208" s="330" t="s">
        <v>108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67"/>
      <c r="Z208" s="67"/>
    </row>
    <row r="209" spans="1:53" ht="27" customHeight="1" x14ac:dyDescent="0.25">
      <c r="A209" s="64" t="s">
        <v>353</v>
      </c>
      <c r="B209" s="64" t="s">
        <v>354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87" t="s">
        <v>66</v>
      </c>
    </row>
    <row r="210" spans="1:53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20"/>
      <c r="N210" s="316" t="s">
        <v>43</v>
      </c>
      <c r="O210" s="317"/>
      <c r="P210" s="317"/>
      <c r="Q210" s="317"/>
      <c r="R210" s="317"/>
      <c r="S210" s="317"/>
      <c r="T210" s="318"/>
      <c r="U210" s="43" t="s">
        <v>42</v>
      </c>
      <c r="V210" s="44">
        <f>IFERROR(V209/H209,"0")</f>
        <v>0</v>
      </c>
      <c r="W210" s="44">
        <f>IFERROR(W209/H209,"0")</f>
        <v>0</v>
      </c>
      <c r="X210" s="44">
        <f>IFERROR(IF(X209="",0,X209),"0")</f>
        <v>0</v>
      </c>
      <c r="Y210" s="68"/>
      <c r="Z210" s="68"/>
    </row>
    <row r="211" spans="1:53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20"/>
      <c r="N211" s="316" t="s">
        <v>43</v>
      </c>
      <c r="O211" s="317"/>
      <c r="P211" s="317"/>
      <c r="Q211" s="317"/>
      <c r="R211" s="317"/>
      <c r="S211" s="317"/>
      <c r="T211" s="318"/>
      <c r="U211" s="43" t="s">
        <v>0</v>
      </c>
      <c r="V211" s="44">
        <f>IFERROR(SUM(V209:V209),"0")</f>
        <v>0</v>
      </c>
      <c r="W211" s="44">
        <f>IFERROR(SUM(W209:W209),"0")</f>
        <v>0</v>
      </c>
      <c r="X211" s="43"/>
      <c r="Y211" s="68"/>
      <c r="Z211" s="68"/>
    </row>
    <row r="212" spans="1:53" ht="14.25" customHeight="1" x14ac:dyDescent="0.25">
      <c r="A212" s="330" t="s">
        <v>76</v>
      </c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67"/>
      <c r="Z212" s="67"/>
    </row>
    <row r="213" spans="1:53" ht="27" customHeight="1" x14ac:dyDescent="0.25">
      <c r="A213" s="64" t="s">
        <v>355</v>
      </c>
      <c r="B213" s="64" t="s">
        <v>356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8" t="s">
        <v>80</v>
      </c>
      <c r="L213" s="39" t="s">
        <v>79</v>
      </c>
      <c r="M213" s="38">
        <v>35</v>
      </c>
      <c r="N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27"/>
      <c r="P213" s="327"/>
      <c r="Q213" s="327"/>
      <c r="R213" s="328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IFERROR(IF(W213=0,"",ROUNDUP(W213/H213,0)*0.00753),"")</f>
        <v/>
      </c>
      <c r="Y213" s="69" t="s">
        <v>48</v>
      </c>
      <c r="Z213" s="70" t="s">
        <v>48</v>
      </c>
      <c r="AD213" s="71"/>
      <c r="BA213" s="188" t="s">
        <v>66</v>
      </c>
    </row>
    <row r="214" spans="1:53" ht="27" customHeight="1" x14ac:dyDescent="0.25">
      <c r="A214" s="64" t="s">
        <v>357</v>
      </c>
      <c r="B214" s="64" t="s">
        <v>358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40</v>
      </c>
      <c r="N214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359</v>
      </c>
      <c r="B215" s="64" t="s">
        <v>360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8" t="s">
        <v>175</v>
      </c>
      <c r="L215" s="39" t="s">
        <v>79</v>
      </c>
      <c r="M215" s="38">
        <v>40</v>
      </c>
      <c r="N215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361</v>
      </c>
      <c r="B216" s="64" t="s">
        <v>362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175</v>
      </c>
      <c r="L216" s="39" t="s">
        <v>79</v>
      </c>
      <c r="M216" s="38">
        <v>40</v>
      </c>
      <c r="N216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16" t="s">
        <v>43</v>
      </c>
      <c r="O217" s="317"/>
      <c r="P217" s="317"/>
      <c r="Q217" s="317"/>
      <c r="R217" s="317"/>
      <c r="S217" s="317"/>
      <c r="T217" s="318"/>
      <c r="U217" s="43" t="s">
        <v>42</v>
      </c>
      <c r="V217" s="44">
        <f>IFERROR(V213/H213,"0")+IFERROR(V214/H214,"0")+IFERROR(V215/H215,"0")+IFERROR(V216/H216,"0")</f>
        <v>0</v>
      </c>
      <c r="W217" s="44">
        <f>IFERROR(W213/H213,"0")+IFERROR(W214/H214,"0")+IFERROR(W215/H215,"0")+IFERROR(W216/H216,"0")</f>
        <v>0</v>
      </c>
      <c r="X217" s="44">
        <f>IFERROR(IF(X213="",0,X213),"0")+IFERROR(IF(X214="",0,X214),"0")+IFERROR(IF(X215="",0,X215),"0")+IFERROR(IF(X216="",0,X216),"0")</f>
        <v>0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0</v>
      </c>
      <c r="V218" s="44">
        <f>IFERROR(SUM(V213:V216),"0")</f>
        <v>0</v>
      </c>
      <c r="W218" s="44">
        <f>IFERROR(SUM(W213:W216),"0")</f>
        <v>0</v>
      </c>
      <c r="X218" s="43"/>
      <c r="Y218" s="68"/>
      <c r="Z218" s="68"/>
    </row>
    <row r="219" spans="1:53" ht="14.25" customHeight="1" x14ac:dyDescent="0.25">
      <c r="A219" s="330" t="s">
        <v>81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67"/>
      <c r="Z219" s="67"/>
    </row>
    <row r="220" spans="1:53" ht="16.5" customHeight="1" x14ac:dyDescent="0.25">
      <c r="A220" s="64" t="s">
        <v>363</v>
      </c>
      <c r="B220" s="64" t="s">
        <v>364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8" t="s">
        <v>112</v>
      </c>
      <c r="L220" s="39" t="s">
        <v>131</v>
      </c>
      <c r="M220" s="38">
        <v>40</v>
      </c>
      <c r="N220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27"/>
      <c r="P220" s="327"/>
      <c r="Q220" s="327"/>
      <c r="R220" s="32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8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2" t="s">
        <v>66</v>
      </c>
    </row>
    <row r="221" spans="1:53" ht="27" customHeight="1" x14ac:dyDescent="0.25">
      <c r="A221" s="64" t="s">
        <v>365</v>
      </c>
      <c r="B221" s="64" t="s">
        <v>366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8" t="s">
        <v>112</v>
      </c>
      <c r="L221" s="39" t="s">
        <v>79</v>
      </c>
      <c r="M221" s="38">
        <v>40</v>
      </c>
      <c r="N221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367</v>
      </c>
      <c r="B222" s="64" t="s">
        <v>368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369</v>
      </c>
      <c r="B223" s="64" t="s">
        <v>370</v>
      </c>
      <c r="C223" s="37">
        <v>4301051461</v>
      </c>
      <c r="D223" s="325">
        <v>4680115883604</v>
      </c>
      <c r="E223" s="325"/>
      <c r="F223" s="63">
        <v>0.35</v>
      </c>
      <c r="G223" s="38">
        <v>6</v>
      </c>
      <c r="H223" s="63">
        <v>2.1</v>
      </c>
      <c r="I223" s="63">
        <v>2.3719999999999999</v>
      </c>
      <c r="J223" s="38">
        <v>156</v>
      </c>
      <c r="K223" s="38" t="s">
        <v>80</v>
      </c>
      <c r="L223" s="39" t="s">
        <v>131</v>
      </c>
      <c r="M223" s="38">
        <v>45</v>
      </c>
      <c r="N223" s="443" t="s">
        <v>371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372</v>
      </c>
      <c r="B224" s="64" t="s">
        <v>373</v>
      </c>
      <c r="C224" s="37">
        <v>4301051485</v>
      </c>
      <c r="D224" s="325">
        <v>4680115883567</v>
      </c>
      <c r="E224" s="325"/>
      <c r="F224" s="63">
        <v>0.35</v>
      </c>
      <c r="G224" s="38">
        <v>6</v>
      </c>
      <c r="H224" s="63">
        <v>2.1</v>
      </c>
      <c r="I224" s="63">
        <v>2.36</v>
      </c>
      <c r="J224" s="38">
        <v>156</v>
      </c>
      <c r="K224" s="38" t="s">
        <v>80</v>
      </c>
      <c r="L224" s="39" t="s">
        <v>79</v>
      </c>
      <c r="M224" s="38">
        <v>40</v>
      </c>
      <c r="N224" s="444" t="s">
        <v>374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16.5" customHeight="1" x14ac:dyDescent="0.25">
      <c r="A225" s="64" t="s">
        <v>375</v>
      </c>
      <c r="B225" s="64" t="s">
        <v>376</v>
      </c>
      <c r="C225" s="37">
        <v>4301051134</v>
      </c>
      <c r="D225" s="325">
        <v>4607091381672</v>
      </c>
      <c r="E225" s="32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8" t="s">
        <v>80</v>
      </c>
      <c r="L225" s="39" t="s">
        <v>79</v>
      </c>
      <c r="M225" s="38">
        <v>40</v>
      </c>
      <c r="N225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377</v>
      </c>
      <c r="B226" s="64" t="s">
        <v>378</v>
      </c>
      <c r="C226" s="37">
        <v>4301051130</v>
      </c>
      <c r="D226" s="325">
        <v>4607091387537</v>
      </c>
      <c r="E226" s="32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8" t="s">
        <v>80</v>
      </c>
      <c r="L226" s="39" t="s">
        <v>79</v>
      </c>
      <c r="M226" s="38">
        <v>40</v>
      </c>
      <c r="N226" s="4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379</v>
      </c>
      <c r="B227" s="64" t="s">
        <v>380</v>
      </c>
      <c r="C227" s="37">
        <v>4301051132</v>
      </c>
      <c r="D227" s="325">
        <v>4607091387513</v>
      </c>
      <c r="E227" s="32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8" t="s">
        <v>80</v>
      </c>
      <c r="L227" s="39" t="s">
        <v>79</v>
      </c>
      <c r="M227" s="38">
        <v>40</v>
      </c>
      <c r="N227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4301051277</v>
      </c>
      <c r="D228" s="325">
        <v>4680115880511</v>
      </c>
      <c r="E228" s="325"/>
      <c r="F228" s="63">
        <v>0.33</v>
      </c>
      <c r="G228" s="38">
        <v>6</v>
      </c>
      <c r="H228" s="63">
        <v>1.98</v>
      </c>
      <c r="I228" s="63">
        <v>2.1800000000000002</v>
      </c>
      <c r="J228" s="38">
        <v>156</v>
      </c>
      <c r="K228" s="38" t="s">
        <v>80</v>
      </c>
      <c r="L228" s="39" t="s">
        <v>131</v>
      </c>
      <c r="M228" s="38">
        <v>40</v>
      </c>
      <c r="N228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x14ac:dyDescent="0.2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20"/>
      <c r="N229" s="316" t="s">
        <v>43</v>
      </c>
      <c r="O229" s="317"/>
      <c r="P229" s="317"/>
      <c r="Q229" s="317"/>
      <c r="R229" s="317"/>
      <c r="S229" s="317"/>
      <c r="T229" s="318"/>
      <c r="U229" s="43" t="s">
        <v>42</v>
      </c>
      <c r="V229" s="44">
        <f>IFERROR(V220/H220,"0")+IFERROR(V221/H221,"0")+IFERROR(V222/H222,"0")+IFERROR(V223/H223,"0")+IFERROR(V224/H224,"0")+IFERROR(V225/H225,"0")+IFERROR(V226/H226,"0")+IFERROR(V227/H227,"0")+IFERROR(V228/H228,"0")</f>
        <v>0</v>
      </c>
      <c r="W229" s="44">
        <f>IFERROR(W220/H220,"0")+IFERROR(W221/H221,"0")+IFERROR(W222/H222,"0")+IFERROR(W223/H223,"0")+IFERROR(W224/H224,"0")+IFERROR(W225/H225,"0")+IFERROR(W226/H226,"0")+IFERROR(W227/H227,"0")+IFERROR(W228/H228,"0")</f>
        <v>0</v>
      </c>
      <c r="X229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x14ac:dyDescent="0.2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16" t="s">
        <v>43</v>
      </c>
      <c r="O230" s="317"/>
      <c r="P230" s="317"/>
      <c r="Q230" s="317"/>
      <c r="R230" s="317"/>
      <c r="S230" s="317"/>
      <c r="T230" s="318"/>
      <c r="U230" s="43" t="s">
        <v>0</v>
      </c>
      <c r="V230" s="44">
        <f>IFERROR(SUM(V220:V228),"0")</f>
        <v>0</v>
      </c>
      <c r="W230" s="44">
        <f>IFERROR(SUM(W220:W228),"0")</f>
        <v>0</v>
      </c>
      <c r="X230" s="43"/>
      <c r="Y230" s="68"/>
      <c r="Z230" s="68"/>
    </row>
    <row r="231" spans="1:53" ht="14.25" customHeight="1" x14ac:dyDescent="0.25">
      <c r="A231" s="330" t="s">
        <v>220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67"/>
      <c r="Z231" s="67"/>
    </row>
    <row r="232" spans="1:53" ht="16.5" customHeight="1" x14ac:dyDescent="0.25">
      <c r="A232" s="64" t="s">
        <v>383</v>
      </c>
      <c r="B232" s="64" t="s">
        <v>384</v>
      </c>
      <c r="C232" s="37">
        <v>4301060326</v>
      </c>
      <c r="D232" s="325">
        <v>4607091380880</v>
      </c>
      <c r="E232" s="325"/>
      <c r="F232" s="63">
        <v>1.4</v>
      </c>
      <c r="G232" s="38">
        <v>6</v>
      </c>
      <c r="H232" s="63">
        <v>8.4</v>
      </c>
      <c r="I232" s="63">
        <v>8.9640000000000004</v>
      </c>
      <c r="J232" s="38">
        <v>56</v>
      </c>
      <c r="K232" s="38" t="s">
        <v>112</v>
      </c>
      <c r="L232" s="39" t="s">
        <v>79</v>
      </c>
      <c r="M232" s="38">
        <v>30</v>
      </c>
      <c r="N232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1" t="s">
        <v>66</v>
      </c>
    </row>
    <row r="233" spans="1:53" ht="27" customHeight="1" x14ac:dyDescent="0.25">
      <c r="A233" s="64" t="s">
        <v>385</v>
      </c>
      <c r="B233" s="64" t="s">
        <v>386</v>
      </c>
      <c r="C233" s="37">
        <v>4301060308</v>
      </c>
      <c r="D233" s="325">
        <v>4607091384482</v>
      </c>
      <c r="E233" s="325"/>
      <c r="F233" s="63">
        <v>1.3</v>
      </c>
      <c r="G233" s="38">
        <v>6</v>
      </c>
      <c r="H233" s="63">
        <v>7.8</v>
      </c>
      <c r="I233" s="63">
        <v>8.3640000000000008</v>
      </c>
      <c r="J233" s="38">
        <v>56</v>
      </c>
      <c r="K233" s="38" t="s">
        <v>112</v>
      </c>
      <c r="L233" s="39" t="s">
        <v>79</v>
      </c>
      <c r="M233" s="38">
        <v>30</v>
      </c>
      <c r="N233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16.5" customHeight="1" x14ac:dyDescent="0.25">
      <c r="A234" s="64" t="s">
        <v>387</v>
      </c>
      <c r="B234" s="64" t="s">
        <v>388</v>
      </c>
      <c r="C234" s="37">
        <v>4301060325</v>
      </c>
      <c r="D234" s="325">
        <v>4607091380897</v>
      </c>
      <c r="E234" s="325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0"/>
      <c r="N235" s="316" t="s">
        <v>43</v>
      </c>
      <c r="O235" s="317"/>
      <c r="P235" s="317"/>
      <c r="Q235" s="317"/>
      <c r="R235" s="317"/>
      <c r="S235" s="317"/>
      <c r="T235" s="318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16" t="s">
        <v>43</v>
      </c>
      <c r="O236" s="317"/>
      <c r="P236" s="317"/>
      <c r="Q236" s="317"/>
      <c r="R236" s="317"/>
      <c r="S236" s="317"/>
      <c r="T236" s="318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30" t="s">
        <v>94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67"/>
      <c r="Z237" s="67"/>
    </row>
    <row r="238" spans="1:53" ht="16.5" customHeight="1" x14ac:dyDescent="0.25">
      <c r="A238" s="64" t="s">
        <v>389</v>
      </c>
      <c r="B238" s="64" t="s">
        <v>390</v>
      </c>
      <c r="C238" s="37">
        <v>4301030232</v>
      </c>
      <c r="D238" s="325">
        <v>4607091388374</v>
      </c>
      <c r="E238" s="32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8" t="s">
        <v>80</v>
      </c>
      <c r="L238" s="39" t="s">
        <v>98</v>
      </c>
      <c r="M238" s="38">
        <v>180</v>
      </c>
      <c r="N238" s="438" t="s">
        <v>391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4" t="s">
        <v>66</v>
      </c>
    </row>
    <row r="239" spans="1:53" ht="27" customHeight="1" x14ac:dyDescent="0.25">
      <c r="A239" s="64" t="s">
        <v>392</v>
      </c>
      <c r="B239" s="64" t="s">
        <v>393</v>
      </c>
      <c r="C239" s="37">
        <v>4301030235</v>
      </c>
      <c r="D239" s="325">
        <v>4607091388381</v>
      </c>
      <c r="E239" s="32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8" t="s">
        <v>80</v>
      </c>
      <c r="L239" s="39" t="s">
        <v>98</v>
      </c>
      <c r="M239" s="38">
        <v>180</v>
      </c>
      <c r="N239" s="439" t="s">
        <v>394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395</v>
      </c>
      <c r="B240" s="64" t="s">
        <v>396</v>
      </c>
      <c r="C240" s="37">
        <v>4301030233</v>
      </c>
      <c r="D240" s="325">
        <v>4607091388404</v>
      </c>
      <c r="E240" s="32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8" t="s">
        <v>80</v>
      </c>
      <c r="L240" s="39" t="s">
        <v>98</v>
      </c>
      <c r="M240" s="38">
        <v>180</v>
      </c>
      <c r="N240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27"/>
      <c r="P240" s="327"/>
      <c r="Q240" s="327"/>
      <c r="R240" s="328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0"/>
      <c r="N241" s="316" t="s">
        <v>43</v>
      </c>
      <c r="O241" s="317"/>
      <c r="P241" s="317"/>
      <c r="Q241" s="317"/>
      <c r="R241" s="317"/>
      <c r="S241" s="317"/>
      <c r="T241" s="318"/>
      <c r="U241" s="43" t="s">
        <v>42</v>
      </c>
      <c r="V241" s="44">
        <f>IFERROR(V238/H238,"0")+IFERROR(V239/H239,"0")+IFERROR(V240/H240,"0")</f>
        <v>0</v>
      </c>
      <c r="W241" s="44">
        <f>IFERROR(W238/H238,"0")+IFERROR(W239/H239,"0")+IFERROR(W240/H240,"0")</f>
        <v>0</v>
      </c>
      <c r="X241" s="44">
        <f>IFERROR(IF(X238="",0,X238),"0")+IFERROR(IF(X239="",0,X239),"0")+IFERROR(IF(X240="",0,X240),"0")</f>
        <v>0</v>
      </c>
      <c r="Y241" s="68"/>
      <c r="Z241" s="68"/>
    </row>
    <row r="242" spans="1:53" x14ac:dyDescent="0.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16" t="s">
        <v>43</v>
      </c>
      <c r="O242" s="317"/>
      <c r="P242" s="317"/>
      <c r="Q242" s="317"/>
      <c r="R242" s="317"/>
      <c r="S242" s="317"/>
      <c r="T242" s="318"/>
      <c r="U242" s="43" t="s">
        <v>0</v>
      </c>
      <c r="V242" s="44">
        <f>IFERROR(SUM(V238:V240),"0")</f>
        <v>0</v>
      </c>
      <c r="W242" s="44">
        <f>IFERROR(SUM(W238:W240),"0")</f>
        <v>0</v>
      </c>
      <c r="X242" s="43"/>
      <c r="Y242" s="68"/>
      <c r="Z242" s="68"/>
    </row>
    <row r="243" spans="1:53" ht="14.25" customHeight="1" x14ac:dyDescent="0.25">
      <c r="A243" s="330" t="s">
        <v>397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67"/>
      <c r="Z243" s="67"/>
    </row>
    <row r="244" spans="1:53" ht="16.5" customHeight="1" x14ac:dyDescent="0.25">
      <c r="A244" s="64" t="s">
        <v>398</v>
      </c>
      <c r="B244" s="64" t="s">
        <v>399</v>
      </c>
      <c r="C244" s="37">
        <v>4301180007</v>
      </c>
      <c r="D244" s="325">
        <v>4680115881808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8" t="s">
        <v>401</v>
      </c>
      <c r="L244" s="39" t="s">
        <v>400</v>
      </c>
      <c r="M244" s="38">
        <v>730</v>
      </c>
      <c r="N244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IFERROR(IF(W244=0,"",ROUNDUP(W244/H244,0)*0.00474),"")</f>
        <v/>
      </c>
      <c r="Y244" s="69" t="s">
        <v>48</v>
      </c>
      <c r="Z244" s="70" t="s">
        <v>48</v>
      </c>
      <c r="AD244" s="71"/>
      <c r="BA244" s="207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4301180006</v>
      </c>
      <c r="D245" s="325">
        <v>4680115881822</v>
      </c>
      <c r="E245" s="32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401</v>
      </c>
      <c r="L245" s="39" t="s">
        <v>400</v>
      </c>
      <c r="M245" s="38">
        <v>730</v>
      </c>
      <c r="N245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404</v>
      </c>
      <c r="B246" s="64" t="s">
        <v>405</v>
      </c>
      <c r="C246" s="37">
        <v>4301180001</v>
      </c>
      <c r="D246" s="325">
        <v>4680115880016</v>
      </c>
      <c r="E246" s="32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401</v>
      </c>
      <c r="L246" s="39" t="s">
        <v>400</v>
      </c>
      <c r="M246" s="38">
        <v>730</v>
      </c>
      <c r="N246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27"/>
      <c r="P246" s="327"/>
      <c r="Q246" s="327"/>
      <c r="R246" s="32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0"/>
      <c r="N247" s="316" t="s">
        <v>43</v>
      </c>
      <c r="O247" s="317"/>
      <c r="P247" s="317"/>
      <c r="Q247" s="317"/>
      <c r="R247" s="317"/>
      <c r="S247" s="317"/>
      <c r="T247" s="318"/>
      <c r="U247" s="43" t="s">
        <v>42</v>
      </c>
      <c r="V247" s="44">
        <f>IFERROR(V244/H244,"0")+IFERROR(V245/H245,"0")+IFERROR(V246/H246,"0")</f>
        <v>0</v>
      </c>
      <c r="W247" s="44">
        <f>IFERROR(W244/H244,"0")+IFERROR(W245/H245,"0")+IFERROR(W246/H246,"0")</f>
        <v>0</v>
      </c>
      <c r="X247" s="44">
        <f>IFERROR(IF(X244="",0,X244),"0")+IFERROR(IF(X245="",0,X245),"0")+IFERROR(IF(X246="",0,X246),"0")</f>
        <v>0</v>
      </c>
      <c r="Y247" s="68"/>
      <c r="Z247" s="68"/>
    </row>
    <row r="248" spans="1:53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16" t="s">
        <v>43</v>
      </c>
      <c r="O248" s="317"/>
      <c r="P248" s="317"/>
      <c r="Q248" s="317"/>
      <c r="R248" s="317"/>
      <c r="S248" s="317"/>
      <c r="T248" s="318"/>
      <c r="U248" s="43" t="s">
        <v>0</v>
      </c>
      <c r="V248" s="44">
        <f>IFERROR(SUM(V244:V246),"0")</f>
        <v>0</v>
      </c>
      <c r="W248" s="44">
        <f>IFERROR(SUM(W244:W246),"0")</f>
        <v>0</v>
      </c>
      <c r="X248" s="43"/>
      <c r="Y248" s="68"/>
      <c r="Z248" s="68"/>
    </row>
    <row r="249" spans="1:53" ht="16.5" customHeight="1" x14ac:dyDescent="0.25">
      <c r="A249" s="329" t="s">
        <v>406</v>
      </c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66"/>
      <c r="Z249" s="66"/>
    </row>
    <row r="250" spans="1:53" ht="14.25" customHeight="1" x14ac:dyDescent="0.25">
      <c r="A250" s="330" t="s">
        <v>114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67"/>
      <c r="Z250" s="67"/>
    </row>
    <row r="251" spans="1:53" ht="27" customHeight="1" x14ac:dyDescent="0.25">
      <c r="A251" s="64" t="s">
        <v>407</v>
      </c>
      <c r="B251" s="64" t="s">
        <v>408</v>
      </c>
      <c r="C251" s="37">
        <v>4301011315</v>
      </c>
      <c r="D251" s="325">
        <v>4607091387421</v>
      </c>
      <c r="E251" s="32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8" t="s">
        <v>112</v>
      </c>
      <c r="L251" s="39" t="s">
        <v>111</v>
      </c>
      <c r="M251" s="38">
        <v>55</v>
      </c>
      <c r="N251" s="4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27"/>
      <c r="P251" s="327"/>
      <c r="Q251" s="327"/>
      <c r="R251" s="328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57" si="13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407</v>
      </c>
      <c r="B252" s="64" t="s">
        <v>409</v>
      </c>
      <c r="C252" s="37">
        <v>4301011121</v>
      </c>
      <c r="D252" s="325">
        <v>4607091387421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8" t="s">
        <v>112</v>
      </c>
      <c r="L252" s="39" t="s">
        <v>119</v>
      </c>
      <c r="M252" s="38">
        <v>55</v>
      </c>
      <c r="N252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7"/>
      <c r="P252" s="327"/>
      <c r="Q252" s="327"/>
      <c r="R252" s="32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IFERROR(IF(W252=0,"",ROUNDUP(W252/H252,0)*0.02039),"")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410</v>
      </c>
      <c r="B253" s="64" t="s">
        <v>411</v>
      </c>
      <c r="C253" s="37">
        <v>4301011619</v>
      </c>
      <c r="D253" s="325">
        <v>4607091387452</v>
      </c>
      <c r="E253" s="325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112</v>
      </c>
      <c r="L253" s="39" t="s">
        <v>111</v>
      </c>
      <c r="M253" s="38">
        <v>55</v>
      </c>
      <c r="N253" s="428" t="s">
        <v>412</v>
      </c>
      <c r="O253" s="327"/>
      <c r="P253" s="327"/>
      <c r="Q253" s="327"/>
      <c r="R253" s="32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410</v>
      </c>
      <c r="B254" s="64" t="s">
        <v>413</v>
      </c>
      <c r="C254" s="37">
        <v>4301011396</v>
      </c>
      <c r="D254" s="325">
        <v>4607091387452</v>
      </c>
      <c r="E254" s="32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415</v>
      </c>
      <c r="C255" s="37">
        <v>4301011313</v>
      </c>
      <c r="D255" s="325">
        <v>4607091385984</v>
      </c>
      <c r="E255" s="32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416</v>
      </c>
      <c r="B256" s="64" t="s">
        <v>417</v>
      </c>
      <c r="C256" s="37">
        <v>4301011316</v>
      </c>
      <c r="D256" s="325">
        <v>4607091387438</v>
      </c>
      <c r="E256" s="32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8" t="s">
        <v>80</v>
      </c>
      <c r="L256" s="39" t="s">
        <v>111</v>
      </c>
      <c r="M256" s="38">
        <v>55</v>
      </c>
      <c r="N256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418</v>
      </c>
      <c r="B257" s="64" t="s">
        <v>419</v>
      </c>
      <c r="C257" s="37">
        <v>4301011318</v>
      </c>
      <c r="D257" s="325">
        <v>4607091387469</v>
      </c>
      <c r="E257" s="32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8" t="s">
        <v>80</v>
      </c>
      <c r="L257" s="39" t="s">
        <v>79</v>
      </c>
      <c r="M257" s="38">
        <v>55</v>
      </c>
      <c r="N257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x14ac:dyDescent="0.2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20"/>
      <c r="N258" s="316" t="s">
        <v>43</v>
      </c>
      <c r="O258" s="317"/>
      <c r="P258" s="317"/>
      <c r="Q258" s="317"/>
      <c r="R258" s="317"/>
      <c r="S258" s="317"/>
      <c r="T258" s="318"/>
      <c r="U258" s="43" t="s">
        <v>42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IFERROR(W251/H251,"0")+IFERROR(W252/H252,"0")+IFERROR(W253/H253,"0")+IFERROR(W254/H254,"0")+IFERROR(W255/H255,"0")+IFERROR(W256/H256,"0")+IFERROR(W257/H257,"0")</f>
        <v>0</v>
      </c>
      <c r="X258" s="44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20"/>
      <c r="N259" s="316" t="s">
        <v>43</v>
      </c>
      <c r="O259" s="317"/>
      <c r="P259" s="317"/>
      <c r="Q259" s="317"/>
      <c r="R259" s="317"/>
      <c r="S259" s="317"/>
      <c r="T259" s="318"/>
      <c r="U259" s="43" t="s">
        <v>0</v>
      </c>
      <c r="V259" s="44">
        <f>IFERROR(SUM(V251:V257),"0")</f>
        <v>0</v>
      </c>
      <c r="W259" s="44">
        <f>IFERROR(SUM(W251:W257),"0")</f>
        <v>0</v>
      </c>
      <c r="X259" s="43"/>
      <c r="Y259" s="68"/>
      <c r="Z259" s="68"/>
    </row>
    <row r="260" spans="1:53" ht="14.25" customHeight="1" x14ac:dyDescent="0.25">
      <c r="A260" s="330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67"/>
      <c r="Z260" s="67"/>
    </row>
    <row r="261" spans="1:53" ht="27" customHeight="1" x14ac:dyDescent="0.25">
      <c r="A261" s="64" t="s">
        <v>420</v>
      </c>
      <c r="B261" s="64" t="s">
        <v>421</v>
      </c>
      <c r="C261" s="37">
        <v>4301031154</v>
      </c>
      <c r="D261" s="325">
        <v>4607091387292</v>
      </c>
      <c r="E261" s="32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8" t="s">
        <v>80</v>
      </c>
      <c r="L261" s="39" t="s">
        <v>79</v>
      </c>
      <c r="M261" s="38">
        <v>45</v>
      </c>
      <c r="N26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27"/>
      <c r="P261" s="327"/>
      <c r="Q261" s="327"/>
      <c r="R261" s="32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17" t="s">
        <v>66</v>
      </c>
    </row>
    <row r="262" spans="1:53" ht="27" customHeight="1" x14ac:dyDescent="0.25">
      <c r="A262" s="64" t="s">
        <v>422</v>
      </c>
      <c r="B262" s="64" t="s">
        <v>423</v>
      </c>
      <c r="C262" s="37">
        <v>4301031155</v>
      </c>
      <c r="D262" s="325">
        <v>4607091387315</v>
      </c>
      <c r="E262" s="32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8" t="s">
        <v>80</v>
      </c>
      <c r="L262" s="39" t="s">
        <v>79</v>
      </c>
      <c r="M262" s="38">
        <v>45</v>
      </c>
      <c r="N262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0"/>
      <c r="N263" s="316" t="s">
        <v>43</v>
      </c>
      <c r="O263" s="317"/>
      <c r="P263" s="317"/>
      <c r="Q263" s="317"/>
      <c r="R263" s="317"/>
      <c r="S263" s="317"/>
      <c r="T263" s="318"/>
      <c r="U263" s="43" t="s">
        <v>42</v>
      </c>
      <c r="V263" s="44">
        <f>IFERROR(V261/H261,"0")+IFERROR(V262/H262,"0")</f>
        <v>0</v>
      </c>
      <c r="W263" s="44">
        <f>IFERROR(W261/H261,"0")+IFERROR(W262/H262,"0")</f>
        <v>0</v>
      </c>
      <c r="X263" s="44">
        <f>IFERROR(IF(X261="",0,X261),"0")+IFERROR(IF(X262="",0,X262),"0")</f>
        <v>0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0</v>
      </c>
      <c r="V264" s="44">
        <f>IFERROR(SUM(V261:V262),"0")</f>
        <v>0</v>
      </c>
      <c r="W264" s="44">
        <f>IFERROR(SUM(W261:W262),"0")</f>
        <v>0</v>
      </c>
      <c r="X264" s="43"/>
      <c r="Y264" s="68"/>
      <c r="Z264" s="68"/>
    </row>
    <row r="265" spans="1:53" ht="16.5" customHeight="1" x14ac:dyDescent="0.25">
      <c r="A265" s="329" t="s">
        <v>424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66"/>
      <c r="Z265" s="66"/>
    </row>
    <row r="266" spans="1:53" ht="14.25" customHeight="1" x14ac:dyDescent="0.25">
      <c r="A266" s="330" t="s">
        <v>76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67"/>
      <c r="Z266" s="67"/>
    </row>
    <row r="267" spans="1:53" ht="27" customHeight="1" x14ac:dyDescent="0.25">
      <c r="A267" s="64" t="s">
        <v>425</v>
      </c>
      <c r="B267" s="64" t="s">
        <v>426</v>
      </c>
      <c r="C267" s="37">
        <v>4301031066</v>
      </c>
      <c r="D267" s="325">
        <v>4607091383836</v>
      </c>
      <c r="E267" s="325"/>
      <c r="F267" s="63">
        <v>0.3</v>
      </c>
      <c r="G267" s="38">
        <v>6</v>
      </c>
      <c r="H267" s="63">
        <v>1.8</v>
      </c>
      <c r="I267" s="63">
        <v>2.048</v>
      </c>
      <c r="J267" s="38">
        <v>156</v>
      </c>
      <c r="K267" s="38" t="s">
        <v>80</v>
      </c>
      <c r="L267" s="39" t="s">
        <v>79</v>
      </c>
      <c r="M267" s="38">
        <v>40</v>
      </c>
      <c r="N267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19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0"/>
      <c r="N268" s="316" t="s">
        <v>43</v>
      </c>
      <c r="O268" s="317"/>
      <c r="P268" s="317"/>
      <c r="Q268" s="317"/>
      <c r="R268" s="317"/>
      <c r="S268" s="317"/>
      <c r="T268" s="318"/>
      <c r="U268" s="43" t="s">
        <v>42</v>
      </c>
      <c r="V268" s="44">
        <f>IFERROR(V267/H267,"0")</f>
        <v>0</v>
      </c>
      <c r="W268" s="44">
        <f>IFERROR(W267/H267,"0")</f>
        <v>0</v>
      </c>
      <c r="X268" s="44">
        <f>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0</v>
      </c>
      <c r="V269" s="44">
        <f>IFERROR(SUM(V267:V267),"0")</f>
        <v>0</v>
      </c>
      <c r="W269" s="44">
        <f>IFERROR(SUM(W267:W267),"0")</f>
        <v>0</v>
      </c>
      <c r="X269" s="43"/>
      <c r="Y269" s="68"/>
      <c r="Z269" s="68"/>
    </row>
    <row r="270" spans="1:53" ht="14.25" customHeight="1" x14ac:dyDescent="0.25">
      <c r="A270" s="330" t="s">
        <v>81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67"/>
      <c r="Z270" s="67"/>
    </row>
    <row r="271" spans="1:53" ht="27" customHeight="1" x14ac:dyDescent="0.25">
      <c r="A271" s="64" t="s">
        <v>427</v>
      </c>
      <c r="B271" s="64" t="s">
        <v>428</v>
      </c>
      <c r="C271" s="37">
        <v>4301051142</v>
      </c>
      <c r="D271" s="325">
        <v>4607091387919</v>
      </c>
      <c r="E271" s="325"/>
      <c r="F271" s="63">
        <v>1.35</v>
      </c>
      <c r="G271" s="38">
        <v>6</v>
      </c>
      <c r="H271" s="63">
        <v>8.1</v>
      </c>
      <c r="I271" s="63">
        <v>8.6639999999999997</v>
      </c>
      <c r="J271" s="38">
        <v>56</v>
      </c>
      <c r="K271" s="38" t="s">
        <v>112</v>
      </c>
      <c r="L271" s="39" t="s">
        <v>79</v>
      </c>
      <c r="M271" s="38">
        <v>45</v>
      </c>
      <c r="N271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27"/>
      <c r="P271" s="327"/>
      <c r="Q271" s="327"/>
      <c r="R271" s="32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0" t="s">
        <v>66</v>
      </c>
    </row>
    <row r="272" spans="1:53" ht="27" customHeight="1" x14ac:dyDescent="0.25">
      <c r="A272" s="64" t="s">
        <v>429</v>
      </c>
      <c r="B272" s="64" t="s">
        <v>430</v>
      </c>
      <c r="C272" s="37">
        <v>4301051109</v>
      </c>
      <c r="D272" s="325">
        <v>4607091383942</v>
      </c>
      <c r="E272" s="325"/>
      <c r="F272" s="63">
        <v>0.42</v>
      </c>
      <c r="G272" s="38">
        <v>6</v>
      </c>
      <c r="H272" s="63">
        <v>2.52</v>
      </c>
      <c r="I272" s="63">
        <v>2.7919999999999998</v>
      </c>
      <c r="J272" s="38">
        <v>156</v>
      </c>
      <c r="K272" s="38" t="s">
        <v>80</v>
      </c>
      <c r="L272" s="39" t="s">
        <v>131</v>
      </c>
      <c r="M272" s="38">
        <v>45</v>
      </c>
      <c r="N272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4.25" customHeight="1" x14ac:dyDescent="0.25">
      <c r="A275" s="330" t="s">
        <v>220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25">
      <c r="A276" s="64" t="s">
        <v>431</v>
      </c>
      <c r="B276" s="64" t="s">
        <v>432</v>
      </c>
      <c r="C276" s="37">
        <v>4301060324</v>
      </c>
      <c r="D276" s="325">
        <v>4607091388831</v>
      </c>
      <c r="E276" s="325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16" t="s">
        <v>43</v>
      </c>
      <c r="O277" s="317"/>
      <c r="P277" s="317"/>
      <c r="Q277" s="317"/>
      <c r="R277" s="317"/>
      <c r="S277" s="317"/>
      <c r="T277" s="318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x14ac:dyDescent="0.2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20"/>
      <c r="N278" s="316" t="s">
        <v>43</v>
      </c>
      <c r="O278" s="317"/>
      <c r="P278" s="317"/>
      <c r="Q278" s="317"/>
      <c r="R278" s="317"/>
      <c r="S278" s="317"/>
      <c r="T278" s="318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25">
      <c r="A279" s="330" t="s">
        <v>94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67"/>
      <c r="Z279" s="67"/>
    </row>
    <row r="280" spans="1:53" ht="27" customHeight="1" x14ac:dyDescent="0.25">
      <c r="A280" s="64" t="s">
        <v>433</v>
      </c>
      <c r="B280" s="64" t="s">
        <v>434</v>
      </c>
      <c r="C280" s="37">
        <v>4301032015</v>
      </c>
      <c r="D280" s="325">
        <v>4607091383102</v>
      </c>
      <c r="E280" s="325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7"/>
      <c r="P280" s="327"/>
      <c r="Q280" s="327"/>
      <c r="R280" s="32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16" t="s">
        <v>43</v>
      </c>
      <c r="O281" s="317"/>
      <c r="P281" s="317"/>
      <c r="Q281" s="317"/>
      <c r="R281" s="317"/>
      <c r="S281" s="317"/>
      <c r="T281" s="318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16" t="s">
        <v>43</v>
      </c>
      <c r="O282" s="317"/>
      <c r="P282" s="317"/>
      <c r="Q282" s="317"/>
      <c r="R282" s="317"/>
      <c r="S282" s="317"/>
      <c r="T282" s="318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27.75" customHeight="1" x14ac:dyDescent="0.2">
      <c r="A283" s="341" t="s">
        <v>435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55"/>
      <c r="Z283" s="55"/>
    </row>
    <row r="284" spans="1:53" ht="16.5" customHeight="1" x14ac:dyDescent="0.25">
      <c r="A284" s="329" t="s">
        <v>436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6"/>
      <c r="Z284" s="66"/>
    </row>
    <row r="285" spans="1:53" ht="14.25" customHeight="1" x14ac:dyDescent="0.25">
      <c r="A285" s="330" t="s">
        <v>114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25">
      <c r="A286" s="64" t="s">
        <v>437</v>
      </c>
      <c r="B286" s="64" t="s">
        <v>438</v>
      </c>
      <c r="C286" s="37">
        <v>4301011339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437</v>
      </c>
      <c r="B287" s="64" t="s">
        <v>439</v>
      </c>
      <c r="C287" s="37">
        <v>4301011239</v>
      </c>
      <c r="D287" s="325">
        <v>4607091383997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7"/>
      <c r="P287" s="327"/>
      <c r="Q287" s="327"/>
      <c r="R287" s="32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440</v>
      </c>
      <c r="B288" s="64" t="s">
        <v>441</v>
      </c>
      <c r="C288" s="37">
        <v>4301011326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7"/>
      <c r="P288" s="327"/>
      <c r="Q288" s="327"/>
      <c r="R288" s="32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440</v>
      </c>
      <c r="B289" s="64" t="s">
        <v>442</v>
      </c>
      <c r="C289" s="37">
        <v>4301011240</v>
      </c>
      <c r="D289" s="325">
        <v>4607091384130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443</v>
      </c>
      <c r="B290" s="64" t="s">
        <v>444</v>
      </c>
      <c r="C290" s="37">
        <v>4301011330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443</v>
      </c>
      <c r="B291" s="64" t="s">
        <v>445</v>
      </c>
      <c r="C291" s="37">
        <v>4301011238</v>
      </c>
      <c r="D291" s="325">
        <v>4607091384147</v>
      </c>
      <c r="E291" s="32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413" t="s">
        <v>446</v>
      </c>
      <c r="O291" s="327"/>
      <c r="P291" s="327"/>
      <c r="Q291" s="327"/>
      <c r="R291" s="32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448</v>
      </c>
      <c r="C292" s="37">
        <v>4301011327</v>
      </c>
      <c r="D292" s="325">
        <v>4607091384154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4301011332</v>
      </c>
      <c r="D293" s="325">
        <v>4607091384161</v>
      </c>
      <c r="E293" s="32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16" t="s">
        <v>43</v>
      </c>
      <c r="O294" s="317"/>
      <c r="P294" s="317"/>
      <c r="Q294" s="317"/>
      <c r="R294" s="317"/>
      <c r="S294" s="317"/>
      <c r="T294" s="318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20"/>
      <c r="N295" s="316" t="s">
        <v>43</v>
      </c>
      <c r="O295" s="317"/>
      <c r="P295" s="317"/>
      <c r="Q295" s="317"/>
      <c r="R295" s="317"/>
      <c r="S295" s="317"/>
      <c r="T295" s="318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30" t="s">
        <v>108</v>
      </c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67"/>
      <c r="Z296" s="67"/>
    </row>
    <row r="297" spans="1:53" ht="27" customHeight="1" x14ac:dyDescent="0.25">
      <c r="A297" s="64" t="s">
        <v>451</v>
      </c>
      <c r="B297" s="64" t="s">
        <v>452</v>
      </c>
      <c r="C297" s="37">
        <v>4301020178</v>
      </c>
      <c r="D297" s="325">
        <v>4607091383980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453</v>
      </c>
      <c r="B298" s="64" t="s">
        <v>454</v>
      </c>
      <c r="C298" s="37">
        <v>4301020270</v>
      </c>
      <c r="D298" s="325">
        <v>4680115883314</v>
      </c>
      <c r="E298" s="32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409" t="s">
        <v>455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456</v>
      </c>
      <c r="B299" s="64" t="s">
        <v>457</v>
      </c>
      <c r="C299" s="37">
        <v>4301020179</v>
      </c>
      <c r="D299" s="325">
        <v>4607091384178</v>
      </c>
      <c r="E299" s="325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25">
      <c r="A302" s="330" t="s">
        <v>81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25">
      <c r="A303" s="64" t="s">
        <v>458</v>
      </c>
      <c r="B303" s="64" t="s">
        <v>459</v>
      </c>
      <c r="C303" s="37">
        <v>4301051298</v>
      </c>
      <c r="D303" s="325">
        <v>4607091384260</v>
      </c>
      <c r="E303" s="325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20"/>
      <c r="N304" s="316" t="s">
        <v>43</v>
      </c>
      <c r="O304" s="317"/>
      <c r="P304" s="317"/>
      <c r="Q304" s="317"/>
      <c r="R304" s="317"/>
      <c r="S304" s="317"/>
      <c r="T304" s="318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30" t="s">
        <v>220</v>
      </c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67"/>
      <c r="Z306" s="67"/>
    </row>
    <row r="307" spans="1:53" ht="16.5" customHeight="1" x14ac:dyDescent="0.25">
      <c r="A307" s="64" t="s">
        <v>460</v>
      </c>
      <c r="B307" s="64" t="s">
        <v>461</v>
      </c>
      <c r="C307" s="37">
        <v>4301060314</v>
      </c>
      <c r="D307" s="325">
        <v>4607091384673</v>
      </c>
      <c r="E307" s="32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16" t="s">
        <v>43</v>
      </c>
      <c r="O308" s="317"/>
      <c r="P308" s="317"/>
      <c r="Q308" s="317"/>
      <c r="R308" s="317"/>
      <c r="S308" s="317"/>
      <c r="T308" s="31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29" t="s">
        <v>462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6"/>
      <c r="Z310" s="66"/>
    </row>
    <row r="311" spans="1:53" ht="14.25" customHeight="1" x14ac:dyDescent="0.25">
      <c r="A311" s="330" t="s">
        <v>114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27" customHeight="1" x14ac:dyDescent="0.25">
      <c r="A312" s="64" t="s">
        <v>463</v>
      </c>
      <c r="B312" s="64" t="s">
        <v>464</v>
      </c>
      <c r="C312" s="37">
        <v>4301011324</v>
      </c>
      <c r="D312" s="325">
        <v>4607091384185</v>
      </c>
      <c r="E312" s="325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465</v>
      </c>
      <c r="B313" s="64" t="s">
        <v>466</v>
      </c>
      <c r="C313" s="37">
        <v>4301011312</v>
      </c>
      <c r="D313" s="325">
        <v>4607091384192</v>
      </c>
      <c r="E313" s="325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467</v>
      </c>
      <c r="B314" s="64" t="s">
        <v>468</v>
      </c>
      <c r="C314" s="37">
        <v>4301011483</v>
      </c>
      <c r="D314" s="325">
        <v>4680115881907</v>
      </c>
      <c r="E314" s="32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469</v>
      </c>
      <c r="B315" s="64" t="s">
        <v>470</v>
      </c>
      <c r="C315" s="37">
        <v>4301011303</v>
      </c>
      <c r="D315" s="325">
        <v>4607091384680</v>
      </c>
      <c r="E315" s="325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7"/>
      <c r="P315" s="327"/>
      <c r="Q315" s="327"/>
      <c r="R315" s="32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16" t="s">
        <v>43</v>
      </c>
      <c r="O316" s="317"/>
      <c r="P316" s="317"/>
      <c r="Q316" s="317"/>
      <c r="R316" s="317"/>
      <c r="S316" s="317"/>
      <c r="T316" s="318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x14ac:dyDescent="0.2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16" t="s">
        <v>43</v>
      </c>
      <c r="O317" s="317"/>
      <c r="P317" s="317"/>
      <c r="Q317" s="317"/>
      <c r="R317" s="317"/>
      <c r="S317" s="317"/>
      <c r="T317" s="318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25">
      <c r="A318" s="330" t="s">
        <v>76</v>
      </c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67"/>
      <c r="Z318" s="67"/>
    </row>
    <row r="319" spans="1:53" ht="27" customHeight="1" x14ac:dyDescent="0.25">
      <c r="A319" s="64" t="s">
        <v>471</v>
      </c>
      <c r="B319" s="64" t="s">
        <v>472</v>
      </c>
      <c r="C319" s="37">
        <v>4301031139</v>
      </c>
      <c r="D319" s="325">
        <v>4607091384802</v>
      </c>
      <c r="E319" s="325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473</v>
      </c>
      <c r="B320" s="64" t="s">
        <v>474</v>
      </c>
      <c r="C320" s="37">
        <v>4301031140</v>
      </c>
      <c r="D320" s="325">
        <v>4607091384826</v>
      </c>
      <c r="E320" s="325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30" t="s">
        <v>81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25">
      <c r="A324" s="64" t="s">
        <v>475</v>
      </c>
      <c r="B324" s="64" t="s">
        <v>476</v>
      </c>
      <c r="C324" s="37">
        <v>4301051303</v>
      </c>
      <c r="D324" s="325">
        <v>4607091384246</v>
      </c>
      <c r="E324" s="32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477</v>
      </c>
      <c r="B325" s="64" t="s">
        <v>478</v>
      </c>
      <c r="C325" s="37">
        <v>4301051445</v>
      </c>
      <c r="D325" s="325">
        <v>4680115881976</v>
      </c>
      <c r="E325" s="325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479</v>
      </c>
      <c r="B326" s="64" t="s">
        <v>480</v>
      </c>
      <c r="C326" s="37">
        <v>4301051297</v>
      </c>
      <c r="D326" s="325">
        <v>4607091384253</v>
      </c>
      <c r="E326" s="325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481</v>
      </c>
      <c r="B327" s="64" t="s">
        <v>482</v>
      </c>
      <c r="C327" s="37">
        <v>4301051444</v>
      </c>
      <c r="D327" s="325">
        <v>4680115881969</v>
      </c>
      <c r="E327" s="325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7"/>
      <c r="P327" s="327"/>
      <c r="Q327" s="327"/>
      <c r="R327" s="32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16" t="s">
        <v>43</v>
      </c>
      <c r="O328" s="317"/>
      <c r="P328" s="317"/>
      <c r="Q328" s="317"/>
      <c r="R328" s="317"/>
      <c r="S328" s="317"/>
      <c r="T328" s="318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16" t="s">
        <v>43</v>
      </c>
      <c r="O329" s="317"/>
      <c r="P329" s="317"/>
      <c r="Q329" s="317"/>
      <c r="R329" s="317"/>
      <c r="S329" s="317"/>
      <c r="T329" s="318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30" t="s">
        <v>220</v>
      </c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67"/>
      <c r="Z330" s="67"/>
    </row>
    <row r="331" spans="1:53" ht="27" customHeight="1" x14ac:dyDescent="0.25">
      <c r="A331" s="64" t="s">
        <v>483</v>
      </c>
      <c r="B331" s="64" t="s">
        <v>484</v>
      </c>
      <c r="C331" s="37">
        <v>4301060322</v>
      </c>
      <c r="D331" s="325">
        <v>4607091389357</v>
      </c>
      <c r="E331" s="32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20"/>
      <c r="N332" s="316" t="s">
        <v>43</v>
      </c>
      <c r="O332" s="317"/>
      <c r="P332" s="317"/>
      <c r="Q332" s="317"/>
      <c r="R332" s="317"/>
      <c r="S332" s="317"/>
      <c r="T332" s="318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41" t="s">
        <v>485</v>
      </c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4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55"/>
      <c r="Z334" s="55"/>
    </row>
    <row r="335" spans="1:53" ht="16.5" customHeight="1" x14ac:dyDescent="0.25">
      <c r="A335" s="329" t="s">
        <v>486</v>
      </c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66"/>
      <c r="Z335" s="66"/>
    </row>
    <row r="336" spans="1:53" ht="14.25" customHeight="1" x14ac:dyDescent="0.25">
      <c r="A336" s="330" t="s">
        <v>114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67"/>
      <c r="Z336" s="67"/>
    </row>
    <row r="337" spans="1:53" ht="27" customHeight="1" x14ac:dyDescent="0.25">
      <c r="A337" s="64" t="s">
        <v>487</v>
      </c>
      <c r="B337" s="64" t="s">
        <v>488</v>
      </c>
      <c r="C337" s="37">
        <v>4301011428</v>
      </c>
      <c r="D337" s="325">
        <v>4607091389708</v>
      </c>
      <c r="E337" s="325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4301011427</v>
      </c>
      <c r="D338" s="325">
        <v>4607091389692</v>
      </c>
      <c r="E338" s="32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16" t="s">
        <v>43</v>
      </c>
      <c r="O339" s="317"/>
      <c r="P339" s="317"/>
      <c r="Q339" s="317"/>
      <c r="R339" s="317"/>
      <c r="S339" s="317"/>
      <c r="T339" s="318"/>
      <c r="U339" s="43" t="s">
        <v>42</v>
      </c>
      <c r="V339" s="44">
        <f>IFERROR(V337/H337,"0")+IFERROR(V338/H338,"0")</f>
        <v>0</v>
      </c>
      <c r="W339" s="44">
        <f>IFERROR(W337/H337,"0")+IFERROR(W338/H338,"0")</f>
        <v>0</v>
      </c>
      <c r="X339" s="44">
        <f>IFERROR(IF(X337="",0,X337),"0")+IFERROR(IF(X338="",0,X338),"0")</f>
        <v>0</v>
      </c>
      <c r="Y339" s="68"/>
      <c r="Z339" s="68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16" t="s">
        <v>43</v>
      </c>
      <c r="O340" s="317"/>
      <c r="P340" s="317"/>
      <c r="Q340" s="317"/>
      <c r="R340" s="317"/>
      <c r="S340" s="317"/>
      <c r="T340" s="318"/>
      <c r="U340" s="43" t="s">
        <v>0</v>
      </c>
      <c r="V340" s="44">
        <f>IFERROR(SUM(V337:V338),"0")</f>
        <v>0</v>
      </c>
      <c r="W340" s="44">
        <f>IFERROR(SUM(W337:W338),"0")</f>
        <v>0</v>
      </c>
      <c r="X340" s="43"/>
      <c r="Y340" s="68"/>
      <c r="Z340" s="68"/>
    </row>
    <row r="341" spans="1:53" ht="14.25" customHeight="1" x14ac:dyDescent="0.25">
      <c r="A341" s="330" t="s">
        <v>76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25">
      <c r="A342" s="64" t="s">
        <v>491</v>
      </c>
      <c r="B342" s="64" t="s">
        <v>492</v>
      </c>
      <c r="C342" s="37">
        <v>4301031177</v>
      </c>
      <c r="D342" s="325">
        <v>4607091389753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493</v>
      </c>
      <c r="B343" s="64" t="s">
        <v>494</v>
      </c>
      <c r="C343" s="37">
        <v>4301031174</v>
      </c>
      <c r="D343" s="325">
        <v>4607091389760</v>
      </c>
      <c r="E343" s="32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495</v>
      </c>
      <c r="B344" s="64" t="s">
        <v>496</v>
      </c>
      <c r="C344" s="37">
        <v>4301031175</v>
      </c>
      <c r="D344" s="325">
        <v>4607091389746</v>
      </c>
      <c r="E344" s="32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7"/>
      <c r="P344" s="327"/>
      <c r="Q344" s="327"/>
      <c r="R344" s="32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497</v>
      </c>
      <c r="B345" s="64" t="s">
        <v>498</v>
      </c>
      <c r="C345" s="37">
        <v>4301031236</v>
      </c>
      <c r="D345" s="325">
        <v>4680115882928</v>
      </c>
      <c r="E345" s="325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7"/>
      <c r="P345" s="327"/>
      <c r="Q345" s="327"/>
      <c r="R345" s="32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499</v>
      </c>
      <c r="B346" s="64" t="s">
        <v>500</v>
      </c>
      <c r="C346" s="37">
        <v>4301031257</v>
      </c>
      <c r="D346" s="325">
        <v>4680115883147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7"/>
      <c r="P346" s="327"/>
      <c r="Q346" s="327"/>
      <c r="R346" s="32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501</v>
      </c>
      <c r="B347" s="64" t="s">
        <v>502</v>
      </c>
      <c r="C347" s="37">
        <v>4301031178</v>
      </c>
      <c r="D347" s="325">
        <v>4607091384338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503</v>
      </c>
      <c r="B348" s="64" t="s">
        <v>504</v>
      </c>
      <c r="C348" s="37">
        <v>4301031254</v>
      </c>
      <c r="D348" s="325">
        <v>4680115883154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505</v>
      </c>
      <c r="B349" s="64" t="s">
        <v>506</v>
      </c>
      <c r="C349" s="37">
        <v>4301031171</v>
      </c>
      <c r="D349" s="325">
        <v>4607091389524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507</v>
      </c>
      <c r="B350" s="64" t="s">
        <v>508</v>
      </c>
      <c r="C350" s="37">
        <v>4301031258</v>
      </c>
      <c r="D350" s="325">
        <v>4680115883161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4301031170</v>
      </c>
      <c r="D351" s="325">
        <v>4607091384345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4301031256</v>
      </c>
      <c r="D352" s="325">
        <v>4680115883178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513</v>
      </c>
      <c r="B353" s="64" t="s">
        <v>514</v>
      </c>
      <c r="C353" s="37">
        <v>4301031172</v>
      </c>
      <c r="D353" s="325">
        <v>4607091389531</v>
      </c>
      <c r="E353" s="32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515</v>
      </c>
      <c r="B354" s="64" t="s">
        <v>516</v>
      </c>
      <c r="C354" s="37">
        <v>4301031255</v>
      </c>
      <c r="D354" s="325">
        <v>4680115883185</v>
      </c>
      <c r="E354" s="32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380" t="s">
        <v>517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20"/>
      <c r="N355" s="316" t="s">
        <v>43</v>
      </c>
      <c r="O355" s="317"/>
      <c r="P355" s="317"/>
      <c r="Q355" s="317"/>
      <c r="R355" s="317"/>
      <c r="S355" s="317"/>
      <c r="T355" s="318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20"/>
      <c r="N356" s="316" t="s">
        <v>43</v>
      </c>
      <c r="O356" s="317"/>
      <c r="P356" s="317"/>
      <c r="Q356" s="317"/>
      <c r="R356" s="317"/>
      <c r="S356" s="317"/>
      <c r="T356" s="318"/>
      <c r="U356" s="43" t="s">
        <v>0</v>
      </c>
      <c r="V356" s="44">
        <f>IFERROR(SUM(V342:V354),"0")</f>
        <v>0</v>
      </c>
      <c r="W356" s="44">
        <f>IFERROR(SUM(W342:W354),"0")</f>
        <v>0</v>
      </c>
      <c r="X356" s="43"/>
      <c r="Y356" s="68"/>
      <c r="Z356" s="68"/>
    </row>
    <row r="357" spans="1:53" ht="14.25" customHeight="1" x14ac:dyDescent="0.25">
      <c r="A357" s="330" t="s">
        <v>81</v>
      </c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67"/>
      <c r="Z357" s="67"/>
    </row>
    <row r="358" spans="1:53" ht="27" customHeight="1" x14ac:dyDescent="0.25">
      <c r="A358" s="64" t="s">
        <v>518</v>
      </c>
      <c r="B358" s="64" t="s">
        <v>519</v>
      </c>
      <c r="C358" s="37">
        <v>4301051258</v>
      </c>
      <c r="D358" s="325">
        <v>4607091389685</v>
      </c>
      <c r="E358" s="325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520</v>
      </c>
      <c r="B359" s="64" t="s">
        <v>521</v>
      </c>
      <c r="C359" s="37">
        <v>4301051431</v>
      </c>
      <c r="D359" s="325">
        <v>4607091389654</v>
      </c>
      <c r="E359" s="325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522</v>
      </c>
      <c r="B360" s="64" t="s">
        <v>523</v>
      </c>
      <c r="C360" s="37">
        <v>4301051284</v>
      </c>
      <c r="D360" s="325">
        <v>4607091384352</v>
      </c>
      <c r="E360" s="325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524</v>
      </c>
      <c r="B361" s="64" t="s">
        <v>525</v>
      </c>
      <c r="C361" s="37">
        <v>4301051257</v>
      </c>
      <c r="D361" s="325">
        <v>4607091389661</v>
      </c>
      <c r="E361" s="325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16" t="s">
        <v>43</v>
      </c>
      <c r="O362" s="317"/>
      <c r="P362" s="317"/>
      <c r="Q362" s="317"/>
      <c r="R362" s="317"/>
      <c r="S362" s="317"/>
      <c r="T362" s="318"/>
      <c r="U362" s="43" t="s">
        <v>42</v>
      </c>
      <c r="V362" s="44">
        <f>IFERROR(V358/H358,"0")+IFERROR(V359/H359,"0")+IFERROR(V360/H360,"0")+IFERROR(V361/H361,"0")</f>
        <v>0</v>
      </c>
      <c r="W362" s="44">
        <f>IFERROR(W358/H358,"0")+IFERROR(W359/H359,"0")+IFERROR(W360/H360,"0")+IFERROR(W361/H361,"0")</f>
        <v>0</v>
      </c>
      <c r="X362" s="44">
        <f>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16" t="s">
        <v>43</v>
      </c>
      <c r="O363" s="317"/>
      <c r="P363" s="317"/>
      <c r="Q363" s="317"/>
      <c r="R363" s="317"/>
      <c r="S363" s="317"/>
      <c r="T363" s="318"/>
      <c r="U363" s="43" t="s">
        <v>0</v>
      </c>
      <c r="V363" s="44">
        <f>IFERROR(SUM(V358:V361),"0")</f>
        <v>0</v>
      </c>
      <c r="W363" s="44">
        <f>IFERROR(SUM(W358:W361),"0")</f>
        <v>0</v>
      </c>
      <c r="X363" s="43"/>
      <c r="Y363" s="68"/>
      <c r="Z363" s="68"/>
    </row>
    <row r="364" spans="1:53" ht="14.25" customHeight="1" x14ac:dyDescent="0.25">
      <c r="A364" s="330" t="s">
        <v>220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67"/>
      <c r="Z364" s="67"/>
    </row>
    <row r="365" spans="1:53" ht="27" customHeight="1" x14ac:dyDescent="0.25">
      <c r="A365" s="64" t="s">
        <v>526</v>
      </c>
      <c r="B365" s="64" t="s">
        <v>527</v>
      </c>
      <c r="C365" s="37">
        <v>4301060352</v>
      </c>
      <c r="D365" s="325">
        <v>4680115881648</v>
      </c>
      <c r="E365" s="325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20"/>
      <c r="N366" s="316" t="s">
        <v>43</v>
      </c>
      <c r="O366" s="317"/>
      <c r="P366" s="317"/>
      <c r="Q366" s="317"/>
      <c r="R366" s="317"/>
      <c r="S366" s="317"/>
      <c r="T366" s="318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30" t="s">
        <v>94</v>
      </c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67"/>
      <c r="Z368" s="67"/>
    </row>
    <row r="369" spans="1:53" ht="27" customHeight="1" x14ac:dyDescent="0.25">
      <c r="A369" s="64" t="s">
        <v>529</v>
      </c>
      <c r="B369" s="64" t="s">
        <v>530</v>
      </c>
      <c r="C369" s="37">
        <v>4301032046</v>
      </c>
      <c r="D369" s="325">
        <v>4680115884359</v>
      </c>
      <c r="E369" s="325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375" t="s">
        <v>531</v>
      </c>
      <c r="O369" s="327"/>
      <c r="P369" s="327"/>
      <c r="Q369" s="327"/>
      <c r="R369" s="328"/>
      <c r="S369" s="40" t="s">
        <v>528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532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25">
        <v>4680115884335</v>
      </c>
      <c r="E370" s="325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371" t="s">
        <v>537</v>
      </c>
      <c r="O370" s="327"/>
      <c r="P370" s="327"/>
      <c r="Q370" s="327"/>
      <c r="R370" s="328"/>
      <c r="S370" s="40" t="s">
        <v>528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532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25">
        <v>4680115884113</v>
      </c>
      <c r="E371" s="325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372" t="s">
        <v>540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532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25">
        <v>4680115884342</v>
      </c>
      <c r="E372" s="32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373" t="s">
        <v>543</v>
      </c>
      <c r="O372" s="327"/>
      <c r="P372" s="327"/>
      <c r="Q372" s="327"/>
      <c r="R372" s="328"/>
      <c r="S372" s="40" t="s">
        <v>528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16" t="s">
        <v>43</v>
      </c>
      <c r="O373" s="317"/>
      <c r="P373" s="317"/>
      <c r="Q373" s="317"/>
      <c r="R373" s="317"/>
      <c r="S373" s="317"/>
      <c r="T373" s="318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16" t="s">
        <v>43</v>
      </c>
      <c r="O374" s="317"/>
      <c r="P374" s="317"/>
      <c r="Q374" s="317"/>
      <c r="R374" s="317"/>
      <c r="S374" s="317"/>
      <c r="T374" s="318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30" t="s">
        <v>103</v>
      </c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25">
        <v>4680115884090</v>
      </c>
      <c r="E376" s="325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369" t="s">
        <v>546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532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25">
        <v>4680115882997</v>
      </c>
      <c r="E377" s="325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370" t="s">
        <v>549</v>
      </c>
      <c r="O377" s="327"/>
      <c r="P377" s="327"/>
      <c r="Q377" s="327"/>
      <c r="R377" s="32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16" t="s">
        <v>43</v>
      </c>
      <c r="O378" s="317"/>
      <c r="P378" s="317"/>
      <c r="Q378" s="317"/>
      <c r="R378" s="317"/>
      <c r="S378" s="317"/>
      <c r="T378" s="31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16" t="s">
        <v>43</v>
      </c>
      <c r="O379" s="317"/>
      <c r="P379" s="317"/>
      <c r="Q379" s="317"/>
      <c r="R379" s="317"/>
      <c r="S379" s="317"/>
      <c r="T379" s="31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29" t="s">
        <v>550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66"/>
      <c r="Z380" s="66"/>
    </row>
    <row r="381" spans="1:53" ht="14.25" customHeight="1" x14ac:dyDescent="0.25">
      <c r="A381" s="330" t="s">
        <v>108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25">
        <v>4607091389388</v>
      </c>
      <c r="E382" s="325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25">
        <v>4607091389364</v>
      </c>
      <c r="E383" s="325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20"/>
      <c r="N384" s="316" t="s">
        <v>43</v>
      </c>
      <c r="O384" s="317"/>
      <c r="P384" s="317"/>
      <c r="Q384" s="317"/>
      <c r="R384" s="317"/>
      <c r="S384" s="317"/>
      <c r="T384" s="318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16" t="s">
        <v>43</v>
      </c>
      <c r="O385" s="317"/>
      <c r="P385" s="317"/>
      <c r="Q385" s="317"/>
      <c r="R385" s="317"/>
      <c r="S385" s="317"/>
      <c r="T385" s="318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30" t="s">
        <v>76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25">
        <v>4607091389739</v>
      </c>
      <c r="E387" s="32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3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25">
        <v>4680115883048</v>
      </c>
      <c r="E388" s="32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3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25">
        <v>4607091389425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25">
        <v>4680115882911</v>
      </c>
      <c r="E390" s="325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365" t="s">
        <v>563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25">
        <v>4680115880771</v>
      </c>
      <c r="E391" s="32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7"/>
      <c r="P391" s="327"/>
      <c r="Q391" s="327"/>
      <c r="R391" s="32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25">
        <v>4607091389500</v>
      </c>
      <c r="E392" s="32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3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25">
        <v>4680115881983</v>
      </c>
      <c r="E393" s="325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3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20"/>
      <c r="N394" s="316" t="s">
        <v>43</v>
      </c>
      <c r="O394" s="317"/>
      <c r="P394" s="317"/>
      <c r="Q394" s="317"/>
      <c r="R394" s="317"/>
      <c r="S394" s="317"/>
      <c r="T394" s="318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30" t="s">
        <v>103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20"/>
      <c r="N398" s="316" t="s">
        <v>43</v>
      </c>
      <c r="O398" s="317"/>
      <c r="P398" s="317"/>
      <c r="Q398" s="317"/>
      <c r="R398" s="317"/>
      <c r="S398" s="317"/>
      <c r="T398" s="318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20"/>
      <c r="N399" s="316" t="s">
        <v>43</v>
      </c>
      <c r="O399" s="317"/>
      <c r="P399" s="317"/>
      <c r="Q399" s="317"/>
      <c r="R399" s="317"/>
      <c r="S399" s="317"/>
      <c r="T399" s="318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41" t="s">
        <v>572</v>
      </c>
      <c r="B400" s="341"/>
      <c r="C400" s="341"/>
      <c r="D400" s="341"/>
      <c r="E400" s="341"/>
      <c r="F400" s="341"/>
      <c r="G400" s="341"/>
      <c r="H400" s="341"/>
      <c r="I400" s="341"/>
      <c r="J400" s="341"/>
      <c r="K400" s="341"/>
      <c r="L400" s="341"/>
      <c r="M400" s="341"/>
      <c r="N400" s="341"/>
      <c r="O400" s="341"/>
      <c r="P400" s="341"/>
      <c r="Q400" s="341"/>
      <c r="R400" s="341"/>
      <c r="S400" s="341"/>
      <c r="T400" s="341"/>
      <c r="U400" s="341"/>
      <c r="V400" s="341"/>
      <c r="W400" s="341"/>
      <c r="X400" s="341"/>
      <c r="Y400" s="55"/>
      <c r="Z400" s="55"/>
    </row>
    <row r="401" spans="1:53" ht="16.5" customHeight="1" x14ac:dyDescent="0.25">
      <c r="A401" s="329" t="s">
        <v>572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66"/>
      <c r="Z401" s="66"/>
    </row>
    <row r="402" spans="1:53" ht="14.25" customHeight="1" x14ac:dyDescent="0.25">
      <c r="A402" s="330" t="s">
        <v>114</v>
      </c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3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20"/>
      <c r="N412" s="316" t="s">
        <v>43</v>
      </c>
      <c r="O412" s="317"/>
      <c r="P412" s="317"/>
      <c r="Q412" s="317"/>
      <c r="R412" s="317"/>
      <c r="S412" s="317"/>
      <c r="T412" s="318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20"/>
      <c r="N413" s="316" t="s">
        <v>43</v>
      </c>
      <c r="O413" s="317"/>
      <c r="P413" s="317"/>
      <c r="Q413" s="317"/>
      <c r="R413" s="317"/>
      <c r="S413" s="317"/>
      <c r="T413" s="318"/>
      <c r="U413" s="43" t="s">
        <v>0</v>
      </c>
      <c r="V413" s="44">
        <f>IFERROR(SUM(V403:V411),"0")</f>
        <v>0</v>
      </c>
      <c r="W413" s="44">
        <f>IFERROR(SUM(W403:W411),"0")</f>
        <v>0</v>
      </c>
      <c r="X413" s="43"/>
      <c r="Y413" s="68"/>
      <c r="Z413" s="68"/>
    </row>
    <row r="414" spans="1:53" ht="14.25" customHeight="1" x14ac:dyDescent="0.25">
      <c r="A414" s="330" t="s">
        <v>108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20"/>
      <c r="N417" s="316" t="s">
        <v>43</v>
      </c>
      <c r="O417" s="317"/>
      <c r="P417" s="317"/>
      <c r="Q417" s="317"/>
      <c r="R417" s="317"/>
      <c r="S417" s="317"/>
      <c r="T417" s="318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20"/>
      <c r="N418" s="316" t="s">
        <v>43</v>
      </c>
      <c r="O418" s="317"/>
      <c r="P418" s="317"/>
      <c r="Q418" s="317"/>
      <c r="R418" s="317"/>
      <c r="S418" s="317"/>
      <c r="T418" s="318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330" t="s">
        <v>76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343" t="s">
        <v>603</v>
      </c>
      <c r="O423" s="327"/>
      <c r="P423" s="327"/>
      <c r="Q423" s="327"/>
      <c r="R423" s="32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344" t="s">
        <v>606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345" t="s">
        <v>609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20"/>
      <c r="N426" s="316" t="s">
        <v>43</v>
      </c>
      <c r="O426" s="317"/>
      <c r="P426" s="317"/>
      <c r="Q426" s="317"/>
      <c r="R426" s="317"/>
      <c r="S426" s="317"/>
      <c r="T426" s="318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20"/>
      <c r="N427" s="316" t="s">
        <v>43</v>
      </c>
      <c r="O427" s="317"/>
      <c r="P427" s="317"/>
      <c r="Q427" s="317"/>
      <c r="R427" s="317"/>
      <c r="S427" s="317"/>
      <c r="T427" s="318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30" t="s">
        <v>81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20"/>
      <c r="N431" s="316" t="s">
        <v>43</v>
      </c>
      <c r="O431" s="317"/>
      <c r="P431" s="317"/>
      <c r="Q431" s="317"/>
      <c r="R431" s="317"/>
      <c r="S431" s="317"/>
      <c r="T431" s="318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20"/>
      <c r="N432" s="316" t="s">
        <v>43</v>
      </c>
      <c r="O432" s="317"/>
      <c r="P432" s="317"/>
      <c r="Q432" s="317"/>
      <c r="R432" s="317"/>
      <c r="S432" s="317"/>
      <c r="T432" s="318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">
      <c r="A433" s="341" t="s">
        <v>614</v>
      </c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1"/>
      <c r="N433" s="341"/>
      <c r="O433" s="341"/>
      <c r="P433" s="341"/>
      <c r="Q433" s="341"/>
      <c r="R433" s="341"/>
      <c r="S433" s="341"/>
      <c r="T433" s="341"/>
      <c r="U433" s="341"/>
      <c r="V433" s="341"/>
      <c r="W433" s="341"/>
      <c r="X433" s="341"/>
      <c r="Y433" s="55"/>
      <c r="Z433" s="55"/>
    </row>
    <row r="434" spans="1:53" ht="16.5" customHeight="1" x14ac:dyDescent="0.25">
      <c r="A434" s="329" t="s">
        <v>615</v>
      </c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66"/>
      <c r="Z434" s="66"/>
    </row>
    <row r="435" spans="1:53" ht="14.25" customHeight="1" x14ac:dyDescent="0.25">
      <c r="A435" s="330" t="s">
        <v>114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25">
        <v>4640242180441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337" t="s">
        <v>618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25">
        <v>4640242180564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338" t="s">
        <v>621</v>
      </c>
      <c r="O437" s="327"/>
      <c r="P437" s="327"/>
      <c r="Q437" s="327"/>
      <c r="R437" s="328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16" t="s">
        <v>43</v>
      </c>
      <c r="O438" s="317"/>
      <c r="P438" s="317"/>
      <c r="Q438" s="317"/>
      <c r="R438" s="317"/>
      <c r="S438" s="317"/>
      <c r="T438" s="318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16" t="s">
        <v>43</v>
      </c>
      <c r="O439" s="317"/>
      <c r="P439" s="317"/>
      <c r="Q439" s="317"/>
      <c r="R439" s="317"/>
      <c r="S439" s="317"/>
      <c r="T439" s="318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30" t="s">
        <v>108</v>
      </c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25">
        <v>4640242180526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335" t="s">
        <v>624</v>
      </c>
      <c r="O441" s="327"/>
      <c r="P441" s="327"/>
      <c r="Q441" s="327"/>
      <c r="R441" s="32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25">
        <v>4640242180519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336" t="s">
        <v>627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20"/>
      <c r="N443" s="316" t="s">
        <v>43</v>
      </c>
      <c r="O443" s="317"/>
      <c r="P443" s="317"/>
      <c r="Q443" s="317"/>
      <c r="R443" s="317"/>
      <c r="S443" s="317"/>
      <c r="T443" s="31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20"/>
      <c r="N444" s="316" t="s">
        <v>43</v>
      </c>
      <c r="O444" s="317"/>
      <c r="P444" s="317"/>
      <c r="Q444" s="317"/>
      <c r="R444" s="317"/>
      <c r="S444" s="317"/>
      <c r="T444" s="31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0" t="s">
        <v>76</v>
      </c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25">
        <v>4640242180816</v>
      </c>
      <c r="E446" s="325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332" t="s">
        <v>630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25">
        <v>4640242180595</v>
      </c>
      <c r="E447" s="325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333" t="s">
        <v>633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20"/>
      <c r="N448" s="316" t="s">
        <v>43</v>
      </c>
      <c r="O448" s="317"/>
      <c r="P448" s="317"/>
      <c r="Q448" s="317"/>
      <c r="R448" s="317"/>
      <c r="S448" s="317"/>
      <c r="T448" s="318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20"/>
      <c r="N449" s="316" t="s">
        <v>43</v>
      </c>
      <c r="O449" s="317"/>
      <c r="P449" s="317"/>
      <c r="Q449" s="317"/>
      <c r="R449" s="317"/>
      <c r="S449" s="317"/>
      <c r="T449" s="318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0" t="s">
        <v>81</v>
      </c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25">
        <v>4640242180540</v>
      </c>
      <c r="E451" s="325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334" t="s">
        <v>636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25">
        <v>4640242180557</v>
      </c>
      <c r="E452" s="325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326" t="s">
        <v>639</v>
      </c>
      <c r="O452" s="327"/>
      <c r="P452" s="327"/>
      <c r="Q452" s="327"/>
      <c r="R452" s="32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20"/>
      <c r="N453" s="316" t="s">
        <v>43</v>
      </c>
      <c r="O453" s="317"/>
      <c r="P453" s="317"/>
      <c r="Q453" s="317"/>
      <c r="R453" s="317"/>
      <c r="S453" s="317"/>
      <c r="T453" s="318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20"/>
      <c r="N454" s="316" t="s">
        <v>43</v>
      </c>
      <c r="O454" s="317"/>
      <c r="P454" s="317"/>
      <c r="Q454" s="317"/>
      <c r="R454" s="317"/>
      <c r="S454" s="317"/>
      <c r="T454" s="318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29" t="s">
        <v>640</v>
      </c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66"/>
      <c r="Z455" s="66"/>
    </row>
    <row r="456" spans="1:53" ht="14.25" customHeight="1" x14ac:dyDescent="0.25">
      <c r="A456" s="330" t="s">
        <v>81</v>
      </c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25">
        <v>4680115880870</v>
      </c>
      <c r="E457" s="32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0"/>
      <c r="N458" s="316" t="s">
        <v>43</v>
      </c>
      <c r="O458" s="317"/>
      <c r="P458" s="317"/>
      <c r="Q458" s="317"/>
      <c r="R458" s="317"/>
      <c r="S458" s="317"/>
      <c r="T458" s="318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0"/>
      <c r="N459" s="316" t="s">
        <v>43</v>
      </c>
      <c r="O459" s="317"/>
      <c r="P459" s="317"/>
      <c r="Q459" s="317"/>
      <c r="R459" s="317"/>
      <c r="S459" s="317"/>
      <c r="T459" s="318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36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0</v>
      </c>
      <c r="W460" s="44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0</v>
      </c>
      <c r="X460" s="43"/>
      <c r="Y460" s="68"/>
      <c r="Z460" s="68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37</v>
      </c>
      <c r="O461" s="322"/>
      <c r="P461" s="322"/>
      <c r="Q461" s="322"/>
      <c r="R461" s="322"/>
      <c r="S461" s="322"/>
      <c r="T461" s="323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0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0</v>
      </c>
      <c r="X461" s="43"/>
      <c r="Y461" s="68"/>
      <c r="Z461" s="68"/>
    </row>
    <row r="462" spans="1:53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38</v>
      </c>
      <c r="O462" s="322"/>
      <c r="P462" s="322"/>
      <c r="Q462" s="322"/>
      <c r="R462" s="322"/>
      <c r="S462" s="322"/>
      <c r="T462" s="323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0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0</v>
      </c>
      <c r="X462" s="43"/>
      <c r="Y462" s="68"/>
      <c r="Z462" s="68"/>
    </row>
    <row r="463" spans="1:53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4"/>
      <c r="N463" s="321" t="s">
        <v>39</v>
      </c>
      <c r="O463" s="322"/>
      <c r="P463" s="322"/>
      <c r="Q463" s="322"/>
      <c r="R463" s="322"/>
      <c r="S463" s="322"/>
      <c r="T463" s="323"/>
      <c r="U463" s="43" t="s">
        <v>0</v>
      </c>
      <c r="V463" s="44">
        <f>GrossWeightTotal+PalletQtyTotal*25</f>
        <v>0</v>
      </c>
      <c r="W463" s="44">
        <f>GrossWeightTotalR+PalletQtyTotalR*25</f>
        <v>0</v>
      </c>
      <c r="X463" s="43"/>
      <c r="Y463" s="68"/>
      <c r="Z463" s="68"/>
    </row>
    <row r="464" spans="1:53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4"/>
      <c r="N464" s="321" t="s">
        <v>40</v>
      </c>
      <c r="O464" s="322"/>
      <c r="P464" s="322"/>
      <c r="Q464" s="322"/>
      <c r="R464" s="322"/>
      <c r="S464" s="322"/>
      <c r="T464" s="323"/>
      <c r="U464" s="43" t="s">
        <v>23</v>
      </c>
      <c r="V464" s="44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0</v>
      </c>
      <c r="W464" s="44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0</v>
      </c>
      <c r="X464" s="43"/>
      <c r="Y464" s="68"/>
      <c r="Z464" s="68"/>
    </row>
    <row r="465" spans="1:29" ht="14.25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4"/>
      <c r="N465" s="321" t="s">
        <v>41</v>
      </c>
      <c r="O465" s="322"/>
      <c r="P465" s="322"/>
      <c r="Q465" s="322"/>
      <c r="R465" s="322"/>
      <c r="S465" s="322"/>
      <c r="T465" s="323"/>
      <c r="U465" s="46" t="s">
        <v>54</v>
      </c>
      <c r="V465" s="43"/>
      <c r="W465" s="43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0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241</v>
      </c>
      <c r="H467" s="312" t="s">
        <v>241</v>
      </c>
      <c r="I467" s="312" t="s">
        <v>241</v>
      </c>
      <c r="J467" s="312" t="s">
        <v>241</v>
      </c>
      <c r="K467" s="313"/>
      <c r="L467" s="312" t="s">
        <v>241</v>
      </c>
      <c r="M467" s="312" t="s">
        <v>241</v>
      </c>
      <c r="N467" s="312" t="s">
        <v>435</v>
      </c>
      <c r="O467" s="312" t="s">
        <v>435</v>
      </c>
      <c r="P467" s="312" t="s">
        <v>485</v>
      </c>
      <c r="Q467" s="312" t="s">
        <v>485</v>
      </c>
      <c r="R467" s="72" t="s">
        <v>572</v>
      </c>
      <c r="S467" s="312" t="s">
        <v>614</v>
      </c>
      <c r="T467" s="312" t="s">
        <v>614</v>
      </c>
      <c r="U467" s="1"/>
      <c r="Z467" s="61"/>
      <c r="AC467" s="1"/>
    </row>
    <row r="468" spans="1:29" ht="14.25" customHeight="1" thickTop="1" x14ac:dyDescent="0.2">
      <c r="A468" s="314" t="s">
        <v>10</v>
      </c>
      <c r="B468" s="312" t="s">
        <v>75</v>
      </c>
      <c r="C468" s="312" t="s">
        <v>107</v>
      </c>
      <c r="D468" s="312" t="s">
        <v>113</v>
      </c>
      <c r="E468" s="312" t="s">
        <v>106</v>
      </c>
      <c r="F468" s="312" t="s">
        <v>233</v>
      </c>
      <c r="G468" s="312" t="s">
        <v>242</v>
      </c>
      <c r="H468" s="312" t="s">
        <v>249</v>
      </c>
      <c r="I468" s="312" t="s">
        <v>266</v>
      </c>
      <c r="J468" s="312" t="s">
        <v>326</v>
      </c>
      <c r="K468" s="1"/>
      <c r="L468" s="312" t="s">
        <v>406</v>
      </c>
      <c r="M468" s="312" t="s">
        <v>424</v>
      </c>
      <c r="N468" s="312" t="s">
        <v>436</v>
      </c>
      <c r="O468" s="312" t="s">
        <v>462</v>
      </c>
      <c r="P468" s="312" t="s">
        <v>486</v>
      </c>
      <c r="Q468" s="312" t="s">
        <v>550</v>
      </c>
      <c r="R468" s="312" t="s">
        <v>572</v>
      </c>
      <c r="S468" s="312" t="s">
        <v>615</v>
      </c>
      <c r="T468" s="312" t="s">
        <v>640</v>
      </c>
      <c r="U468" s="1"/>
      <c r="Z468" s="61"/>
      <c r="AC468" s="1"/>
    </row>
    <row r="469" spans="1:29" ht="13.5" thickBot="1" x14ac:dyDescent="0.25">
      <c r="A469" s="315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</f>
        <v>0</v>
      </c>
      <c r="D470" s="53">
        <f>IFERROR(W54*1,"0")+IFERROR(W55*1,"0")+IFERROR(W56*1,"0")+IFERROR(W57*1,"0")</f>
        <v>0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</f>
        <v>0</v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0</v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0</v>
      </c>
      <c r="K470" s="1"/>
      <c r="L470" s="53">
        <f>IFERROR(W251*1,"0")+IFERROR(W252*1,"0")+IFERROR(W253*1,"0")+IFERROR(W254*1,"0")+IFERROR(W255*1,"0")+IFERROR(W256*1,"0")+IFERROR(W257*1,"0")+IFERROR(W261*1,"0")+IFERROR(W262*1,"0")</f>
        <v>0</v>
      </c>
      <c r="M470" s="53">
        <f>IFERROR(W267*1,"0")+IFERROR(W271*1,"0")+IFERROR(W272*1,"0")+IFERROR(W276*1,"0")+IFERROR(W280*1,"0")</f>
        <v>0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