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CE5EC651-54DA-40FF-A4A5-88DBEC4F99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2" l="1"/>
  <c r="V470" i="2"/>
  <c r="V472" i="2" s="1"/>
  <c r="V468" i="2"/>
  <c r="V467" i="2"/>
  <c r="W466" i="2"/>
  <c r="X466" i="2" s="1"/>
  <c r="X465" i="2"/>
  <c r="W465" i="2"/>
  <c r="W464" i="2"/>
  <c r="X464" i="2" s="1"/>
  <c r="N464" i="2"/>
  <c r="W463" i="2"/>
  <c r="X463" i="2" s="1"/>
  <c r="W462" i="2"/>
  <c r="V460" i="2"/>
  <c r="V459" i="2"/>
  <c r="W458" i="2"/>
  <c r="X458" i="2" s="1"/>
  <c r="X457" i="2"/>
  <c r="W457" i="2"/>
  <c r="W456" i="2"/>
  <c r="X456" i="2" s="1"/>
  <c r="W455" i="2"/>
  <c r="X455" i="2" s="1"/>
  <c r="V453" i="2"/>
  <c r="V452" i="2"/>
  <c r="W451" i="2"/>
  <c r="W450" i="2"/>
  <c r="W453" i="2" s="1"/>
  <c r="V448" i="2"/>
  <c r="V447" i="2"/>
  <c r="W446" i="2"/>
  <c r="X446" i="2" s="1"/>
  <c r="W445" i="2"/>
  <c r="V441" i="2"/>
  <c r="V440" i="2"/>
  <c r="X439" i="2"/>
  <c r="W439" i="2"/>
  <c r="N439" i="2"/>
  <c r="W438" i="2"/>
  <c r="X438" i="2" s="1"/>
  <c r="X440" i="2" s="1"/>
  <c r="N438" i="2"/>
  <c r="V436" i="2"/>
  <c r="V435" i="2"/>
  <c r="W434" i="2"/>
  <c r="X434" i="2" s="1"/>
  <c r="W433" i="2"/>
  <c r="X433" i="2" s="1"/>
  <c r="X432" i="2"/>
  <c r="W432" i="2"/>
  <c r="W431" i="2"/>
  <c r="X431" i="2" s="1"/>
  <c r="N431" i="2"/>
  <c r="X430" i="2"/>
  <c r="W430" i="2"/>
  <c r="N430" i="2"/>
  <c r="W429" i="2"/>
  <c r="N429" i="2"/>
  <c r="V427" i="2"/>
  <c r="V426" i="2"/>
  <c r="W425" i="2"/>
  <c r="N425" i="2"/>
  <c r="W424" i="2"/>
  <c r="X424" i="2" s="1"/>
  <c r="N424" i="2"/>
  <c r="V422" i="2"/>
  <c r="V421" i="2"/>
  <c r="X420" i="2"/>
  <c r="W420" i="2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W413" i="2"/>
  <c r="X413" i="2" s="1"/>
  <c r="X421" i="2" s="1"/>
  <c r="N413" i="2"/>
  <c r="X412" i="2"/>
  <c r="W412" i="2"/>
  <c r="N412" i="2"/>
  <c r="V408" i="2"/>
  <c r="V407" i="2"/>
  <c r="W406" i="2"/>
  <c r="W408" i="2" s="1"/>
  <c r="V404" i="2"/>
  <c r="V403" i="2"/>
  <c r="W402" i="2"/>
  <c r="W404" i="2" s="1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W394" i="2"/>
  <c r="X394" i="2" s="1"/>
  <c r="N394" i="2"/>
  <c r="X393" i="2"/>
  <c r="W393" i="2"/>
  <c r="N393" i="2"/>
  <c r="W392" i="2"/>
  <c r="X392" i="2" s="1"/>
  <c r="N392" i="2"/>
  <c r="V390" i="2"/>
  <c r="V389" i="2"/>
  <c r="W388" i="2"/>
  <c r="X388" i="2" s="1"/>
  <c r="N388" i="2"/>
  <c r="X387" i="2"/>
  <c r="W387" i="2"/>
  <c r="N387" i="2"/>
  <c r="V384" i="2"/>
  <c r="V383" i="2"/>
  <c r="W382" i="2"/>
  <c r="X382" i="2" s="1"/>
  <c r="X381" i="2"/>
  <c r="W381" i="2"/>
  <c r="X380" i="2"/>
  <c r="W380" i="2"/>
  <c r="W379" i="2"/>
  <c r="X379" i="2" s="1"/>
  <c r="X383" i="2" s="1"/>
  <c r="V377" i="2"/>
  <c r="V376" i="2"/>
  <c r="W375" i="2"/>
  <c r="X375" i="2" s="1"/>
  <c r="X376" i="2" s="1"/>
  <c r="N375" i="2"/>
  <c r="V373" i="2"/>
  <c r="V372" i="2"/>
  <c r="X371" i="2"/>
  <c r="W371" i="2"/>
  <c r="N371" i="2"/>
  <c r="W370" i="2"/>
  <c r="X370" i="2" s="1"/>
  <c r="N370" i="2"/>
  <c r="W369" i="2"/>
  <c r="X369" i="2" s="1"/>
  <c r="N369" i="2"/>
  <c r="W368" i="2"/>
  <c r="W373" i="2" s="1"/>
  <c r="N368" i="2"/>
  <c r="V366" i="2"/>
  <c r="V365" i="2"/>
  <c r="W364" i="2"/>
  <c r="X364" i="2" s="1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W365" i="2" s="1"/>
  <c r="N352" i="2"/>
  <c r="V350" i="2"/>
  <c r="V349" i="2"/>
  <c r="W348" i="2"/>
  <c r="X348" i="2" s="1"/>
  <c r="N348" i="2"/>
  <c r="X347" i="2"/>
  <c r="X349" i="2" s="1"/>
  <c r="W347" i="2"/>
  <c r="N347" i="2"/>
  <c r="V343" i="2"/>
  <c r="W342" i="2"/>
  <c r="V342" i="2"/>
  <c r="X341" i="2"/>
  <c r="X342" i="2" s="1"/>
  <c r="W341" i="2"/>
  <c r="W343" i="2" s="1"/>
  <c r="N341" i="2"/>
  <c r="V339" i="2"/>
  <c r="V338" i="2"/>
  <c r="W337" i="2"/>
  <c r="X337" i="2" s="1"/>
  <c r="N337" i="2"/>
  <c r="W336" i="2"/>
  <c r="X336" i="2" s="1"/>
  <c r="N336" i="2"/>
  <c r="W335" i="2"/>
  <c r="N335" i="2"/>
  <c r="W334" i="2"/>
  <c r="X334" i="2" s="1"/>
  <c r="N334" i="2"/>
  <c r="V332" i="2"/>
  <c r="V331" i="2"/>
  <c r="W330" i="2"/>
  <c r="X330" i="2" s="1"/>
  <c r="N330" i="2"/>
  <c r="X329" i="2"/>
  <c r="X331" i="2" s="1"/>
  <c r="W329" i="2"/>
  <c r="W331" i="2" s="1"/>
  <c r="N329" i="2"/>
  <c r="V327" i="2"/>
  <c r="V326" i="2"/>
  <c r="W325" i="2"/>
  <c r="X325" i="2" s="1"/>
  <c r="N325" i="2"/>
  <c r="X324" i="2"/>
  <c r="W324" i="2"/>
  <c r="N324" i="2"/>
  <c r="W323" i="2"/>
  <c r="X323" i="2" s="1"/>
  <c r="N323" i="2"/>
  <c r="W322" i="2"/>
  <c r="P479" i="2" s="1"/>
  <c r="N322" i="2"/>
  <c r="V319" i="2"/>
  <c r="V318" i="2"/>
  <c r="W317" i="2"/>
  <c r="X317" i="2" s="1"/>
  <c r="X318" i="2" s="1"/>
  <c r="N317" i="2"/>
  <c r="V315" i="2"/>
  <c r="V314" i="2"/>
  <c r="X313" i="2"/>
  <c r="W313" i="2"/>
  <c r="N313" i="2"/>
  <c r="W312" i="2"/>
  <c r="W315" i="2" s="1"/>
  <c r="V310" i="2"/>
  <c r="V309" i="2"/>
  <c r="W308" i="2"/>
  <c r="X308" i="2" s="1"/>
  <c r="N308" i="2"/>
  <c r="W307" i="2"/>
  <c r="X306" i="2"/>
  <c r="W306" i="2"/>
  <c r="W309" i="2" s="1"/>
  <c r="N306" i="2"/>
  <c r="V304" i="2"/>
  <c r="V303" i="2"/>
  <c r="W302" i="2"/>
  <c r="X302" i="2" s="1"/>
  <c r="N302" i="2"/>
  <c r="W301" i="2"/>
  <c r="X301" i="2" s="1"/>
  <c r="N301" i="2"/>
  <c r="X300" i="2"/>
  <c r="W300" i="2"/>
  <c r="X299" i="2"/>
  <c r="W299" i="2"/>
  <c r="N299" i="2"/>
  <c r="W298" i="2"/>
  <c r="X298" i="2" s="1"/>
  <c r="N298" i="2"/>
  <c r="W297" i="2"/>
  <c r="N297" i="2"/>
  <c r="W296" i="2"/>
  <c r="X296" i="2" s="1"/>
  <c r="N296" i="2"/>
  <c r="W295" i="2"/>
  <c r="N295" i="2"/>
  <c r="W291" i="2"/>
  <c r="V291" i="2"/>
  <c r="V290" i="2"/>
  <c r="X289" i="2"/>
  <c r="X290" i="2" s="1"/>
  <c r="W289" i="2"/>
  <c r="W290" i="2" s="1"/>
  <c r="N289" i="2"/>
  <c r="V287" i="2"/>
  <c r="V286" i="2"/>
  <c r="W285" i="2"/>
  <c r="W287" i="2" s="1"/>
  <c r="N285" i="2"/>
  <c r="W283" i="2"/>
  <c r="V283" i="2"/>
  <c r="W282" i="2"/>
  <c r="V282" i="2"/>
  <c r="X281" i="2"/>
  <c r="X282" i="2" s="1"/>
  <c r="W281" i="2"/>
  <c r="N281" i="2"/>
  <c r="V279" i="2"/>
  <c r="V278" i="2"/>
  <c r="W277" i="2"/>
  <c r="N277" i="2"/>
  <c r="V274" i="2"/>
  <c r="V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X262" i="2"/>
  <c r="W262" i="2"/>
  <c r="N262" i="2"/>
  <c r="W261" i="2"/>
  <c r="N261" i="2"/>
  <c r="V258" i="2"/>
  <c r="V257" i="2"/>
  <c r="W256" i="2"/>
  <c r="X256" i="2" s="1"/>
  <c r="N256" i="2"/>
  <c r="W255" i="2"/>
  <c r="X255" i="2" s="1"/>
  <c r="N255" i="2"/>
  <c r="X254" i="2"/>
  <c r="X257" i="2" s="1"/>
  <c r="W254" i="2"/>
  <c r="N254" i="2"/>
  <c r="V252" i="2"/>
  <c r="V251" i="2"/>
  <c r="W250" i="2"/>
  <c r="X250" i="2" s="1"/>
  <c r="N250" i="2"/>
  <c r="W249" i="2"/>
  <c r="X249" i="2" s="1"/>
  <c r="W248" i="2"/>
  <c r="X248" i="2" s="1"/>
  <c r="V246" i="2"/>
  <c r="V245" i="2"/>
  <c r="W244" i="2"/>
  <c r="X244" i="2" s="1"/>
  <c r="N244" i="2"/>
  <c r="W243" i="2"/>
  <c r="X243" i="2" s="1"/>
  <c r="N243" i="2"/>
  <c r="W242" i="2"/>
  <c r="N242" i="2"/>
  <c r="V240" i="2"/>
  <c r="V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W233" i="2"/>
  <c r="X233" i="2" s="1"/>
  <c r="W232" i="2"/>
  <c r="X232" i="2" s="1"/>
  <c r="N232" i="2"/>
  <c r="W231" i="2"/>
  <c r="X231" i="2" s="1"/>
  <c r="N231" i="2"/>
  <c r="W230" i="2"/>
  <c r="N230" i="2"/>
  <c r="V228" i="2"/>
  <c r="V227" i="2"/>
  <c r="W226" i="2"/>
  <c r="X226" i="2" s="1"/>
  <c r="N226" i="2"/>
  <c r="X225" i="2"/>
  <c r="W225" i="2"/>
  <c r="N225" i="2"/>
  <c r="W224" i="2"/>
  <c r="N224" i="2"/>
  <c r="V222" i="2"/>
  <c r="V221" i="2"/>
  <c r="W220" i="2"/>
  <c r="W222" i="2" s="1"/>
  <c r="N220" i="2"/>
  <c r="V218" i="2"/>
  <c r="V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N202" i="2"/>
  <c r="V199" i="2"/>
  <c r="W198" i="2"/>
  <c r="V198" i="2"/>
  <c r="X197" i="2"/>
  <c r="X198" i="2" s="1"/>
  <c r="W197" i="2"/>
  <c r="W199" i="2" s="1"/>
  <c r="N197" i="2"/>
  <c r="V194" i="2"/>
  <c r="V193" i="2"/>
  <c r="W192" i="2"/>
  <c r="X192" i="2" s="1"/>
  <c r="N192" i="2"/>
  <c r="W191" i="2"/>
  <c r="X191" i="2" s="1"/>
  <c r="N191" i="2"/>
  <c r="W190" i="2"/>
  <c r="X190" i="2" s="1"/>
  <c r="W189" i="2"/>
  <c r="V187" i="2"/>
  <c r="V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W176" i="2"/>
  <c r="X176" i="2" s="1"/>
  <c r="W175" i="2"/>
  <c r="X175" i="2" s="1"/>
  <c r="X174" i="2"/>
  <c r="W174" i="2"/>
  <c r="N174" i="2"/>
  <c r="W173" i="2"/>
  <c r="X173" i="2" s="1"/>
  <c r="N173" i="2"/>
  <c r="W172" i="2"/>
  <c r="X172" i="2" s="1"/>
  <c r="W171" i="2"/>
  <c r="X171" i="2" s="1"/>
  <c r="N171" i="2"/>
  <c r="W170" i="2"/>
  <c r="X170" i="2" s="1"/>
  <c r="W169" i="2"/>
  <c r="N169" i="2"/>
  <c r="V167" i="2"/>
  <c r="V166" i="2"/>
  <c r="W165" i="2"/>
  <c r="X165" i="2" s="1"/>
  <c r="N165" i="2"/>
  <c r="X164" i="2"/>
  <c r="W164" i="2"/>
  <c r="N164" i="2"/>
  <c r="W163" i="2"/>
  <c r="X163" i="2" s="1"/>
  <c r="N163" i="2"/>
  <c r="W162" i="2"/>
  <c r="N162" i="2"/>
  <c r="V160" i="2"/>
  <c r="V159" i="2"/>
  <c r="X158" i="2"/>
  <c r="W158" i="2"/>
  <c r="N158" i="2"/>
  <c r="W157" i="2"/>
  <c r="W159" i="2" s="1"/>
  <c r="V155" i="2"/>
  <c r="V154" i="2"/>
  <c r="X153" i="2"/>
  <c r="W153" i="2"/>
  <c r="N153" i="2"/>
  <c r="W152" i="2"/>
  <c r="X152" i="2" s="1"/>
  <c r="N152" i="2"/>
  <c r="V149" i="2"/>
  <c r="V148" i="2"/>
  <c r="W147" i="2"/>
  <c r="X147" i="2" s="1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X141" i="2"/>
  <c r="W141" i="2"/>
  <c r="N141" i="2"/>
  <c r="W140" i="2"/>
  <c r="X140" i="2" s="1"/>
  <c r="N140" i="2"/>
  <c r="W139" i="2"/>
  <c r="N139" i="2"/>
  <c r="V136" i="2"/>
  <c r="W135" i="2"/>
  <c r="V135" i="2"/>
  <c r="X134" i="2"/>
  <c r="W134" i="2"/>
  <c r="N134" i="2"/>
  <c r="W133" i="2"/>
  <c r="X133" i="2" s="1"/>
  <c r="N133" i="2"/>
  <c r="X132" i="2"/>
  <c r="W132" i="2"/>
  <c r="N132" i="2"/>
  <c r="V128" i="2"/>
  <c r="V127" i="2"/>
  <c r="W126" i="2"/>
  <c r="X126" i="2" s="1"/>
  <c r="N126" i="2"/>
  <c r="X125" i="2"/>
  <c r="W125" i="2"/>
  <c r="N125" i="2"/>
  <c r="W124" i="2"/>
  <c r="V121" i="2"/>
  <c r="V120" i="2"/>
  <c r="W119" i="2"/>
  <c r="X119" i="2" s="1"/>
  <c r="W118" i="2"/>
  <c r="X118" i="2" s="1"/>
  <c r="W117" i="2"/>
  <c r="X117" i="2" s="1"/>
  <c r="N117" i="2"/>
  <c r="W116" i="2"/>
  <c r="X116" i="2" s="1"/>
  <c r="W115" i="2"/>
  <c r="N115" i="2"/>
  <c r="V113" i="2"/>
  <c r="V112" i="2"/>
  <c r="X111" i="2"/>
  <c r="W111" i="2"/>
  <c r="X110" i="2"/>
  <c r="W110" i="2"/>
  <c r="N110" i="2"/>
  <c r="W109" i="2"/>
  <c r="X109" i="2" s="1"/>
  <c r="X108" i="2"/>
  <c r="W108" i="2"/>
  <c r="X107" i="2"/>
  <c r="W107" i="2"/>
  <c r="W106" i="2"/>
  <c r="X106" i="2" s="1"/>
  <c r="N106" i="2"/>
  <c r="X105" i="2"/>
  <c r="W105" i="2"/>
  <c r="X104" i="2"/>
  <c r="W104" i="2"/>
  <c r="W103" i="2"/>
  <c r="W112" i="2" s="1"/>
  <c r="V101" i="2"/>
  <c r="V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X92" i="2"/>
  <c r="W92" i="2"/>
  <c r="N92" i="2"/>
  <c r="V90" i="2"/>
  <c r="V89" i="2"/>
  <c r="W88" i="2"/>
  <c r="X88" i="2" s="1"/>
  <c r="N88" i="2"/>
  <c r="W87" i="2"/>
  <c r="X87" i="2" s="1"/>
  <c r="W86" i="2"/>
  <c r="X86" i="2" s="1"/>
  <c r="X85" i="2"/>
  <c r="W85" i="2"/>
  <c r="W84" i="2"/>
  <c r="W89" i="2" s="1"/>
  <c r="N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N75" i="2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W55" i="2"/>
  <c r="W60" i="2" s="1"/>
  <c r="N55" i="2"/>
  <c r="V52" i="2"/>
  <c r="V51" i="2"/>
  <c r="X50" i="2"/>
  <c r="W50" i="2"/>
  <c r="N50" i="2"/>
  <c r="W49" i="2"/>
  <c r="C479" i="2" s="1"/>
  <c r="N49" i="2"/>
  <c r="V45" i="2"/>
  <c r="V44" i="2"/>
  <c r="W43" i="2"/>
  <c r="X43" i="2" s="1"/>
  <c r="X44" i="2" s="1"/>
  <c r="N43" i="2"/>
  <c r="W41" i="2"/>
  <c r="V41" i="2"/>
  <c r="W40" i="2"/>
  <c r="V40" i="2"/>
  <c r="X39" i="2"/>
  <c r="X40" i="2" s="1"/>
  <c r="W39" i="2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N28" i="2"/>
  <c r="W27" i="2"/>
  <c r="X27" i="2" s="1"/>
  <c r="N27" i="2"/>
  <c r="W26" i="2"/>
  <c r="W33" i="2" s="1"/>
  <c r="N26" i="2"/>
  <c r="W24" i="2"/>
  <c r="V24" i="2"/>
  <c r="V23" i="2"/>
  <c r="V473" i="2" s="1"/>
  <c r="W22" i="2"/>
  <c r="N22" i="2"/>
  <c r="H10" i="2"/>
  <c r="A9" i="2"/>
  <c r="A10" i="2" s="1"/>
  <c r="D7" i="2"/>
  <c r="O6" i="2"/>
  <c r="N2" i="2"/>
  <c r="W44" i="2" l="1"/>
  <c r="W45" i="2"/>
  <c r="X100" i="2"/>
  <c r="W120" i="2"/>
  <c r="X115" i="2"/>
  <c r="F479" i="2"/>
  <c r="X124" i="2"/>
  <c r="X127" i="2" s="1"/>
  <c r="W166" i="2"/>
  <c r="X162" i="2"/>
  <c r="X166" i="2" s="1"/>
  <c r="W228" i="2"/>
  <c r="W227" i="2"/>
  <c r="X224" i="2"/>
  <c r="X227" i="2" s="1"/>
  <c r="W268" i="2"/>
  <c r="X261" i="2"/>
  <c r="W470" i="2"/>
  <c r="V469" i="2"/>
  <c r="X26" i="2"/>
  <c r="X32" i="2" s="1"/>
  <c r="W32" i="2"/>
  <c r="X35" i="2"/>
  <c r="X36" i="2" s="1"/>
  <c r="X49" i="2"/>
  <c r="X51" i="2" s="1"/>
  <c r="E479" i="2"/>
  <c r="W81" i="2"/>
  <c r="W100" i="2"/>
  <c r="W127" i="2"/>
  <c r="X135" i="2"/>
  <c r="W240" i="2"/>
  <c r="W246" i="2"/>
  <c r="X242" i="2"/>
  <c r="X245" i="2" s="1"/>
  <c r="W274" i="2"/>
  <c r="W273" i="2"/>
  <c r="X271" i="2"/>
  <c r="X273" i="2" s="1"/>
  <c r="N479" i="2"/>
  <c r="W279" i="2"/>
  <c r="X277" i="2"/>
  <c r="X278" i="2" s="1"/>
  <c r="W52" i="2"/>
  <c r="W286" i="2"/>
  <c r="O479" i="2"/>
  <c r="X295" i="2"/>
  <c r="W314" i="2"/>
  <c r="W332" i="2"/>
  <c r="W339" i="2"/>
  <c r="W350" i="2"/>
  <c r="W376" i="2"/>
  <c r="W389" i="2"/>
  <c r="W440" i="2"/>
  <c r="W441" i="2"/>
  <c r="W452" i="2"/>
  <c r="X120" i="2"/>
  <c r="G479" i="2"/>
  <c r="W149" i="2"/>
  <c r="X154" i="2"/>
  <c r="W187" i="2"/>
  <c r="W193" i="2"/>
  <c r="W217" i="2"/>
  <c r="W221" i="2"/>
  <c r="W258" i="2"/>
  <c r="W257" i="2"/>
  <c r="W303" i="2"/>
  <c r="W310" i="2"/>
  <c r="X312" i="2"/>
  <c r="X314" i="2" s="1"/>
  <c r="W318" i="2"/>
  <c r="Q479" i="2"/>
  <c r="W349" i="2"/>
  <c r="R479" i="2"/>
  <c r="X399" i="2"/>
  <c r="S479" i="2"/>
  <c r="W422" i="2"/>
  <c r="W426" i="2"/>
  <c r="W436" i="2"/>
  <c r="T479" i="2"/>
  <c r="X450" i="2"/>
  <c r="X452" i="2" s="1"/>
  <c r="X451" i="2"/>
  <c r="W459" i="2"/>
  <c r="W468" i="2"/>
  <c r="F10" i="2"/>
  <c r="X389" i="2"/>
  <c r="X268" i="2"/>
  <c r="X459" i="2"/>
  <c r="X251" i="2"/>
  <c r="X81" i="2"/>
  <c r="W36" i="2"/>
  <c r="W101" i="2"/>
  <c r="X139" i="2"/>
  <c r="X148" i="2" s="1"/>
  <c r="W154" i="2"/>
  <c r="X189" i="2"/>
  <c r="X193" i="2" s="1"/>
  <c r="X202" i="2"/>
  <c r="X217" i="2" s="1"/>
  <c r="X230" i="2"/>
  <c r="X239" i="2" s="1"/>
  <c r="W239" i="2"/>
  <c r="W278" i="2"/>
  <c r="X297" i="2"/>
  <c r="X303" i="2" s="1"/>
  <c r="X307" i="2"/>
  <c r="X309" i="2" s="1"/>
  <c r="X335" i="2"/>
  <c r="X338" i="2" s="1"/>
  <c r="W383" i="2"/>
  <c r="W399" i="2"/>
  <c r="X406" i="2"/>
  <c r="X407" i="2" s="1"/>
  <c r="W427" i="2"/>
  <c r="W471" i="2"/>
  <c r="W472" i="2" s="1"/>
  <c r="H479" i="2"/>
  <c r="W218" i="2"/>
  <c r="W113" i="2"/>
  <c r="W148" i="2"/>
  <c r="W160" i="2"/>
  <c r="W194" i="2"/>
  <c r="W366" i="2"/>
  <c r="W447" i="2"/>
  <c r="I479" i="2"/>
  <c r="W82" i="2"/>
  <c r="X103" i="2"/>
  <c r="X112" i="2" s="1"/>
  <c r="X220" i="2"/>
  <c r="X221" i="2" s="1"/>
  <c r="W245" i="2"/>
  <c r="W251" i="2"/>
  <c r="X285" i="2"/>
  <c r="X286" i="2" s="1"/>
  <c r="W319" i="2"/>
  <c r="W377" i="2"/>
  <c r="W390" i="2"/>
  <c r="W407" i="2"/>
  <c r="W460" i="2"/>
  <c r="J479" i="2"/>
  <c r="X22" i="2"/>
  <c r="X23" i="2" s="1"/>
  <c r="W51" i="2"/>
  <c r="W155" i="2"/>
  <c r="W372" i="2"/>
  <c r="W384" i="2"/>
  <c r="W400" i="2"/>
  <c r="X429" i="2"/>
  <c r="X435" i="2" s="1"/>
  <c r="W467" i="2"/>
  <c r="L479" i="2"/>
  <c r="W326" i="2"/>
  <c r="X368" i="2"/>
  <c r="X372" i="2" s="1"/>
  <c r="W448" i="2"/>
  <c r="X462" i="2"/>
  <c r="X467" i="2" s="1"/>
  <c r="M479" i="2"/>
  <c r="W23" i="2"/>
  <c r="X28" i="2"/>
  <c r="X84" i="2"/>
  <c r="X89" i="2" s="1"/>
  <c r="X157" i="2"/>
  <c r="X159" i="2" s="1"/>
  <c r="W252" i="2"/>
  <c r="X322" i="2"/>
  <c r="X326" i="2" s="1"/>
  <c r="X402" i="2"/>
  <c r="X403" i="2" s="1"/>
  <c r="W435" i="2"/>
  <c r="W59" i="2"/>
  <c r="W121" i="2"/>
  <c r="W167" i="2"/>
  <c r="B479" i="2"/>
  <c r="W90" i="2"/>
  <c r="W128" i="2"/>
  <c r="W186" i="2"/>
  <c r="W304" i="2"/>
  <c r="W327" i="2"/>
  <c r="W403" i="2"/>
  <c r="X425" i="2"/>
  <c r="X426" i="2" s="1"/>
  <c r="H9" i="2"/>
  <c r="W269" i="2"/>
  <c r="W338" i="2"/>
  <c r="D479" i="2"/>
  <c r="F9" i="2"/>
  <c r="J9" i="2"/>
  <c r="X55" i="2"/>
  <c r="X59" i="2" s="1"/>
  <c r="W136" i="2"/>
  <c r="X169" i="2"/>
  <c r="X186" i="2" s="1"/>
  <c r="X352" i="2"/>
  <c r="X365" i="2" s="1"/>
  <c r="X445" i="2"/>
  <c r="X447" i="2" s="1"/>
  <c r="W421" i="2"/>
  <c r="W469" i="2" l="1"/>
  <c r="W473" i="2"/>
  <c r="X474" i="2"/>
</calcChain>
</file>

<file path=xl/sharedStrings.xml><?xml version="1.0" encoding="utf-8"?>
<sst xmlns="http://schemas.openxmlformats.org/spreadsheetml/2006/main" count="3070" uniqueCount="703">
  <si>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</si>
  <si>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</si>
  <si>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</si>
  <si>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</si>
  <si>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</si>
  <si>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</si>
  <si>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</si>
  <si>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</si>
  <si>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</si>
  <si>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</si>
  <si>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</si>
  <si>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</si>
  <si>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</si>
  <si>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</si>
  <si>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</si>
  <si>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</si>
  <si>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</si>
  <si>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</si>
  <si>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</si>
  <si>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</si>
  <si>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</si>
  <si>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</si>
  <si>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</si>
  <si>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</si>
  <si>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</si>
  <si>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</si>
  <si>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</si>
  <si>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</si>
  <si>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</si>
  <si>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</si>
  <si>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</si>
  <si>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</si>
  <si>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</si>
  <si>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</si>
  <si>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</si>
  <si>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</si>
  <si>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</si>
  <si>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</si>
  <si>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</si>
  <si>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</si>
  <si>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</si>
  <si>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</si>
  <si>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</si>
  <si>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</si>
  <si>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</si>
  <si>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</si>
  <si>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</si>
  <si>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</si>
  <si>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</si>
  <si>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</si>
  <si>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</si>
  <si>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</si>
  <si>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</si>
  <si>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</si>
  <si>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</si>
  <si>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</si>
  <si>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</si>
  <si>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</si>
  <si>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</si>
  <si>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</si>
  <si>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</si>
  <si>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</si>
  <si>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</si>
  <si>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</si>
  <si>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</si>
  <si>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</si>
  <si>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</si>
  <si>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</si>
  <si>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</si>
  <si>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</si>
  <si>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</si>
  <si>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</si>
  <si>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</si>
  <si>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</si>
  <si>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</si>
  <si>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</si>
  <si>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</si>
  <si>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</si>
  <si>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</si>
  <si>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</si>
  <si>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</si>
  <si>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</si>
  <si>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</si>
  <si>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</si>
  <si>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</si>
  <si>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</si>
  <si>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</si>
  <si>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</si>
  <si>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</si>
  <si>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</si>
  <si>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</si>
  <si>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</si>
  <si>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</si>
  <si>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</si>
  <si>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</si>
  <si>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</si>
  <si>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</si>
  <si>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</si>
  <si>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</si>
  <si>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</si>
  <si>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</si>
  <si>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</si>
  <si>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</si>
  <si>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</si>
  <si>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</si>
  <si>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</si>
  <si>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</si>
  <si>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</si>
  <si>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</si>
  <si>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</si>
  <si>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</si>
  <si>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</si>
  <si>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</si>
  <si>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</si>
  <si>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</si>
  <si>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</si>
  <si>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</si>
  <si>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</si>
  <si>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</si>
  <si>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</si>
  <si>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</si>
  <si>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</si>
  <si>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</si>
  <si>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</si>
  <si>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</si>
  <si>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</si>
  <si>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</si>
  <si>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</si>
  <si>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</si>
  <si>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</si>
  <si>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</si>
  <si>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</si>
  <si>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</si>
  <si>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</si>
  <si>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</si>
  <si>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</si>
  <si>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</si>
  <si>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</si>
  <si>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</si>
  <si>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</si>
  <si>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</si>
  <si>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09.01.2024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</si>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</sst>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45297</v>
      </c>
      <c r="P5" s="328"/>
      <c r="R5" s="329" t="s">
        <v>3</v>
      </c>
      <c r="S5" s="330"/>
      <c r="T5" s="331" t="s">
        <v>671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672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Суббота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0.375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82">
        <v>4680115883956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82">
        <v>4680115883949</v>
      </c>
      <c r="E64" s="382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07" t="s">
        <v>133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82">
        <v>4607091382945</v>
      </c>
      <c r="E65" s="38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8" t="s">
        <v>136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4301011540</v>
      </c>
      <c r="D66" s="382">
        <v>4607091385670</v>
      </c>
      <c r="E66" s="38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140</v>
      </c>
      <c r="M66" s="38">
        <v>50</v>
      </c>
      <c r="N66" s="409" t="s">
        <v>139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142</v>
      </c>
      <c r="C67" s="37">
        <v>4301011380</v>
      </c>
      <c r="D67" s="382">
        <v>4607091385670</v>
      </c>
      <c r="E67" s="38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84"/>
      <c r="P67" s="384"/>
      <c r="Q67" s="384"/>
      <c r="R67" s="385"/>
      <c r="S67" s="40" t="s">
        <v>48</v>
      </c>
      <c r="T67" s="40" t="s">
        <v>141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82">
        <v>4680115881327</v>
      </c>
      <c r="E68" s="38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82">
        <v>4680115882133</v>
      </c>
      <c r="E69" s="382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2" t="s">
        <v>148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82">
        <v>4607091382952</v>
      </c>
      <c r="E70" s="382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4301011565</v>
      </c>
      <c r="D71" s="382">
        <v>4680115882539</v>
      </c>
      <c r="E71" s="382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140</v>
      </c>
      <c r="M71" s="38">
        <v>50</v>
      </c>
      <c r="N71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4301011382</v>
      </c>
      <c r="D72" s="382">
        <v>4607091385687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140</v>
      </c>
      <c r="M72" s="38">
        <v>50</v>
      </c>
      <c r="N72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82">
        <v>4607091384604</v>
      </c>
      <c r="E73" s="38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82">
        <v>4680115880283</v>
      </c>
      <c r="E74" s="382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159</v>
      </c>
      <c r="B75" s="64" t="s">
        <v>160</v>
      </c>
      <c r="C75" s="37">
        <v>4301011443</v>
      </c>
      <c r="D75" s="382">
        <v>4680115881303</v>
      </c>
      <c r="E75" s="38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145</v>
      </c>
      <c r="M75" s="38">
        <v>50</v>
      </c>
      <c r="N75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4301011432</v>
      </c>
      <c r="D76" s="382">
        <v>4680115882720</v>
      </c>
      <c r="E76" s="382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419" t="s">
        <v>163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164</v>
      </c>
      <c r="B77" s="64" t="s">
        <v>165</v>
      </c>
      <c r="C77" s="37">
        <v>4301011352</v>
      </c>
      <c r="D77" s="382">
        <v>4607091388466</v>
      </c>
      <c r="E77" s="382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140</v>
      </c>
      <c r="M77" s="38">
        <v>45</v>
      </c>
      <c r="N77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4301011417</v>
      </c>
      <c r="D78" s="382">
        <v>4680115880269</v>
      </c>
      <c r="E78" s="38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140</v>
      </c>
      <c r="M78" s="38">
        <v>50</v>
      </c>
      <c r="N78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168</v>
      </c>
      <c r="B79" s="64" t="s">
        <v>169</v>
      </c>
      <c r="C79" s="37">
        <v>4301011415</v>
      </c>
      <c r="D79" s="382">
        <v>4680115880429</v>
      </c>
      <c r="E79" s="38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140</v>
      </c>
      <c r="M79" s="38">
        <v>50</v>
      </c>
      <c r="N79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4301011462</v>
      </c>
      <c r="D80" s="382">
        <v>4680115881457</v>
      </c>
      <c r="E80" s="38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140</v>
      </c>
      <c r="M80" s="38">
        <v>50</v>
      </c>
      <c r="N80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4"/>
      <c r="P80" s="384"/>
      <c r="Q80" s="384"/>
      <c r="R80" s="38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90"/>
      <c r="N82" s="386" t="s">
        <v>43</v>
      </c>
      <c r="O82" s="387"/>
      <c r="P82" s="387"/>
      <c r="Q82" s="387"/>
      <c r="R82" s="387"/>
      <c r="S82" s="387"/>
      <c r="T82" s="388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1" t="s">
        <v>108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67"/>
      <c r="Z83" s="67"/>
    </row>
    <row r="84" spans="1:53" ht="16.5" customHeight="1" x14ac:dyDescent="0.25">
      <c r="A84" s="64" t="s">
        <v>172</v>
      </c>
      <c r="B84" s="64" t="s">
        <v>173</v>
      </c>
      <c r="C84" s="37">
        <v>4301020235</v>
      </c>
      <c r="D84" s="382">
        <v>4680115881488</v>
      </c>
      <c r="E84" s="38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4301020183</v>
      </c>
      <c r="D85" s="382">
        <v>4607091384765</v>
      </c>
      <c r="E85" s="38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25" t="s">
        <v>176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177</v>
      </c>
      <c r="B86" s="64" t="s">
        <v>178</v>
      </c>
      <c r="C86" s="37">
        <v>4301020228</v>
      </c>
      <c r="D86" s="382">
        <v>4680115882751</v>
      </c>
      <c r="E86" s="38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26" t="s">
        <v>179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4301020258</v>
      </c>
      <c r="D87" s="382">
        <v>4680115882775</v>
      </c>
      <c r="E87" s="38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183</v>
      </c>
      <c r="L87" s="39" t="s">
        <v>140</v>
      </c>
      <c r="M87" s="38">
        <v>50</v>
      </c>
      <c r="N87" s="427" t="s">
        <v>182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184</v>
      </c>
      <c r="B88" s="64" t="s">
        <v>185</v>
      </c>
      <c r="C88" s="37">
        <v>4301020217</v>
      </c>
      <c r="D88" s="382">
        <v>4680115880658</v>
      </c>
      <c r="E88" s="38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90"/>
      <c r="N89" s="386" t="s">
        <v>43</v>
      </c>
      <c r="O89" s="387"/>
      <c r="P89" s="387"/>
      <c r="Q89" s="387"/>
      <c r="R89" s="387"/>
      <c r="S89" s="387"/>
      <c r="T89" s="388"/>
      <c r="U89" s="43" t="s">
        <v>42</v>
      </c>
      <c r="V89" s="44">
        <f>IFERROR(V84/H84,"0")+IFERROR(V85/H85,"0")+IFERROR(V86/H86,"0")+IFERROR(V87/H87,"0")+IFERROR(V88/H88,"0")</f>
        <v>0</v>
      </c>
      <c r="W89" s="44">
        <f>IFERROR(W84/H84,"0")+IFERROR(W85/H85,"0")+IFERROR(W86/H86,"0")+IFERROR(W87/H87,"0")+IFERROR(W88/H88,"0")</f>
        <v>0</v>
      </c>
      <c r="X89" s="44">
        <f>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9"/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90"/>
      <c r="N90" s="386" t="s">
        <v>43</v>
      </c>
      <c r="O90" s="387"/>
      <c r="P90" s="387"/>
      <c r="Q90" s="387"/>
      <c r="R90" s="387"/>
      <c r="S90" s="387"/>
      <c r="T90" s="388"/>
      <c r="U90" s="43" t="s">
        <v>0</v>
      </c>
      <c r="V90" s="44">
        <f>IFERROR(SUM(V84:V88),"0")</f>
        <v>0</v>
      </c>
      <c r="W90" s="44">
        <f>IFERROR(SUM(W84:W88),"0")</f>
        <v>0</v>
      </c>
      <c r="X90" s="43"/>
      <c r="Y90" s="68"/>
      <c r="Z90" s="68"/>
    </row>
    <row r="91" spans="1:53" ht="14.25" customHeight="1" x14ac:dyDescent="0.25">
      <c r="A91" s="381" t="s">
        <v>76</v>
      </c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  <c r="X91" s="381"/>
      <c r="Y91" s="67"/>
      <c r="Z91" s="67"/>
    </row>
    <row r="92" spans="1:53" ht="16.5" customHeight="1" x14ac:dyDescent="0.25">
      <c r="A92" s="64" t="s">
        <v>186</v>
      </c>
      <c r="B92" s="64" t="s">
        <v>187</v>
      </c>
      <c r="C92" s="37">
        <v>4301030895</v>
      </c>
      <c r="D92" s="382">
        <v>4607091387667</v>
      </c>
      <c r="E92" s="38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84"/>
      <c r="P92" s="384"/>
      <c r="Q92" s="384"/>
      <c r="R92" s="38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4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188</v>
      </c>
      <c r="B93" s="64" t="s">
        <v>189</v>
      </c>
      <c r="C93" s="37">
        <v>4301030961</v>
      </c>
      <c r="D93" s="382">
        <v>4607091387636</v>
      </c>
      <c r="E93" s="38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84"/>
      <c r="P93" s="384"/>
      <c r="Q93" s="384"/>
      <c r="R93" s="38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4301031078</v>
      </c>
      <c r="D94" s="382">
        <v>4607091384727</v>
      </c>
      <c r="E94" s="38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4301031080</v>
      </c>
      <c r="D95" s="382">
        <v>4607091386745</v>
      </c>
      <c r="E95" s="38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194</v>
      </c>
      <c r="B96" s="64" t="s">
        <v>195</v>
      </c>
      <c r="C96" s="37">
        <v>4301030963</v>
      </c>
      <c r="D96" s="382">
        <v>4607091382426</v>
      </c>
      <c r="E96" s="38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196</v>
      </c>
      <c r="B97" s="64" t="s">
        <v>197</v>
      </c>
      <c r="C97" s="37">
        <v>4301030962</v>
      </c>
      <c r="D97" s="382">
        <v>4607091386547</v>
      </c>
      <c r="E97" s="38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183</v>
      </c>
      <c r="L97" s="39" t="s">
        <v>79</v>
      </c>
      <c r="M97" s="38">
        <v>40</v>
      </c>
      <c r="N97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4301031079</v>
      </c>
      <c r="D98" s="382">
        <v>4607091384734</v>
      </c>
      <c r="E98" s="38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183</v>
      </c>
      <c r="L98" s="39" t="s">
        <v>79</v>
      </c>
      <c r="M98" s="38">
        <v>45</v>
      </c>
      <c r="N98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4301030964</v>
      </c>
      <c r="D99" s="382">
        <v>4607091382464</v>
      </c>
      <c r="E99" s="38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183</v>
      </c>
      <c r="L99" s="39" t="s">
        <v>79</v>
      </c>
      <c r="M99" s="38">
        <v>40</v>
      </c>
      <c r="N99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89"/>
      <c r="B100" s="389"/>
      <c r="C100" s="389"/>
      <c r="D100" s="389"/>
      <c r="E100" s="389"/>
      <c r="F100" s="389"/>
      <c r="G100" s="389"/>
      <c r="H100" s="389"/>
      <c r="I100" s="389"/>
      <c r="J100" s="389"/>
      <c r="K100" s="389"/>
      <c r="L100" s="389"/>
      <c r="M100" s="390"/>
      <c r="N100" s="386" t="s">
        <v>43</v>
      </c>
      <c r="O100" s="387"/>
      <c r="P100" s="387"/>
      <c r="Q100" s="387"/>
      <c r="R100" s="387"/>
      <c r="S100" s="387"/>
      <c r="T100" s="388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89"/>
      <c r="B101" s="389"/>
      <c r="C101" s="389"/>
      <c r="D101" s="389"/>
      <c r="E101" s="389"/>
      <c r="F101" s="389"/>
      <c r="G101" s="389"/>
      <c r="H101" s="389"/>
      <c r="I101" s="389"/>
      <c r="J101" s="389"/>
      <c r="K101" s="389"/>
      <c r="L101" s="389"/>
      <c r="M101" s="390"/>
      <c r="N101" s="386" t="s">
        <v>43</v>
      </c>
      <c r="O101" s="387"/>
      <c r="P101" s="387"/>
      <c r="Q101" s="387"/>
      <c r="R101" s="387"/>
      <c r="S101" s="387"/>
      <c r="T101" s="388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81" t="s">
        <v>81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67"/>
      <c r="Z102" s="67"/>
    </row>
    <row r="103" spans="1:53" ht="27" customHeight="1" x14ac:dyDescent="0.25">
      <c r="A103" s="64" t="s">
        <v>202</v>
      </c>
      <c r="B103" s="64" t="s">
        <v>203</v>
      </c>
      <c r="C103" s="37">
        <v>4301051437</v>
      </c>
      <c r="D103" s="382">
        <v>4607091386967</v>
      </c>
      <c r="E103" s="382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112</v>
      </c>
      <c r="L103" s="39" t="s">
        <v>140</v>
      </c>
      <c r="M103" s="38">
        <v>45</v>
      </c>
      <c r="N103" s="437" t="s">
        <v>204</v>
      </c>
      <c r="O103" s="384"/>
      <c r="P103" s="384"/>
      <c r="Q103" s="384"/>
      <c r="R103" s="38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5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202</v>
      </c>
      <c r="B104" s="64" t="s">
        <v>205</v>
      </c>
      <c r="C104" s="37">
        <v>4301051543</v>
      </c>
      <c r="D104" s="382">
        <v>4607091386967</v>
      </c>
      <c r="E104" s="382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112</v>
      </c>
      <c r="L104" s="39" t="s">
        <v>79</v>
      </c>
      <c r="M104" s="38">
        <v>45</v>
      </c>
      <c r="N104" s="438" t="s">
        <v>206</v>
      </c>
      <c r="O104" s="384"/>
      <c r="P104" s="384"/>
      <c r="Q104" s="384"/>
      <c r="R104" s="385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207</v>
      </c>
      <c r="B105" s="64" t="s">
        <v>208</v>
      </c>
      <c r="C105" s="37">
        <v>4301051611</v>
      </c>
      <c r="D105" s="382">
        <v>4607091385304</v>
      </c>
      <c r="E105" s="382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112</v>
      </c>
      <c r="L105" s="39" t="s">
        <v>79</v>
      </c>
      <c r="M105" s="38">
        <v>40</v>
      </c>
      <c r="N105" s="439" t="s">
        <v>209</v>
      </c>
      <c r="O105" s="384"/>
      <c r="P105" s="384"/>
      <c r="Q105" s="384"/>
      <c r="R105" s="38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210</v>
      </c>
      <c r="B106" s="64" t="s">
        <v>211</v>
      </c>
      <c r="C106" s="37">
        <v>4301051306</v>
      </c>
      <c r="D106" s="382">
        <v>4607091386264</v>
      </c>
      <c r="E106" s="38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84"/>
      <c r="P106" s="384"/>
      <c r="Q106" s="384"/>
      <c r="R106" s="38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4301051436</v>
      </c>
      <c r="D107" s="382">
        <v>4607091385731</v>
      </c>
      <c r="E107" s="382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140</v>
      </c>
      <c r="M107" s="38">
        <v>45</v>
      </c>
      <c r="N107" s="441" t="s">
        <v>214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215</v>
      </c>
      <c r="B108" s="64" t="s">
        <v>216</v>
      </c>
      <c r="C108" s="37">
        <v>4301051439</v>
      </c>
      <c r="D108" s="382">
        <v>4680115880214</v>
      </c>
      <c r="E108" s="382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140</v>
      </c>
      <c r="M108" s="38">
        <v>45</v>
      </c>
      <c r="N108" s="442" t="s">
        <v>217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218</v>
      </c>
      <c r="B109" s="64" t="s">
        <v>219</v>
      </c>
      <c r="C109" s="37">
        <v>4301051438</v>
      </c>
      <c r="D109" s="382">
        <v>4680115880894</v>
      </c>
      <c r="E109" s="382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140</v>
      </c>
      <c r="M109" s="38">
        <v>45</v>
      </c>
      <c r="N109" s="443" t="s">
        <v>220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221</v>
      </c>
      <c r="B110" s="64" t="s">
        <v>222</v>
      </c>
      <c r="C110" s="37">
        <v>4301051313</v>
      </c>
      <c r="D110" s="382">
        <v>4607091385427</v>
      </c>
      <c r="E110" s="382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223</v>
      </c>
      <c r="B111" s="64" t="s">
        <v>224</v>
      </c>
      <c r="C111" s="37">
        <v>4301051480</v>
      </c>
      <c r="D111" s="382">
        <v>4680115882645</v>
      </c>
      <c r="E111" s="382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445" t="s">
        <v>225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89"/>
      <c r="B112" s="389"/>
      <c r="C112" s="389"/>
      <c r="D112" s="389"/>
      <c r="E112" s="389"/>
      <c r="F112" s="389"/>
      <c r="G112" s="389"/>
      <c r="H112" s="389"/>
      <c r="I112" s="389"/>
      <c r="J112" s="389"/>
      <c r="K112" s="389"/>
      <c r="L112" s="389"/>
      <c r="M112" s="390"/>
      <c r="N112" s="386" t="s">
        <v>43</v>
      </c>
      <c r="O112" s="387"/>
      <c r="P112" s="387"/>
      <c r="Q112" s="387"/>
      <c r="R112" s="387"/>
      <c r="S112" s="387"/>
      <c r="T112" s="388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89"/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90"/>
      <c r="N113" s="386" t="s">
        <v>43</v>
      </c>
      <c r="O113" s="387"/>
      <c r="P113" s="387"/>
      <c r="Q113" s="387"/>
      <c r="R113" s="387"/>
      <c r="S113" s="387"/>
      <c r="T113" s="388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81" t="s">
        <v>226</v>
      </c>
      <c r="B114" s="381"/>
      <c r="C114" s="381"/>
      <c r="D114" s="381"/>
      <c r="E114" s="381"/>
      <c r="F114" s="381"/>
      <c r="G114" s="381"/>
      <c r="H114" s="381"/>
      <c r="I114" s="381"/>
      <c r="J114" s="381"/>
      <c r="K114" s="381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67"/>
      <c r="Z114" s="67"/>
    </row>
    <row r="115" spans="1:53" ht="27" customHeight="1" x14ac:dyDescent="0.25">
      <c r="A115" s="64" t="s">
        <v>227</v>
      </c>
      <c r="B115" s="64" t="s">
        <v>228</v>
      </c>
      <c r="C115" s="37">
        <v>4301060296</v>
      </c>
      <c r="D115" s="382">
        <v>4607091383065</v>
      </c>
      <c r="E115" s="382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229</v>
      </c>
      <c r="B116" s="64" t="s">
        <v>230</v>
      </c>
      <c r="C116" s="37">
        <v>4301060371</v>
      </c>
      <c r="D116" s="382">
        <v>4680115881532</v>
      </c>
      <c r="E116" s="382"/>
      <c r="F116" s="63">
        <v>1.4</v>
      </c>
      <c r="G116" s="38">
        <v>6</v>
      </c>
      <c r="H116" s="63">
        <v>8.4</v>
      </c>
      <c r="I116" s="63">
        <v>8.9640000000000004</v>
      </c>
      <c r="J116" s="38">
        <v>56</v>
      </c>
      <c r="K116" s="38" t="s">
        <v>112</v>
      </c>
      <c r="L116" s="39" t="s">
        <v>79</v>
      </c>
      <c r="M116" s="38">
        <v>30</v>
      </c>
      <c r="N116" s="447" t="s">
        <v>231</v>
      </c>
      <c r="O116" s="384"/>
      <c r="P116" s="384"/>
      <c r="Q116" s="384"/>
      <c r="R116" s="385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229</v>
      </c>
      <c r="B117" s="64" t="s">
        <v>232</v>
      </c>
      <c r="C117" s="37">
        <v>4301060350</v>
      </c>
      <c r="D117" s="382">
        <v>4680115881532</v>
      </c>
      <c r="E117" s="382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8" t="s">
        <v>112</v>
      </c>
      <c r="L117" s="39" t="s">
        <v>140</v>
      </c>
      <c r="M117" s="38">
        <v>30</v>
      </c>
      <c r="N117" s="44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84"/>
      <c r="P117" s="384"/>
      <c r="Q117" s="384"/>
      <c r="R117" s="385"/>
      <c r="S117" s="40" t="s">
        <v>48</v>
      </c>
      <c r="T117" s="40" t="s">
        <v>141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233</v>
      </c>
      <c r="B118" s="64" t="s">
        <v>234</v>
      </c>
      <c r="C118" s="37">
        <v>4301060356</v>
      </c>
      <c r="D118" s="382">
        <v>4680115882652</v>
      </c>
      <c r="E118" s="382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8" t="s">
        <v>80</v>
      </c>
      <c r="L118" s="39" t="s">
        <v>79</v>
      </c>
      <c r="M118" s="38">
        <v>40</v>
      </c>
      <c r="N118" s="449" t="s">
        <v>235</v>
      </c>
      <c r="O118" s="384"/>
      <c r="P118" s="384"/>
      <c r="Q118" s="384"/>
      <c r="R118" s="38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236</v>
      </c>
      <c r="B119" s="64" t="s">
        <v>237</v>
      </c>
      <c r="C119" s="37">
        <v>4301060351</v>
      </c>
      <c r="D119" s="382">
        <v>4680115881464</v>
      </c>
      <c r="E119" s="382"/>
      <c r="F119" s="63">
        <v>0.4</v>
      </c>
      <c r="G119" s="38">
        <v>6</v>
      </c>
      <c r="H119" s="63">
        <v>2.4</v>
      </c>
      <c r="I119" s="63">
        <v>2.6</v>
      </c>
      <c r="J119" s="38">
        <v>156</v>
      </c>
      <c r="K119" s="38" t="s">
        <v>80</v>
      </c>
      <c r="L119" s="39" t="s">
        <v>140</v>
      </c>
      <c r="M119" s="38">
        <v>30</v>
      </c>
      <c r="N119" s="450" t="s">
        <v>238</v>
      </c>
      <c r="O119" s="384"/>
      <c r="P119" s="384"/>
      <c r="Q119" s="384"/>
      <c r="R119" s="38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90"/>
      <c r="N120" s="386" t="s">
        <v>43</v>
      </c>
      <c r="O120" s="387"/>
      <c r="P120" s="387"/>
      <c r="Q120" s="387"/>
      <c r="R120" s="387"/>
      <c r="S120" s="387"/>
      <c r="T120" s="388"/>
      <c r="U120" s="43" t="s">
        <v>42</v>
      </c>
      <c r="V120" s="44">
        <f>IFERROR(V115/H115,"0")+IFERROR(V116/H116,"0")+IFERROR(V117/H117,"0")+IFERROR(V118/H118,"0")+IFERROR(V119/H119,"0")</f>
        <v>0</v>
      </c>
      <c r="W120" s="44">
        <f>IFERROR(W115/H115,"0")+IFERROR(W116/H116,"0")+IFERROR(W117/H117,"0")+IFERROR(W118/H118,"0")+IFERROR(W119/H119,"0")</f>
        <v>0</v>
      </c>
      <c r="X120" s="44">
        <f>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90"/>
      <c r="N121" s="386" t="s">
        <v>43</v>
      </c>
      <c r="O121" s="387"/>
      <c r="P121" s="387"/>
      <c r="Q121" s="387"/>
      <c r="R121" s="387"/>
      <c r="S121" s="387"/>
      <c r="T121" s="388"/>
      <c r="U121" s="43" t="s">
        <v>0</v>
      </c>
      <c r="V121" s="44">
        <f>IFERROR(SUM(V115:V119),"0")</f>
        <v>0</v>
      </c>
      <c r="W121" s="44">
        <f>IFERROR(SUM(W115:W119),"0")</f>
        <v>0</v>
      </c>
      <c r="X121" s="43"/>
      <c r="Y121" s="68"/>
      <c r="Z121" s="68"/>
    </row>
    <row r="122" spans="1:53" ht="16.5" customHeight="1" x14ac:dyDescent="0.25">
      <c r="A122" s="380" t="s">
        <v>239</v>
      </c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0"/>
      <c r="O122" s="380"/>
      <c r="P122" s="380"/>
      <c r="Q122" s="380"/>
      <c r="R122" s="380"/>
      <c r="S122" s="380"/>
      <c r="T122" s="380"/>
      <c r="U122" s="380"/>
      <c r="V122" s="380"/>
      <c r="W122" s="380"/>
      <c r="X122" s="380"/>
      <c r="Y122" s="66"/>
      <c r="Z122" s="66"/>
    </row>
    <row r="123" spans="1:53" ht="14.25" customHeight="1" x14ac:dyDescent="0.25">
      <c r="A123" s="381" t="s">
        <v>81</v>
      </c>
      <c r="B123" s="381"/>
      <c r="C123" s="381"/>
      <c r="D123" s="381"/>
      <c r="E123" s="381"/>
      <c r="F123" s="381"/>
      <c r="G123" s="381"/>
      <c r="H123" s="381"/>
      <c r="I123" s="381"/>
      <c r="J123" s="381"/>
      <c r="K123" s="381"/>
      <c r="L123" s="381"/>
      <c r="M123" s="381"/>
      <c r="N123" s="381"/>
      <c r="O123" s="381"/>
      <c r="P123" s="381"/>
      <c r="Q123" s="381"/>
      <c r="R123" s="381"/>
      <c r="S123" s="381"/>
      <c r="T123" s="381"/>
      <c r="U123" s="381"/>
      <c r="V123" s="381"/>
      <c r="W123" s="381"/>
      <c r="X123" s="381"/>
      <c r="Y123" s="67"/>
      <c r="Z123" s="67"/>
    </row>
    <row r="124" spans="1:53" ht="27" customHeight="1" x14ac:dyDescent="0.25">
      <c r="A124" s="64" t="s">
        <v>240</v>
      </c>
      <c r="B124" s="64" t="s">
        <v>241</v>
      </c>
      <c r="C124" s="37">
        <v>4301051612</v>
      </c>
      <c r="D124" s="382">
        <v>4607091385168</v>
      </c>
      <c r="E124" s="382"/>
      <c r="F124" s="63">
        <v>1.4</v>
      </c>
      <c r="G124" s="38">
        <v>6</v>
      </c>
      <c r="H124" s="63">
        <v>8.4</v>
      </c>
      <c r="I124" s="63">
        <v>8.9580000000000002</v>
      </c>
      <c r="J124" s="38">
        <v>56</v>
      </c>
      <c r="K124" s="38" t="s">
        <v>112</v>
      </c>
      <c r="L124" s="39" t="s">
        <v>79</v>
      </c>
      <c r="M124" s="38">
        <v>45</v>
      </c>
      <c r="N124" s="451" t="s">
        <v>242</v>
      </c>
      <c r="O124" s="384"/>
      <c r="P124" s="384"/>
      <c r="Q124" s="384"/>
      <c r="R124" s="38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6.5" customHeight="1" x14ac:dyDescent="0.25">
      <c r="A125" s="64" t="s">
        <v>243</v>
      </c>
      <c r="B125" s="64" t="s">
        <v>244</v>
      </c>
      <c r="C125" s="37">
        <v>4301051362</v>
      </c>
      <c r="D125" s="382">
        <v>4607091383256</v>
      </c>
      <c r="E125" s="382"/>
      <c r="F125" s="63">
        <v>0.33</v>
      </c>
      <c r="G125" s="38">
        <v>6</v>
      </c>
      <c r="H125" s="63">
        <v>1.98</v>
      </c>
      <c r="I125" s="63">
        <v>2.246</v>
      </c>
      <c r="J125" s="38">
        <v>156</v>
      </c>
      <c r="K125" s="38" t="s">
        <v>80</v>
      </c>
      <c r="L125" s="39" t="s">
        <v>140</v>
      </c>
      <c r="M125" s="38">
        <v>45</v>
      </c>
      <c r="N125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84"/>
      <c r="P125" s="384"/>
      <c r="Q125" s="384"/>
      <c r="R125" s="385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245</v>
      </c>
      <c r="B126" s="64" t="s">
        <v>246</v>
      </c>
      <c r="C126" s="37">
        <v>4301051358</v>
      </c>
      <c r="D126" s="382">
        <v>4607091385748</v>
      </c>
      <c r="E126" s="382"/>
      <c r="F126" s="63">
        <v>0.45</v>
      </c>
      <c r="G126" s="38">
        <v>6</v>
      </c>
      <c r="H126" s="63">
        <v>2.7</v>
      </c>
      <c r="I126" s="63">
        <v>2.972</v>
      </c>
      <c r="J126" s="38">
        <v>156</v>
      </c>
      <c r="K126" s="38" t="s">
        <v>80</v>
      </c>
      <c r="L126" s="39" t="s">
        <v>140</v>
      </c>
      <c r="M126" s="38">
        <v>45</v>
      </c>
      <c r="N126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84"/>
      <c r="P126" s="384"/>
      <c r="Q126" s="384"/>
      <c r="R126" s="38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90"/>
      <c r="N127" s="386" t="s">
        <v>43</v>
      </c>
      <c r="O127" s="387"/>
      <c r="P127" s="387"/>
      <c r="Q127" s="387"/>
      <c r="R127" s="387"/>
      <c r="S127" s="387"/>
      <c r="T127" s="388"/>
      <c r="U127" s="43" t="s">
        <v>42</v>
      </c>
      <c r="V127" s="44">
        <f>IFERROR(V124/H124,"0")+IFERROR(V125/H125,"0")+IFERROR(V126/H126,"0")</f>
        <v>0</v>
      </c>
      <c r="W127" s="44">
        <f>IFERROR(W124/H124,"0")+IFERROR(W125/H125,"0")+IFERROR(W126/H126,"0")</f>
        <v>0</v>
      </c>
      <c r="X127" s="44">
        <f>IFERROR(IF(X124="",0,X124),"0")+IFERROR(IF(X125="",0,X125),"0")+IFERROR(IF(X126="",0,X126),"0")</f>
        <v>0</v>
      </c>
      <c r="Y127" s="68"/>
      <c r="Z127" s="68"/>
    </row>
    <row r="128" spans="1:53" x14ac:dyDescent="0.2">
      <c r="A128" s="389"/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90"/>
      <c r="N128" s="386" t="s">
        <v>43</v>
      </c>
      <c r="O128" s="387"/>
      <c r="P128" s="387"/>
      <c r="Q128" s="387"/>
      <c r="R128" s="387"/>
      <c r="S128" s="387"/>
      <c r="T128" s="388"/>
      <c r="U128" s="43" t="s">
        <v>0</v>
      </c>
      <c r="V128" s="44">
        <f>IFERROR(SUM(V124:V126),"0")</f>
        <v>0</v>
      </c>
      <c r="W128" s="44">
        <f>IFERROR(SUM(W124:W126),"0")</f>
        <v>0</v>
      </c>
      <c r="X128" s="43"/>
      <c r="Y128" s="68"/>
      <c r="Z128" s="68"/>
    </row>
    <row r="129" spans="1:53" ht="27.75" customHeight="1" x14ac:dyDescent="0.2">
      <c r="A129" s="379" t="s">
        <v>247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55"/>
      <c r="Z129" s="55"/>
    </row>
    <row r="130" spans="1:53" ht="16.5" customHeight="1" x14ac:dyDescent="0.25">
      <c r="A130" s="380" t="s">
        <v>248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66"/>
      <c r="Z130" s="66"/>
    </row>
    <row r="131" spans="1:53" ht="14.25" customHeight="1" x14ac:dyDescent="0.25">
      <c r="A131" s="381" t="s">
        <v>116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67"/>
      <c r="Z131" s="67"/>
    </row>
    <row r="132" spans="1:53" ht="27" customHeight="1" x14ac:dyDescent="0.25">
      <c r="A132" s="64" t="s">
        <v>249</v>
      </c>
      <c r="B132" s="64" t="s">
        <v>250</v>
      </c>
      <c r="C132" s="37">
        <v>4301011223</v>
      </c>
      <c r="D132" s="382">
        <v>4607091383423</v>
      </c>
      <c r="E132" s="382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8" t="s">
        <v>112</v>
      </c>
      <c r="L132" s="39" t="s">
        <v>140</v>
      </c>
      <c r="M132" s="38">
        <v>35</v>
      </c>
      <c r="N132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84"/>
      <c r="P132" s="384"/>
      <c r="Q132" s="384"/>
      <c r="R132" s="38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27" customHeight="1" x14ac:dyDescent="0.25">
      <c r="A133" s="64" t="s">
        <v>251</v>
      </c>
      <c r="B133" s="64" t="s">
        <v>252</v>
      </c>
      <c r="C133" s="37">
        <v>4301011338</v>
      </c>
      <c r="D133" s="382">
        <v>4607091381405</v>
      </c>
      <c r="E133" s="382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112</v>
      </c>
      <c r="L133" s="39" t="s">
        <v>79</v>
      </c>
      <c r="M133" s="38">
        <v>35</v>
      </c>
      <c r="N133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84"/>
      <c r="P133" s="384"/>
      <c r="Q133" s="384"/>
      <c r="R133" s="385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253</v>
      </c>
      <c r="B134" s="64" t="s">
        <v>254</v>
      </c>
      <c r="C134" s="37">
        <v>4301011333</v>
      </c>
      <c r="D134" s="382">
        <v>4607091386516</v>
      </c>
      <c r="E134" s="382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8" t="s">
        <v>112</v>
      </c>
      <c r="L134" s="39" t="s">
        <v>79</v>
      </c>
      <c r="M134" s="38">
        <v>30</v>
      </c>
      <c r="N134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84"/>
      <c r="P134" s="384"/>
      <c r="Q134" s="384"/>
      <c r="R134" s="38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90"/>
      <c r="N135" s="386" t="s">
        <v>43</v>
      </c>
      <c r="O135" s="387"/>
      <c r="P135" s="387"/>
      <c r="Q135" s="387"/>
      <c r="R135" s="387"/>
      <c r="S135" s="387"/>
      <c r="T135" s="388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89"/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90"/>
      <c r="N136" s="386" t="s">
        <v>43</v>
      </c>
      <c r="O136" s="387"/>
      <c r="P136" s="387"/>
      <c r="Q136" s="387"/>
      <c r="R136" s="387"/>
      <c r="S136" s="387"/>
      <c r="T136" s="388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16.5" customHeight="1" x14ac:dyDescent="0.25">
      <c r="A137" s="380" t="s">
        <v>255</v>
      </c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Q137" s="380"/>
      <c r="R137" s="380"/>
      <c r="S137" s="380"/>
      <c r="T137" s="380"/>
      <c r="U137" s="380"/>
      <c r="V137" s="380"/>
      <c r="W137" s="380"/>
      <c r="X137" s="380"/>
      <c r="Y137" s="66"/>
      <c r="Z137" s="66"/>
    </row>
    <row r="138" spans="1:53" ht="14.25" customHeight="1" x14ac:dyDescent="0.25">
      <c r="A138" s="381" t="s">
        <v>76</v>
      </c>
      <c r="B138" s="381"/>
      <c r="C138" s="381"/>
      <c r="D138" s="381"/>
      <c r="E138" s="381"/>
      <c r="F138" s="381"/>
      <c r="G138" s="381"/>
      <c r="H138" s="381"/>
      <c r="I138" s="381"/>
      <c r="J138" s="381"/>
      <c r="K138" s="381"/>
      <c r="L138" s="381"/>
      <c r="M138" s="381"/>
      <c r="N138" s="381"/>
      <c r="O138" s="381"/>
      <c r="P138" s="381"/>
      <c r="Q138" s="381"/>
      <c r="R138" s="381"/>
      <c r="S138" s="381"/>
      <c r="T138" s="381"/>
      <c r="U138" s="381"/>
      <c r="V138" s="381"/>
      <c r="W138" s="381"/>
      <c r="X138" s="381"/>
      <c r="Y138" s="67"/>
      <c r="Z138" s="67"/>
    </row>
    <row r="139" spans="1:53" ht="27" customHeight="1" x14ac:dyDescent="0.25">
      <c r="A139" s="64" t="s">
        <v>256</v>
      </c>
      <c r="B139" s="64" t="s">
        <v>257</v>
      </c>
      <c r="C139" s="37">
        <v>4301031191</v>
      </c>
      <c r="D139" s="382">
        <v>4680115880993</v>
      </c>
      <c r="E139" s="382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84"/>
      <c r="P139" s="384"/>
      <c r="Q139" s="384"/>
      <c r="R139" s="385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ref="W139:W147" si="6">IFERROR(IF(V139="",0,CEILING((V139/$H139),1)*$H139),"")</f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4301031204</v>
      </c>
      <c r="D140" s="382">
        <v>4680115881761</v>
      </c>
      <c r="E140" s="382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84"/>
      <c r="P140" s="384"/>
      <c r="Q140" s="384"/>
      <c r="R140" s="385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4301031201</v>
      </c>
      <c r="D141" s="382">
        <v>4680115881563</v>
      </c>
      <c r="E141" s="382"/>
      <c r="F141" s="63">
        <v>0.7</v>
      </c>
      <c r="G141" s="38">
        <v>6</v>
      </c>
      <c r="H141" s="63">
        <v>4.2</v>
      </c>
      <c r="I141" s="63">
        <v>4.4000000000000004</v>
      </c>
      <c r="J141" s="38">
        <v>156</v>
      </c>
      <c r="K141" s="38" t="s">
        <v>80</v>
      </c>
      <c r="L141" s="39" t="s">
        <v>79</v>
      </c>
      <c r="M141" s="38">
        <v>40</v>
      </c>
      <c r="N141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84"/>
      <c r="P141" s="384"/>
      <c r="Q141" s="384"/>
      <c r="R141" s="38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4301031199</v>
      </c>
      <c r="D142" s="382">
        <v>4680115880986</v>
      </c>
      <c r="E142" s="382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183</v>
      </c>
      <c r="L142" s="39" t="s">
        <v>79</v>
      </c>
      <c r="M142" s="38">
        <v>40</v>
      </c>
      <c r="N142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84"/>
      <c r="P142" s="384"/>
      <c r="Q142" s="384"/>
      <c r="R142" s="38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4301031190</v>
      </c>
      <c r="D143" s="382">
        <v>4680115880207</v>
      </c>
      <c r="E143" s="382"/>
      <c r="F143" s="63">
        <v>0.4</v>
      </c>
      <c r="G143" s="38">
        <v>6</v>
      </c>
      <c r="H143" s="63">
        <v>2.4</v>
      </c>
      <c r="I143" s="63">
        <v>2.63</v>
      </c>
      <c r="J143" s="38">
        <v>156</v>
      </c>
      <c r="K143" s="38" t="s">
        <v>80</v>
      </c>
      <c r="L143" s="39" t="s">
        <v>79</v>
      </c>
      <c r="M143" s="38">
        <v>40</v>
      </c>
      <c r="N143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84"/>
      <c r="P143" s="384"/>
      <c r="Q143" s="384"/>
      <c r="R143" s="38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4301031205</v>
      </c>
      <c r="D144" s="382">
        <v>4680115881785</v>
      </c>
      <c r="E144" s="38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183</v>
      </c>
      <c r="L144" s="39" t="s">
        <v>79</v>
      </c>
      <c r="M144" s="38">
        <v>40</v>
      </c>
      <c r="N144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84"/>
      <c r="P144" s="384"/>
      <c r="Q144" s="384"/>
      <c r="R144" s="38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4301031202</v>
      </c>
      <c r="D145" s="382">
        <v>4680115881679</v>
      </c>
      <c r="E145" s="382"/>
      <c r="F145" s="63">
        <v>0.35</v>
      </c>
      <c r="G145" s="38">
        <v>6</v>
      </c>
      <c r="H145" s="63">
        <v>2.1</v>
      </c>
      <c r="I145" s="63">
        <v>2.2000000000000002</v>
      </c>
      <c r="J145" s="38">
        <v>234</v>
      </c>
      <c r="K145" s="38" t="s">
        <v>183</v>
      </c>
      <c r="L145" s="39" t="s">
        <v>79</v>
      </c>
      <c r="M145" s="38">
        <v>40</v>
      </c>
      <c r="N145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4301031158</v>
      </c>
      <c r="D146" s="382">
        <v>4680115880191</v>
      </c>
      <c r="E146" s="382"/>
      <c r="F146" s="63">
        <v>0.4</v>
      </c>
      <c r="G146" s="38">
        <v>6</v>
      </c>
      <c r="H146" s="63">
        <v>2.4</v>
      </c>
      <c r="I146" s="63">
        <v>2.6</v>
      </c>
      <c r="J146" s="38">
        <v>156</v>
      </c>
      <c r="K146" s="38" t="s">
        <v>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16.5" customHeight="1" x14ac:dyDescent="0.25">
      <c r="A147" s="64" t="s">
        <v>272</v>
      </c>
      <c r="B147" s="64" t="s">
        <v>273</v>
      </c>
      <c r="C147" s="37">
        <v>4301031245</v>
      </c>
      <c r="D147" s="382">
        <v>4680115883963</v>
      </c>
      <c r="E147" s="382"/>
      <c r="F147" s="63">
        <v>0.28000000000000003</v>
      </c>
      <c r="G147" s="38">
        <v>6</v>
      </c>
      <c r="H147" s="63">
        <v>1.68</v>
      </c>
      <c r="I147" s="63">
        <v>1.78</v>
      </c>
      <c r="J147" s="38">
        <v>234</v>
      </c>
      <c r="K147" s="38" t="s">
        <v>183</v>
      </c>
      <c r="L147" s="39" t="s">
        <v>79</v>
      </c>
      <c r="M147" s="38">
        <v>40</v>
      </c>
      <c r="N147" s="465" t="s">
        <v>274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90"/>
      <c r="N148" s="386" t="s">
        <v>43</v>
      </c>
      <c r="O148" s="387"/>
      <c r="P148" s="387"/>
      <c r="Q148" s="387"/>
      <c r="R148" s="387"/>
      <c r="S148" s="387"/>
      <c r="T148" s="388"/>
      <c r="U148" s="43" t="s">
        <v>42</v>
      </c>
      <c r="V148" s="44">
        <f>IFERROR(V139/H139,"0")+IFERROR(V140/H140,"0")+IFERROR(V141/H141,"0")+IFERROR(V142/H142,"0")+IFERROR(V143/H143,"0")+IFERROR(V144/H144,"0")+IFERROR(V145/H145,"0")+IFERROR(V146/H146,"0")+IFERROR(V147/H147,"0")</f>
        <v>0</v>
      </c>
      <c r="W148" s="44">
        <f>IFERROR(W139/H139,"0")+IFERROR(W140/H140,"0")+IFERROR(W141/H141,"0")+IFERROR(W142/H142,"0")+IFERROR(W143/H143,"0")+IFERROR(W144/H144,"0")+IFERROR(W145/H145,"0")+IFERROR(W146/H146,"0")+IFERROR(W147/H147,"0")</f>
        <v>0</v>
      </c>
      <c r="X148" s="4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90"/>
      <c r="N149" s="386" t="s">
        <v>43</v>
      </c>
      <c r="O149" s="387"/>
      <c r="P149" s="387"/>
      <c r="Q149" s="387"/>
      <c r="R149" s="387"/>
      <c r="S149" s="387"/>
      <c r="T149" s="388"/>
      <c r="U149" s="43" t="s">
        <v>0</v>
      </c>
      <c r="V149" s="44">
        <f>IFERROR(SUM(V139:V147),"0")</f>
        <v>0</v>
      </c>
      <c r="W149" s="44">
        <f>IFERROR(SUM(W139:W147),"0")</f>
        <v>0</v>
      </c>
      <c r="X149" s="43"/>
      <c r="Y149" s="68"/>
      <c r="Z149" s="68"/>
    </row>
    <row r="150" spans="1:53" ht="16.5" customHeight="1" x14ac:dyDescent="0.25">
      <c r="A150" s="380" t="s">
        <v>275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66"/>
      <c r="Z150" s="66"/>
    </row>
    <row r="151" spans="1:53" ht="14.25" customHeight="1" x14ac:dyDescent="0.25">
      <c r="A151" s="381" t="s">
        <v>116</v>
      </c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81"/>
      <c r="P151" s="381"/>
      <c r="Q151" s="381"/>
      <c r="R151" s="381"/>
      <c r="S151" s="381"/>
      <c r="T151" s="381"/>
      <c r="U151" s="381"/>
      <c r="V151" s="381"/>
      <c r="W151" s="381"/>
      <c r="X151" s="381"/>
      <c r="Y151" s="67"/>
      <c r="Z151" s="67"/>
    </row>
    <row r="152" spans="1:53" ht="16.5" customHeight="1" x14ac:dyDescent="0.25">
      <c r="A152" s="64" t="s">
        <v>276</v>
      </c>
      <c r="B152" s="64" t="s">
        <v>277</v>
      </c>
      <c r="C152" s="37">
        <v>4301011450</v>
      </c>
      <c r="D152" s="382">
        <v>4680115881402</v>
      </c>
      <c r="E152" s="38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8" t="s">
        <v>112</v>
      </c>
      <c r="L152" s="39" t="s">
        <v>111</v>
      </c>
      <c r="M152" s="38">
        <v>55</v>
      </c>
      <c r="N152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84"/>
      <c r="P152" s="384"/>
      <c r="Q152" s="384"/>
      <c r="R152" s="385"/>
      <c r="S152" s="40" t="s">
        <v>48</v>
      </c>
      <c r="T152" s="40" t="s">
        <v>48</v>
      </c>
      <c r="U152" s="41" t="s">
        <v>0</v>
      </c>
      <c r="V152" s="59">
        <v>0</v>
      </c>
      <c r="W152" s="56">
        <f>IFERROR(IF(V152="",0,CEILING((V152/$H152),1)*$H152),"")</f>
        <v>0</v>
      </c>
      <c r="X152" s="42" t="str">
        <f>IFERROR(IF(W152=0,"",ROUNDUP(W152/H152,0)*0.02175),"")</f>
        <v/>
      </c>
      <c r="Y152" s="69" t="s">
        <v>48</v>
      </c>
      <c r="Z152" s="70" t="s">
        <v>48</v>
      </c>
      <c r="AD152" s="71"/>
      <c r="BA152" s="149" t="s">
        <v>66</v>
      </c>
    </row>
    <row r="153" spans="1:53" ht="27" customHeight="1" x14ac:dyDescent="0.25">
      <c r="A153" s="64" t="s">
        <v>278</v>
      </c>
      <c r="B153" s="64" t="s">
        <v>279</v>
      </c>
      <c r="C153" s="37">
        <v>4301011454</v>
      </c>
      <c r="D153" s="382">
        <v>4680115881396</v>
      </c>
      <c r="E153" s="382"/>
      <c r="F153" s="63">
        <v>0.45</v>
      </c>
      <c r="G153" s="38">
        <v>6</v>
      </c>
      <c r="H153" s="63">
        <v>2.7</v>
      </c>
      <c r="I153" s="63">
        <v>2.9</v>
      </c>
      <c r="J153" s="38">
        <v>156</v>
      </c>
      <c r="K153" s="38" t="s">
        <v>80</v>
      </c>
      <c r="L153" s="39" t="s">
        <v>79</v>
      </c>
      <c r="M153" s="38">
        <v>55</v>
      </c>
      <c r="N153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84"/>
      <c r="P153" s="384"/>
      <c r="Q153" s="384"/>
      <c r="R153" s="38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x14ac:dyDescent="0.2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90"/>
      <c r="N154" s="386" t="s">
        <v>43</v>
      </c>
      <c r="O154" s="387"/>
      <c r="P154" s="387"/>
      <c r="Q154" s="387"/>
      <c r="R154" s="387"/>
      <c r="S154" s="387"/>
      <c r="T154" s="388"/>
      <c r="U154" s="43" t="s">
        <v>42</v>
      </c>
      <c r="V154" s="44">
        <f>IFERROR(V152/H152,"0")+IFERROR(V153/H153,"0")</f>
        <v>0</v>
      </c>
      <c r="W154" s="44">
        <f>IFERROR(W152/H152,"0")+IFERROR(W153/H153,"0")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90"/>
      <c r="N155" s="386" t="s">
        <v>43</v>
      </c>
      <c r="O155" s="387"/>
      <c r="P155" s="387"/>
      <c r="Q155" s="387"/>
      <c r="R155" s="387"/>
      <c r="S155" s="387"/>
      <c r="T155" s="388"/>
      <c r="U155" s="43" t="s">
        <v>0</v>
      </c>
      <c r="V155" s="44">
        <f>IFERROR(SUM(V152:V153),"0")</f>
        <v>0</v>
      </c>
      <c r="W155" s="44">
        <f>IFERROR(SUM(W152:W153),"0")</f>
        <v>0</v>
      </c>
      <c r="X155" s="43"/>
      <c r="Y155" s="68"/>
      <c r="Z155" s="68"/>
    </row>
    <row r="156" spans="1:53" ht="14.25" customHeight="1" x14ac:dyDescent="0.25">
      <c r="A156" s="381" t="s">
        <v>108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7"/>
      <c r="Z156" s="67"/>
    </row>
    <row r="157" spans="1:53" ht="16.5" customHeight="1" x14ac:dyDescent="0.25">
      <c r="A157" s="64" t="s">
        <v>280</v>
      </c>
      <c r="B157" s="64" t="s">
        <v>281</v>
      </c>
      <c r="C157" s="37">
        <v>4301020262</v>
      </c>
      <c r="D157" s="382">
        <v>4680115882935</v>
      </c>
      <c r="E157" s="382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140</v>
      </c>
      <c r="M157" s="38">
        <v>50</v>
      </c>
      <c r="N157" s="468" t="s">
        <v>282</v>
      </c>
      <c r="O157" s="384"/>
      <c r="P157" s="384"/>
      <c r="Q157" s="384"/>
      <c r="R157" s="385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1" t="s">
        <v>66</v>
      </c>
    </row>
    <row r="158" spans="1:53" ht="16.5" customHeight="1" x14ac:dyDescent="0.25">
      <c r="A158" s="64" t="s">
        <v>283</v>
      </c>
      <c r="B158" s="64" t="s">
        <v>284</v>
      </c>
      <c r="C158" s="37">
        <v>4301020220</v>
      </c>
      <c r="D158" s="382">
        <v>4680115880764</v>
      </c>
      <c r="E158" s="382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8" t="s">
        <v>80</v>
      </c>
      <c r="L158" s="39" t="s">
        <v>111</v>
      </c>
      <c r="M158" s="38">
        <v>50</v>
      </c>
      <c r="N158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84"/>
      <c r="P158" s="384"/>
      <c r="Q158" s="384"/>
      <c r="R158" s="38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x14ac:dyDescent="0.2">
      <c r="A159" s="389"/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90"/>
      <c r="N159" s="386" t="s">
        <v>43</v>
      </c>
      <c r="O159" s="387"/>
      <c r="P159" s="387"/>
      <c r="Q159" s="387"/>
      <c r="R159" s="387"/>
      <c r="S159" s="387"/>
      <c r="T159" s="388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90"/>
      <c r="N160" s="386" t="s">
        <v>43</v>
      </c>
      <c r="O160" s="387"/>
      <c r="P160" s="387"/>
      <c r="Q160" s="387"/>
      <c r="R160" s="387"/>
      <c r="S160" s="387"/>
      <c r="T160" s="388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81" t="s">
        <v>76</v>
      </c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  <c r="W161" s="381"/>
      <c r="X161" s="381"/>
      <c r="Y161" s="67"/>
      <c r="Z161" s="67"/>
    </row>
    <row r="162" spans="1:53" ht="27" customHeight="1" x14ac:dyDescent="0.25">
      <c r="A162" s="64" t="s">
        <v>285</v>
      </c>
      <c r="B162" s="64" t="s">
        <v>286</v>
      </c>
      <c r="C162" s="37">
        <v>4301031224</v>
      </c>
      <c r="D162" s="382">
        <v>4680115882683</v>
      </c>
      <c r="E162" s="382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84"/>
      <c r="P162" s="384"/>
      <c r="Q162" s="384"/>
      <c r="R162" s="38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287</v>
      </c>
      <c r="B163" s="64" t="s">
        <v>288</v>
      </c>
      <c r="C163" s="37">
        <v>4301031230</v>
      </c>
      <c r="D163" s="382">
        <v>4680115882690</v>
      </c>
      <c r="E163" s="38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84"/>
      <c r="P163" s="384"/>
      <c r="Q163" s="384"/>
      <c r="R163" s="38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289</v>
      </c>
      <c r="B164" s="64" t="s">
        <v>290</v>
      </c>
      <c r="C164" s="37">
        <v>4301031220</v>
      </c>
      <c r="D164" s="382">
        <v>4680115882669</v>
      </c>
      <c r="E164" s="38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84"/>
      <c r="P164" s="384"/>
      <c r="Q164" s="384"/>
      <c r="R164" s="38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291</v>
      </c>
      <c r="B165" s="64" t="s">
        <v>292</v>
      </c>
      <c r="C165" s="37">
        <v>4301031221</v>
      </c>
      <c r="D165" s="382">
        <v>4680115882676</v>
      </c>
      <c r="E165" s="38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84"/>
      <c r="P165" s="384"/>
      <c r="Q165" s="384"/>
      <c r="R165" s="38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90"/>
      <c r="N166" s="386" t="s">
        <v>43</v>
      </c>
      <c r="O166" s="387"/>
      <c r="P166" s="387"/>
      <c r="Q166" s="387"/>
      <c r="R166" s="387"/>
      <c r="S166" s="387"/>
      <c r="T166" s="388"/>
      <c r="U166" s="43" t="s">
        <v>42</v>
      </c>
      <c r="V166" s="44">
        <f>IFERROR(V162/H162,"0")+IFERROR(V163/H163,"0")+IFERROR(V164/H164,"0")+IFERROR(V165/H165,"0")</f>
        <v>0</v>
      </c>
      <c r="W166" s="44">
        <f>IFERROR(W162/H162,"0")+IFERROR(W163/H163,"0")+IFERROR(W164/H164,"0")+IFERROR(W165/H165,"0")</f>
        <v>0</v>
      </c>
      <c r="X166" s="44">
        <f>IFERROR(IF(X162="",0,X162),"0")+IFERROR(IF(X163="",0,X163),"0")+IFERROR(IF(X164="",0,X164),"0")+IFERROR(IF(X165="",0,X165),"0")</f>
        <v>0</v>
      </c>
      <c r="Y166" s="68"/>
      <c r="Z166" s="68"/>
    </row>
    <row r="167" spans="1:53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90"/>
      <c r="N167" s="386" t="s">
        <v>43</v>
      </c>
      <c r="O167" s="387"/>
      <c r="P167" s="387"/>
      <c r="Q167" s="387"/>
      <c r="R167" s="387"/>
      <c r="S167" s="387"/>
      <c r="T167" s="388"/>
      <c r="U167" s="43" t="s">
        <v>0</v>
      </c>
      <c r="V167" s="44">
        <f>IFERROR(SUM(V162:V165),"0")</f>
        <v>0</v>
      </c>
      <c r="W167" s="44">
        <f>IFERROR(SUM(W162:W165),"0")</f>
        <v>0</v>
      </c>
      <c r="X167" s="43"/>
      <c r="Y167" s="68"/>
      <c r="Z167" s="68"/>
    </row>
    <row r="168" spans="1:53" ht="14.25" customHeight="1" x14ac:dyDescent="0.25">
      <c r="A168" s="381" t="s">
        <v>81</v>
      </c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81"/>
      <c r="P168" s="381"/>
      <c r="Q168" s="381"/>
      <c r="R168" s="381"/>
      <c r="S168" s="381"/>
      <c r="T168" s="381"/>
      <c r="U168" s="381"/>
      <c r="V168" s="381"/>
      <c r="W168" s="381"/>
      <c r="X168" s="381"/>
      <c r="Y168" s="67"/>
      <c r="Z168" s="67"/>
    </row>
    <row r="169" spans="1:53" ht="27" customHeight="1" x14ac:dyDescent="0.25">
      <c r="A169" s="64" t="s">
        <v>293</v>
      </c>
      <c r="B169" s="64" t="s">
        <v>294</v>
      </c>
      <c r="C169" s="37">
        <v>4301051409</v>
      </c>
      <c r="D169" s="382">
        <v>4680115881556</v>
      </c>
      <c r="E169" s="382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140</v>
      </c>
      <c r="M169" s="38">
        <v>45</v>
      </c>
      <c r="N169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84"/>
      <c r="P169" s="384"/>
      <c r="Q169" s="384"/>
      <c r="R169" s="385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ref="W169:W185" si="7">IFERROR(IF(V169="",0,CEILING((V169/$H169),1)*$H169),"")</f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295</v>
      </c>
      <c r="B170" s="64" t="s">
        <v>296</v>
      </c>
      <c r="C170" s="37">
        <v>4301051538</v>
      </c>
      <c r="D170" s="382">
        <v>4680115880573</v>
      </c>
      <c r="E170" s="382"/>
      <c r="F170" s="63">
        <v>1.45</v>
      </c>
      <c r="G170" s="38">
        <v>6</v>
      </c>
      <c r="H170" s="63">
        <v>8.6999999999999993</v>
      </c>
      <c r="I170" s="63">
        <v>9.2639999999999993</v>
      </c>
      <c r="J170" s="38">
        <v>56</v>
      </c>
      <c r="K170" s="38" t="s">
        <v>112</v>
      </c>
      <c r="L170" s="39" t="s">
        <v>79</v>
      </c>
      <c r="M170" s="38">
        <v>45</v>
      </c>
      <c r="N170" s="475" t="s">
        <v>297</v>
      </c>
      <c r="O170" s="384"/>
      <c r="P170" s="384"/>
      <c r="Q170" s="384"/>
      <c r="R170" s="38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298</v>
      </c>
      <c r="B171" s="64" t="s">
        <v>299</v>
      </c>
      <c r="C171" s="37">
        <v>4301051408</v>
      </c>
      <c r="D171" s="382">
        <v>4680115881594</v>
      </c>
      <c r="E171" s="382"/>
      <c r="F171" s="63">
        <v>1.35</v>
      </c>
      <c r="G171" s="38">
        <v>6</v>
      </c>
      <c r="H171" s="63">
        <v>8.1</v>
      </c>
      <c r="I171" s="63">
        <v>8.6639999999999997</v>
      </c>
      <c r="J171" s="38">
        <v>56</v>
      </c>
      <c r="K171" s="38" t="s">
        <v>112</v>
      </c>
      <c r="L171" s="39" t="s">
        <v>140</v>
      </c>
      <c r="M171" s="38">
        <v>40</v>
      </c>
      <c r="N171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84"/>
      <c r="P171" s="384"/>
      <c r="Q171" s="384"/>
      <c r="R171" s="38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300</v>
      </c>
      <c r="B172" s="64" t="s">
        <v>301</v>
      </c>
      <c r="C172" s="37">
        <v>4301051505</v>
      </c>
      <c r="D172" s="382">
        <v>4680115881587</v>
      </c>
      <c r="E172" s="38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79</v>
      </c>
      <c r="M172" s="38">
        <v>40</v>
      </c>
      <c r="N172" s="477" t="s">
        <v>302</v>
      </c>
      <c r="O172" s="384"/>
      <c r="P172" s="384"/>
      <c r="Q172" s="384"/>
      <c r="R172" s="38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303</v>
      </c>
      <c r="B173" s="64" t="s">
        <v>304</v>
      </c>
      <c r="C173" s="37">
        <v>4301051380</v>
      </c>
      <c r="D173" s="382">
        <v>4680115880962</v>
      </c>
      <c r="E173" s="382"/>
      <c r="F173" s="63">
        <v>1.3</v>
      </c>
      <c r="G173" s="38">
        <v>6</v>
      </c>
      <c r="H173" s="63">
        <v>7.8</v>
      </c>
      <c r="I173" s="63">
        <v>8.3640000000000008</v>
      </c>
      <c r="J173" s="38">
        <v>56</v>
      </c>
      <c r="K173" s="38" t="s">
        <v>112</v>
      </c>
      <c r="L173" s="39" t="s">
        <v>79</v>
      </c>
      <c r="M173" s="38">
        <v>40</v>
      </c>
      <c r="N173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84"/>
      <c r="P173" s="384"/>
      <c r="Q173" s="384"/>
      <c r="R173" s="38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305</v>
      </c>
      <c r="B174" s="64" t="s">
        <v>306</v>
      </c>
      <c r="C174" s="37">
        <v>4301051411</v>
      </c>
      <c r="D174" s="382">
        <v>4680115881617</v>
      </c>
      <c r="E174" s="382"/>
      <c r="F174" s="63">
        <v>1.35</v>
      </c>
      <c r="G174" s="38">
        <v>6</v>
      </c>
      <c r="H174" s="63">
        <v>8.1</v>
      </c>
      <c r="I174" s="63">
        <v>8.6460000000000008</v>
      </c>
      <c r="J174" s="38">
        <v>56</v>
      </c>
      <c r="K174" s="38" t="s">
        <v>112</v>
      </c>
      <c r="L174" s="39" t="s">
        <v>140</v>
      </c>
      <c r="M174" s="38">
        <v>40</v>
      </c>
      <c r="N174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84"/>
      <c r="P174" s="384"/>
      <c r="Q174" s="384"/>
      <c r="R174" s="38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307</v>
      </c>
      <c r="B175" s="64" t="s">
        <v>308</v>
      </c>
      <c r="C175" s="37">
        <v>4301051487</v>
      </c>
      <c r="D175" s="382">
        <v>4680115881228</v>
      </c>
      <c r="E175" s="382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8" t="s">
        <v>80</v>
      </c>
      <c r="L175" s="39" t="s">
        <v>79</v>
      </c>
      <c r="M175" s="38">
        <v>40</v>
      </c>
      <c r="N175" s="480" t="s">
        <v>309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310</v>
      </c>
      <c r="B176" s="64" t="s">
        <v>311</v>
      </c>
      <c r="C176" s="37">
        <v>4301051506</v>
      </c>
      <c r="D176" s="382">
        <v>4680115881037</v>
      </c>
      <c r="E176" s="382"/>
      <c r="F176" s="63">
        <v>0.84</v>
      </c>
      <c r="G176" s="38">
        <v>4</v>
      </c>
      <c r="H176" s="63">
        <v>3.36</v>
      </c>
      <c r="I176" s="63">
        <v>3.6179999999999999</v>
      </c>
      <c r="J176" s="38">
        <v>120</v>
      </c>
      <c r="K176" s="38" t="s">
        <v>80</v>
      </c>
      <c r="L176" s="39" t="s">
        <v>79</v>
      </c>
      <c r="M176" s="38">
        <v>40</v>
      </c>
      <c r="N176" s="481" t="s">
        <v>312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313</v>
      </c>
      <c r="B177" s="64" t="s">
        <v>314</v>
      </c>
      <c r="C177" s="37">
        <v>4301051384</v>
      </c>
      <c r="D177" s="382">
        <v>4680115881211</v>
      </c>
      <c r="E177" s="382"/>
      <c r="F177" s="63">
        <v>0.4</v>
      </c>
      <c r="G177" s="38">
        <v>6</v>
      </c>
      <c r="H177" s="63">
        <v>2.4</v>
      </c>
      <c r="I177" s="63">
        <v>2.6</v>
      </c>
      <c r="J177" s="38">
        <v>156</v>
      </c>
      <c r="K177" s="38" t="s">
        <v>80</v>
      </c>
      <c r="L177" s="39" t="s">
        <v>79</v>
      </c>
      <c r="M177" s="38">
        <v>45</v>
      </c>
      <c r="N177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315</v>
      </c>
      <c r="B178" s="64" t="s">
        <v>316</v>
      </c>
      <c r="C178" s="37">
        <v>4301051378</v>
      </c>
      <c r="D178" s="382">
        <v>4680115881020</v>
      </c>
      <c r="E178" s="382"/>
      <c r="F178" s="63">
        <v>0.84</v>
      </c>
      <c r="G178" s="38">
        <v>4</v>
      </c>
      <c r="H178" s="63">
        <v>3.36</v>
      </c>
      <c r="I178" s="63">
        <v>3.57</v>
      </c>
      <c r="J178" s="38">
        <v>120</v>
      </c>
      <c r="K178" s="38" t="s">
        <v>80</v>
      </c>
      <c r="L178" s="39" t="s">
        <v>79</v>
      </c>
      <c r="M178" s="38">
        <v>45</v>
      </c>
      <c r="N178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IFERROR(IF(W178=0,"",ROUNDUP(W178/H178,0)*0.00937),"")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317</v>
      </c>
      <c r="B179" s="64" t="s">
        <v>318</v>
      </c>
      <c r="C179" s="37">
        <v>4301051407</v>
      </c>
      <c r="D179" s="382">
        <v>4680115882195</v>
      </c>
      <c r="E179" s="382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8" t="s">
        <v>80</v>
      </c>
      <c r="L179" s="39" t="s">
        <v>140</v>
      </c>
      <c r="M179" s="38">
        <v>40</v>
      </c>
      <c r="N179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ref="X179:X185" si="8"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319</v>
      </c>
      <c r="B180" s="64" t="s">
        <v>320</v>
      </c>
      <c r="C180" s="37">
        <v>4301051479</v>
      </c>
      <c r="D180" s="382">
        <v>4680115882607</v>
      </c>
      <c r="E180" s="382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140</v>
      </c>
      <c r="M180" s="38">
        <v>45</v>
      </c>
      <c r="N180" s="4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4301051468</v>
      </c>
      <c r="D181" s="382">
        <v>4680115880092</v>
      </c>
      <c r="E181" s="38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140</v>
      </c>
      <c r="M181" s="38">
        <v>45</v>
      </c>
      <c r="N181" s="4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4301051469</v>
      </c>
      <c r="D182" s="382">
        <v>4680115880221</v>
      </c>
      <c r="E182" s="38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140</v>
      </c>
      <c r="M182" s="38">
        <v>45</v>
      </c>
      <c r="N182" s="4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325</v>
      </c>
      <c r="B183" s="64" t="s">
        <v>326</v>
      </c>
      <c r="C183" s="37">
        <v>4301051523</v>
      </c>
      <c r="D183" s="382">
        <v>4680115882942</v>
      </c>
      <c r="E183" s="38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8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si="8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327</v>
      </c>
      <c r="B184" s="64" t="s">
        <v>328</v>
      </c>
      <c r="C184" s="37">
        <v>4301051326</v>
      </c>
      <c r="D184" s="382">
        <v>4680115880504</v>
      </c>
      <c r="E184" s="38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4301051410</v>
      </c>
      <c r="D185" s="382">
        <v>4680115882164</v>
      </c>
      <c r="E185" s="382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140</v>
      </c>
      <c r="M185" s="38">
        <v>40</v>
      </c>
      <c r="N185" s="4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89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90"/>
      <c r="N186" s="386" t="s">
        <v>43</v>
      </c>
      <c r="O186" s="387"/>
      <c r="P186" s="387"/>
      <c r="Q186" s="387"/>
      <c r="R186" s="387"/>
      <c r="S186" s="387"/>
      <c r="T186" s="388"/>
      <c r="U186" s="43" t="s">
        <v>42</v>
      </c>
      <c r="V186" s="4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90"/>
      <c r="N187" s="386" t="s">
        <v>43</v>
      </c>
      <c r="O187" s="387"/>
      <c r="P187" s="387"/>
      <c r="Q187" s="387"/>
      <c r="R187" s="387"/>
      <c r="S187" s="387"/>
      <c r="T187" s="388"/>
      <c r="U187" s="43" t="s">
        <v>0</v>
      </c>
      <c r="V187" s="44">
        <f>IFERROR(SUM(V169:V185),"0")</f>
        <v>0</v>
      </c>
      <c r="W187" s="44">
        <f>IFERROR(SUM(W169:W185),"0")</f>
        <v>0</v>
      </c>
      <c r="X187" s="43"/>
      <c r="Y187" s="68"/>
      <c r="Z187" s="68"/>
    </row>
    <row r="188" spans="1:53" ht="14.25" customHeight="1" x14ac:dyDescent="0.25">
      <c r="A188" s="381" t="s">
        <v>226</v>
      </c>
      <c r="B188" s="381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  <c r="R188" s="381"/>
      <c r="S188" s="381"/>
      <c r="T188" s="381"/>
      <c r="U188" s="381"/>
      <c r="V188" s="381"/>
      <c r="W188" s="381"/>
      <c r="X188" s="381"/>
      <c r="Y188" s="67"/>
      <c r="Z188" s="67"/>
    </row>
    <row r="189" spans="1:53" ht="16.5" customHeight="1" x14ac:dyDescent="0.25">
      <c r="A189" s="64" t="s">
        <v>331</v>
      </c>
      <c r="B189" s="64" t="s">
        <v>332</v>
      </c>
      <c r="C189" s="37">
        <v>4301060360</v>
      </c>
      <c r="D189" s="382">
        <v>4680115882874</v>
      </c>
      <c r="E189" s="382"/>
      <c r="F189" s="63">
        <v>0.8</v>
      </c>
      <c r="G189" s="38">
        <v>4</v>
      </c>
      <c r="H189" s="63">
        <v>3.2</v>
      </c>
      <c r="I189" s="63">
        <v>3.4660000000000002</v>
      </c>
      <c r="J189" s="38">
        <v>120</v>
      </c>
      <c r="K189" s="38" t="s">
        <v>80</v>
      </c>
      <c r="L189" s="39" t="s">
        <v>79</v>
      </c>
      <c r="M189" s="38">
        <v>30</v>
      </c>
      <c r="N189" s="491" t="s">
        <v>333</v>
      </c>
      <c r="O189" s="384"/>
      <c r="P189" s="384"/>
      <c r="Q189" s="384"/>
      <c r="R189" s="385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16.5" customHeight="1" x14ac:dyDescent="0.25">
      <c r="A190" s="64" t="s">
        <v>334</v>
      </c>
      <c r="B190" s="64" t="s">
        <v>335</v>
      </c>
      <c r="C190" s="37">
        <v>4301060359</v>
      </c>
      <c r="D190" s="382">
        <v>4680115884434</v>
      </c>
      <c r="E190" s="382"/>
      <c r="F190" s="63">
        <v>0.8</v>
      </c>
      <c r="G190" s="38">
        <v>4</v>
      </c>
      <c r="H190" s="63">
        <v>3.2</v>
      </c>
      <c r="I190" s="63">
        <v>3.4660000000000002</v>
      </c>
      <c r="J190" s="38">
        <v>120</v>
      </c>
      <c r="K190" s="38" t="s">
        <v>80</v>
      </c>
      <c r="L190" s="39" t="s">
        <v>79</v>
      </c>
      <c r="M190" s="38">
        <v>30</v>
      </c>
      <c r="N190" s="492" t="s">
        <v>336</v>
      </c>
      <c r="O190" s="384"/>
      <c r="P190" s="384"/>
      <c r="Q190" s="384"/>
      <c r="R190" s="38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IFERROR(IF(W190=0,"",ROUNDUP(W190/H190,0)*0.00937),"")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16.5" customHeight="1" x14ac:dyDescent="0.25">
      <c r="A191" s="64" t="s">
        <v>337</v>
      </c>
      <c r="B191" s="64" t="s">
        <v>338</v>
      </c>
      <c r="C191" s="37">
        <v>4301060338</v>
      </c>
      <c r="D191" s="382">
        <v>4680115880801</v>
      </c>
      <c r="E191" s="38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84"/>
      <c r="P191" s="384"/>
      <c r="Q191" s="384"/>
      <c r="R191" s="38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339</v>
      </c>
      <c r="B192" s="64" t="s">
        <v>340</v>
      </c>
      <c r="C192" s="37">
        <v>4301060339</v>
      </c>
      <c r="D192" s="382">
        <v>4680115880818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84"/>
      <c r="P192" s="384"/>
      <c r="Q192" s="384"/>
      <c r="R192" s="385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90"/>
      <c r="N193" s="386" t="s">
        <v>43</v>
      </c>
      <c r="O193" s="387"/>
      <c r="P193" s="387"/>
      <c r="Q193" s="387"/>
      <c r="R193" s="387"/>
      <c r="S193" s="387"/>
      <c r="T193" s="388"/>
      <c r="U193" s="43" t="s">
        <v>42</v>
      </c>
      <c r="V193" s="44">
        <f>IFERROR(V189/H189,"0")+IFERROR(V190/H190,"0")+IFERROR(V191/H191,"0")+IFERROR(V192/H192,"0")</f>
        <v>0</v>
      </c>
      <c r="W193" s="44">
        <f>IFERROR(W189/H189,"0")+IFERROR(W190/H190,"0")+IFERROR(W191/H191,"0")+IFERROR(W192/H192,"0")</f>
        <v>0</v>
      </c>
      <c r="X193" s="44">
        <f>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89"/>
      <c r="B194" s="389"/>
      <c r="C194" s="389"/>
      <c r="D194" s="389"/>
      <c r="E194" s="389"/>
      <c r="F194" s="389"/>
      <c r="G194" s="389"/>
      <c r="H194" s="389"/>
      <c r="I194" s="389"/>
      <c r="J194" s="389"/>
      <c r="K194" s="389"/>
      <c r="L194" s="389"/>
      <c r="M194" s="390"/>
      <c r="N194" s="386" t="s">
        <v>43</v>
      </c>
      <c r="O194" s="387"/>
      <c r="P194" s="387"/>
      <c r="Q194" s="387"/>
      <c r="R194" s="387"/>
      <c r="S194" s="387"/>
      <c r="T194" s="388"/>
      <c r="U194" s="43" t="s">
        <v>0</v>
      </c>
      <c r="V194" s="44">
        <f>IFERROR(SUM(V189:V192),"0")</f>
        <v>0</v>
      </c>
      <c r="W194" s="44">
        <f>IFERROR(SUM(W189:W192),"0")</f>
        <v>0</v>
      </c>
      <c r="X194" s="43"/>
      <c r="Y194" s="68"/>
      <c r="Z194" s="68"/>
    </row>
    <row r="195" spans="1:53" ht="16.5" customHeight="1" x14ac:dyDescent="0.25">
      <c r="A195" s="380" t="s">
        <v>341</v>
      </c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Q195" s="380"/>
      <c r="R195" s="380"/>
      <c r="S195" s="380"/>
      <c r="T195" s="380"/>
      <c r="U195" s="380"/>
      <c r="V195" s="380"/>
      <c r="W195" s="380"/>
      <c r="X195" s="380"/>
      <c r="Y195" s="66"/>
      <c r="Z195" s="66"/>
    </row>
    <row r="196" spans="1:53" ht="14.25" customHeight="1" x14ac:dyDescent="0.25">
      <c r="A196" s="381" t="s">
        <v>76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67"/>
      <c r="Z196" s="67"/>
    </row>
    <row r="197" spans="1:53" ht="27" customHeight="1" x14ac:dyDescent="0.25">
      <c r="A197" s="64" t="s">
        <v>342</v>
      </c>
      <c r="B197" s="64" t="s">
        <v>343</v>
      </c>
      <c r="C197" s="37">
        <v>4301031151</v>
      </c>
      <c r="D197" s="382">
        <v>4607091389845</v>
      </c>
      <c r="E197" s="382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183</v>
      </c>
      <c r="L197" s="39" t="s">
        <v>79</v>
      </c>
      <c r="M197" s="38">
        <v>40</v>
      </c>
      <c r="N197" s="4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84"/>
      <c r="P197" s="384"/>
      <c r="Q197" s="384"/>
      <c r="R197" s="385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IFERROR(IF(W197=0,"",ROUNDUP(W197/H197,0)*0.00502),"")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90"/>
      <c r="N198" s="386" t="s">
        <v>43</v>
      </c>
      <c r="O198" s="387"/>
      <c r="P198" s="387"/>
      <c r="Q198" s="387"/>
      <c r="R198" s="387"/>
      <c r="S198" s="387"/>
      <c r="T198" s="388"/>
      <c r="U198" s="43" t="s">
        <v>42</v>
      </c>
      <c r="V198" s="44">
        <f>IFERROR(V197/H197,"0")</f>
        <v>0</v>
      </c>
      <c r="W198" s="44">
        <f>IFERROR(W197/H197,"0")</f>
        <v>0</v>
      </c>
      <c r="X198" s="44">
        <f>IFERROR(IF(X197="",0,X197),"0")</f>
        <v>0</v>
      </c>
      <c r="Y198" s="68"/>
      <c r="Z198" s="68"/>
    </row>
    <row r="199" spans="1:53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90"/>
      <c r="N199" s="386" t="s">
        <v>43</v>
      </c>
      <c r="O199" s="387"/>
      <c r="P199" s="387"/>
      <c r="Q199" s="387"/>
      <c r="R199" s="387"/>
      <c r="S199" s="387"/>
      <c r="T199" s="388"/>
      <c r="U199" s="43" t="s">
        <v>0</v>
      </c>
      <c r="V199" s="44">
        <f>IFERROR(SUM(V197:V197),"0")</f>
        <v>0</v>
      </c>
      <c r="W199" s="44">
        <f>IFERROR(SUM(W197:W197),"0")</f>
        <v>0</v>
      </c>
      <c r="X199" s="43"/>
      <c r="Y199" s="68"/>
      <c r="Z199" s="68"/>
    </row>
    <row r="200" spans="1:53" ht="16.5" customHeight="1" x14ac:dyDescent="0.25">
      <c r="A200" s="380" t="s">
        <v>344</v>
      </c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Q200" s="380"/>
      <c r="R200" s="380"/>
      <c r="S200" s="380"/>
      <c r="T200" s="380"/>
      <c r="U200" s="380"/>
      <c r="V200" s="380"/>
      <c r="W200" s="380"/>
      <c r="X200" s="380"/>
      <c r="Y200" s="66"/>
      <c r="Z200" s="66"/>
    </row>
    <row r="201" spans="1:53" ht="14.25" customHeight="1" x14ac:dyDescent="0.25">
      <c r="A201" s="381" t="s">
        <v>116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7"/>
      <c r="Z201" s="67"/>
    </row>
    <row r="202" spans="1:53" ht="27" customHeight="1" x14ac:dyDescent="0.25">
      <c r="A202" s="64" t="s">
        <v>345</v>
      </c>
      <c r="B202" s="64" t="s">
        <v>346</v>
      </c>
      <c r="C202" s="37">
        <v>4301011346</v>
      </c>
      <c r="D202" s="382">
        <v>4607091387445</v>
      </c>
      <c r="E202" s="382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ref="W202:W216" si="9">IFERROR(IF(V202="",0,CEILING((V202/$H202),1)*$H202),"")</f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4301011362</v>
      </c>
      <c r="D203" s="382">
        <v>4607091386004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347</v>
      </c>
      <c r="B204" s="64" t="s">
        <v>349</v>
      </c>
      <c r="C204" s="37">
        <v>4301011308</v>
      </c>
      <c r="D204" s="382">
        <v>4607091386004</v>
      </c>
      <c r="E204" s="38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4301011347</v>
      </c>
      <c r="D205" s="382">
        <v>4607091386073</v>
      </c>
      <c r="E205" s="382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112</v>
      </c>
      <c r="L205" s="39" t="s">
        <v>111</v>
      </c>
      <c r="M205" s="38">
        <v>31</v>
      </c>
      <c r="N205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4301010928</v>
      </c>
      <c r="D206" s="382">
        <v>4607091387322</v>
      </c>
      <c r="E206" s="38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352</v>
      </c>
      <c r="B207" s="64" t="s">
        <v>354</v>
      </c>
      <c r="C207" s="37">
        <v>4301011395</v>
      </c>
      <c r="D207" s="382">
        <v>4607091387322</v>
      </c>
      <c r="E207" s="382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5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4301011311</v>
      </c>
      <c r="D208" s="382">
        <v>4607091387377</v>
      </c>
      <c r="E208" s="38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4301010945</v>
      </c>
      <c r="D209" s="382">
        <v>4607091387353</v>
      </c>
      <c r="E209" s="382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4301011328</v>
      </c>
      <c r="D210" s="382">
        <v>4607091386011</v>
      </c>
      <c r="E210" s="382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ref="X210:X216" si="10">IFERROR(IF(W210=0,"",ROUNDUP(W210/H210,0)*0.00937),"")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4301011329</v>
      </c>
      <c r="D211" s="382">
        <v>4607091387308</v>
      </c>
      <c r="E211" s="382"/>
      <c r="F211" s="63">
        <v>0.5</v>
      </c>
      <c r="G211" s="38">
        <v>10</v>
      </c>
      <c r="H211" s="63">
        <v>5</v>
      </c>
      <c r="I211" s="63">
        <v>5.21</v>
      </c>
      <c r="J211" s="38">
        <v>120</v>
      </c>
      <c r="K211" s="38" t="s">
        <v>80</v>
      </c>
      <c r="L211" s="39" t="s">
        <v>79</v>
      </c>
      <c r="M211" s="38">
        <v>55</v>
      </c>
      <c r="N211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4301011049</v>
      </c>
      <c r="D212" s="382">
        <v>4607091387339</v>
      </c>
      <c r="E212" s="382"/>
      <c r="F212" s="63">
        <v>0.5</v>
      </c>
      <c r="G212" s="38">
        <v>10</v>
      </c>
      <c r="H212" s="63">
        <v>5</v>
      </c>
      <c r="I212" s="63">
        <v>5.24</v>
      </c>
      <c r="J212" s="38">
        <v>120</v>
      </c>
      <c r="K212" s="38" t="s">
        <v>80</v>
      </c>
      <c r="L212" s="39" t="s">
        <v>111</v>
      </c>
      <c r="M212" s="38">
        <v>55</v>
      </c>
      <c r="N212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4301011433</v>
      </c>
      <c r="D213" s="382">
        <v>4680115882638</v>
      </c>
      <c r="E213" s="38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84"/>
      <c r="P213" s="384"/>
      <c r="Q213" s="384"/>
      <c r="R213" s="38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4301011573</v>
      </c>
      <c r="D214" s="382">
        <v>4680115881938</v>
      </c>
      <c r="E214" s="38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84"/>
      <c r="P214" s="384"/>
      <c r="Q214" s="384"/>
      <c r="R214" s="385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si="10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4301010944</v>
      </c>
      <c r="D215" s="382">
        <v>4607091387346</v>
      </c>
      <c r="E215" s="38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84"/>
      <c r="P215" s="384"/>
      <c r="Q215" s="384"/>
      <c r="R215" s="385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4301011353</v>
      </c>
      <c r="D216" s="382">
        <v>4607091389807</v>
      </c>
      <c r="E216" s="38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55</v>
      </c>
      <c r="N216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84"/>
      <c r="P216" s="384"/>
      <c r="Q216" s="384"/>
      <c r="R216" s="385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42</v>
      </c>
      <c r="V217" s="4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4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4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68"/>
      <c r="Z217" s="68"/>
    </row>
    <row r="218" spans="1:53" x14ac:dyDescent="0.2">
      <c r="A218" s="389"/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90"/>
      <c r="N218" s="386" t="s">
        <v>43</v>
      </c>
      <c r="O218" s="387"/>
      <c r="P218" s="387"/>
      <c r="Q218" s="387"/>
      <c r="R218" s="387"/>
      <c r="S218" s="387"/>
      <c r="T218" s="388"/>
      <c r="U218" s="43" t="s">
        <v>0</v>
      </c>
      <c r="V218" s="44">
        <f>IFERROR(SUM(V202:V216),"0")</f>
        <v>0</v>
      </c>
      <c r="W218" s="44">
        <f>IFERROR(SUM(W202:W216),"0")</f>
        <v>0</v>
      </c>
      <c r="X218" s="43"/>
      <c r="Y218" s="68"/>
      <c r="Z218" s="68"/>
    </row>
    <row r="219" spans="1:53" ht="14.25" customHeight="1" x14ac:dyDescent="0.25">
      <c r="A219" s="381" t="s">
        <v>108</v>
      </c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81"/>
      <c r="Y219" s="67"/>
      <c r="Z219" s="67"/>
    </row>
    <row r="220" spans="1:53" ht="27" customHeight="1" x14ac:dyDescent="0.25">
      <c r="A220" s="64" t="s">
        <v>373</v>
      </c>
      <c r="B220" s="64" t="s">
        <v>374</v>
      </c>
      <c r="C220" s="37">
        <v>4301020254</v>
      </c>
      <c r="D220" s="382">
        <v>4680115881914</v>
      </c>
      <c r="E220" s="382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84"/>
      <c r="P220" s="384"/>
      <c r="Q220" s="384"/>
      <c r="R220" s="38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90"/>
      <c r="N221" s="386" t="s">
        <v>43</v>
      </c>
      <c r="O221" s="387"/>
      <c r="P221" s="387"/>
      <c r="Q221" s="387"/>
      <c r="R221" s="387"/>
      <c r="S221" s="387"/>
      <c r="T221" s="388"/>
      <c r="U221" s="43" t="s">
        <v>42</v>
      </c>
      <c r="V221" s="44">
        <f>IFERROR(V220/H220,"0")</f>
        <v>0</v>
      </c>
      <c r="W221" s="44">
        <f>IFERROR(W220/H220,"0")</f>
        <v>0</v>
      </c>
      <c r="X221" s="44">
        <f>IFERROR(IF(X220="",0,X220),"0")</f>
        <v>0</v>
      </c>
      <c r="Y221" s="68"/>
      <c r="Z221" s="68"/>
    </row>
    <row r="222" spans="1:53" x14ac:dyDescent="0.2">
      <c r="A222" s="389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90"/>
      <c r="N222" s="386" t="s">
        <v>43</v>
      </c>
      <c r="O222" s="387"/>
      <c r="P222" s="387"/>
      <c r="Q222" s="387"/>
      <c r="R222" s="387"/>
      <c r="S222" s="387"/>
      <c r="T222" s="388"/>
      <c r="U222" s="43" t="s">
        <v>0</v>
      </c>
      <c r="V222" s="44">
        <f>IFERROR(SUM(V220:V220),"0")</f>
        <v>0</v>
      </c>
      <c r="W222" s="44">
        <f>IFERROR(SUM(W220:W220),"0")</f>
        <v>0</v>
      </c>
      <c r="X222" s="43"/>
      <c r="Y222" s="68"/>
      <c r="Z222" s="68"/>
    </row>
    <row r="223" spans="1:53" ht="14.25" customHeight="1" x14ac:dyDescent="0.25">
      <c r="A223" s="381" t="s">
        <v>76</v>
      </c>
      <c r="B223" s="381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1"/>
      <c r="P223" s="381"/>
      <c r="Q223" s="381"/>
      <c r="R223" s="381"/>
      <c r="S223" s="381"/>
      <c r="T223" s="381"/>
      <c r="U223" s="381"/>
      <c r="V223" s="381"/>
      <c r="W223" s="381"/>
      <c r="X223" s="381"/>
      <c r="Y223" s="67"/>
      <c r="Z223" s="67"/>
    </row>
    <row r="224" spans="1:53" ht="27" customHeight="1" x14ac:dyDescent="0.25">
      <c r="A224" s="64" t="s">
        <v>375</v>
      </c>
      <c r="B224" s="64" t="s">
        <v>376</v>
      </c>
      <c r="C224" s="37">
        <v>4301030878</v>
      </c>
      <c r="D224" s="382">
        <v>4607091387193</v>
      </c>
      <c r="E224" s="382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35</v>
      </c>
      <c r="N224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84"/>
      <c r="P224" s="384"/>
      <c r="Q224" s="384"/>
      <c r="R224" s="385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5" t="s">
        <v>66</v>
      </c>
    </row>
    <row r="225" spans="1:53" ht="27" customHeight="1" x14ac:dyDescent="0.25">
      <c r="A225" s="64" t="s">
        <v>377</v>
      </c>
      <c r="B225" s="64" t="s">
        <v>378</v>
      </c>
      <c r="C225" s="37">
        <v>4301031153</v>
      </c>
      <c r="D225" s="382">
        <v>4607091387230</v>
      </c>
      <c r="E225" s="382"/>
      <c r="F225" s="63">
        <v>0.7</v>
      </c>
      <c r="G225" s="38">
        <v>6</v>
      </c>
      <c r="H225" s="63">
        <v>4.2</v>
      </c>
      <c r="I225" s="63">
        <v>4.46</v>
      </c>
      <c r="J225" s="38">
        <v>156</v>
      </c>
      <c r="K225" s="38" t="s">
        <v>80</v>
      </c>
      <c r="L225" s="39" t="s">
        <v>79</v>
      </c>
      <c r="M225" s="38">
        <v>40</v>
      </c>
      <c r="N225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84"/>
      <c r="P225" s="384"/>
      <c r="Q225" s="384"/>
      <c r="R225" s="385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6" t="s">
        <v>66</v>
      </c>
    </row>
    <row r="226" spans="1:53" ht="27" customHeight="1" x14ac:dyDescent="0.25">
      <c r="A226" s="64" t="s">
        <v>379</v>
      </c>
      <c r="B226" s="64" t="s">
        <v>380</v>
      </c>
      <c r="C226" s="37">
        <v>4301031152</v>
      </c>
      <c r="D226" s="382">
        <v>4607091387285</v>
      </c>
      <c r="E226" s="382"/>
      <c r="F226" s="63">
        <v>0.35</v>
      </c>
      <c r="G226" s="38">
        <v>6</v>
      </c>
      <c r="H226" s="63">
        <v>2.1</v>
      </c>
      <c r="I226" s="63">
        <v>2.23</v>
      </c>
      <c r="J226" s="38">
        <v>234</v>
      </c>
      <c r="K226" s="38" t="s">
        <v>183</v>
      </c>
      <c r="L226" s="39" t="s">
        <v>79</v>
      </c>
      <c r="M226" s="38">
        <v>40</v>
      </c>
      <c r="N226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84"/>
      <c r="P226" s="384"/>
      <c r="Q226" s="384"/>
      <c r="R226" s="385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197" t="s">
        <v>66</v>
      </c>
    </row>
    <row r="227" spans="1:53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90"/>
      <c r="N227" s="386" t="s">
        <v>43</v>
      </c>
      <c r="O227" s="387"/>
      <c r="P227" s="387"/>
      <c r="Q227" s="387"/>
      <c r="R227" s="387"/>
      <c r="S227" s="387"/>
      <c r="T227" s="388"/>
      <c r="U227" s="43" t="s">
        <v>42</v>
      </c>
      <c r="V227" s="44">
        <f>IFERROR(V224/H224,"0")+IFERROR(V225/H225,"0")+IFERROR(V226/H226,"0")</f>
        <v>0</v>
      </c>
      <c r="W227" s="44">
        <f>IFERROR(W224/H224,"0")+IFERROR(W225/H225,"0")+IFERROR(W226/H226,"0")</f>
        <v>0</v>
      </c>
      <c r="X227" s="44">
        <f>IFERROR(IF(X224="",0,X224),"0")+IFERROR(IF(X225="",0,X225),"0")+IFERROR(IF(X226="",0,X226),"0")</f>
        <v>0</v>
      </c>
      <c r="Y227" s="68"/>
      <c r="Z227" s="68"/>
    </row>
    <row r="228" spans="1:53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90"/>
      <c r="N228" s="386" t="s">
        <v>43</v>
      </c>
      <c r="O228" s="387"/>
      <c r="P228" s="387"/>
      <c r="Q228" s="387"/>
      <c r="R228" s="387"/>
      <c r="S228" s="387"/>
      <c r="T228" s="388"/>
      <c r="U228" s="43" t="s">
        <v>0</v>
      </c>
      <c r="V228" s="44">
        <f>IFERROR(SUM(V224:V226),"0")</f>
        <v>0</v>
      </c>
      <c r="W228" s="44">
        <f>IFERROR(SUM(W224:W226),"0")</f>
        <v>0</v>
      </c>
      <c r="X228" s="43"/>
      <c r="Y228" s="68"/>
      <c r="Z228" s="68"/>
    </row>
    <row r="229" spans="1:53" ht="14.25" customHeight="1" x14ac:dyDescent="0.25">
      <c r="A229" s="381" t="s">
        <v>81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67"/>
      <c r="Z229" s="67"/>
    </row>
    <row r="230" spans="1:53" ht="16.5" customHeight="1" x14ac:dyDescent="0.25">
      <c r="A230" s="64" t="s">
        <v>381</v>
      </c>
      <c r="B230" s="64" t="s">
        <v>382</v>
      </c>
      <c r="C230" s="37">
        <v>4301051100</v>
      </c>
      <c r="D230" s="382">
        <v>4607091387766</v>
      </c>
      <c r="E230" s="382"/>
      <c r="F230" s="63">
        <v>1.3</v>
      </c>
      <c r="G230" s="38">
        <v>6</v>
      </c>
      <c r="H230" s="63">
        <v>7.8</v>
      </c>
      <c r="I230" s="63">
        <v>8.3580000000000005</v>
      </c>
      <c r="J230" s="38">
        <v>56</v>
      </c>
      <c r="K230" s="38" t="s">
        <v>112</v>
      </c>
      <c r="L230" s="39" t="s">
        <v>140</v>
      </c>
      <c r="M230" s="38">
        <v>40</v>
      </c>
      <c r="N230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1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4301051116</v>
      </c>
      <c r="D231" s="382">
        <v>4607091387957</v>
      </c>
      <c r="E231" s="382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4301051115</v>
      </c>
      <c r="D232" s="382">
        <v>4607091387964</v>
      </c>
      <c r="E232" s="382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5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4301051461</v>
      </c>
      <c r="D233" s="382">
        <v>4680115883604</v>
      </c>
      <c r="E233" s="382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140</v>
      </c>
      <c r="M233" s="38">
        <v>45</v>
      </c>
      <c r="N233" s="518" t="s">
        <v>389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390</v>
      </c>
      <c r="B234" s="64" t="s">
        <v>391</v>
      </c>
      <c r="C234" s="37">
        <v>4301051485</v>
      </c>
      <c r="D234" s="382">
        <v>4680115883567</v>
      </c>
      <c r="E234" s="382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19" t="s">
        <v>392</v>
      </c>
      <c r="O234" s="384"/>
      <c r="P234" s="384"/>
      <c r="Q234" s="384"/>
      <c r="R234" s="38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393</v>
      </c>
      <c r="B235" s="64" t="s">
        <v>394</v>
      </c>
      <c r="C235" s="37">
        <v>4301051134</v>
      </c>
      <c r="D235" s="382">
        <v>4607091381672</v>
      </c>
      <c r="E235" s="382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84"/>
      <c r="P235" s="384"/>
      <c r="Q235" s="384"/>
      <c r="R235" s="38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395</v>
      </c>
      <c r="B236" s="64" t="s">
        <v>396</v>
      </c>
      <c r="C236" s="37">
        <v>4301051130</v>
      </c>
      <c r="D236" s="382">
        <v>4607091387537</v>
      </c>
      <c r="E236" s="382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84"/>
      <c r="P236" s="384"/>
      <c r="Q236" s="384"/>
      <c r="R236" s="38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397</v>
      </c>
      <c r="B237" s="64" t="s">
        <v>398</v>
      </c>
      <c r="C237" s="37">
        <v>4301051132</v>
      </c>
      <c r="D237" s="382">
        <v>4607091387513</v>
      </c>
      <c r="E237" s="382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399</v>
      </c>
      <c r="B238" s="64" t="s">
        <v>400</v>
      </c>
      <c r="C238" s="37">
        <v>4301051277</v>
      </c>
      <c r="D238" s="382">
        <v>4680115880511</v>
      </c>
      <c r="E238" s="382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140</v>
      </c>
      <c r="M238" s="38">
        <v>40</v>
      </c>
      <c r="N238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x14ac:dyDescent="0.2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90"/>
      <c r="N239" s="386" t="s">
        <v>43</v>
      </c>
      <c r="O239" s="387"/>
      <c r="P239" s="387"/>
      <c r="Q239" s="387"/>
      <c r="R239" s="387"/>
      <c r="S239" s="387"/>
      <c r="T239" s="388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81" t="s">
        <v>226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67"/>
      <c r="Z241" s="67"/>
    </row>
    <row r="242" spans="1:53" ht="16.5" customHeight="1" x14ac:dyDescent="0.25">
      <c r="A242" s="64" t="s">
        <v>401</v>
      </c>
      <c r="B242" s="64" t="s">
        <v>402</v>
      </c>
      <c r="C242" s="37">
        <v>4301060326</v>
      </c>
      <c r="D242" s="382">
        <v>4607091380880</v>
      </c>
      <c r="E242" s="38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84"/>
      <c r="P242" s="384"/>
      <c r="Q242" s="384"/>
      <c r="R242" s="38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07" t="s">
        <v>66</v>
      </c>
    </row>
    <row r="243" spans="1:53" ht="27" customHeight="1" x14ac:dyDescent="0.25">
      <c r="A243" s="64" t="s">
        <v>403</v>
      </c>
      <c r="B243" s="64" t="s">
        <v>404</v>
      </c>
      <c r="C243" s="37">
        <v>4301060308</v>
      </c>
      <c r="D243" s="382">
        <v>4607091384482</v>
      </c>
      <c r="E243" s="382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5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08" t="s">
        <v>66</v>
      </c>
    </row>
    <row r="244" spans="1:53" ht="16.5" customHeight="1" x14ac:dyDescent="0.25">
      <c r="A244" s="64" t="s">
        <v>405</v>
      </c>
      <c r="B244" s="64" t="s">
        <v>406</v>
      </c>
      <c r="C244" s="37">
        <v>4301060325</v>
      </c>
      <c r="D244" s="382">
        <v>4607091380897</v>
      </c>
      <c r="E244" s="382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5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09" t="s">
        <v>66</v>
      </c>
    </row>
    <row r="245" spans="1:53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90"/>
      <c r="N245" s="386" t="s">
        <v>43</v>
      </c>
      <c r="O245" s="387"/>
      <c r="P245" s="387"/>
      <c r="Q245" s="387"/>
      <c r="R245" s="387"/>
      <c r="S245" s="387"/>
      <c r="T245" s="38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81" t="s">
        <v>94</v>
      </c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67"/>
      <c r="Z247" s="67"/>
    </row>
    <row r="248" spans="1:53" ht="16.5" customHeight="1" x14ac:dyDescent="0.25">
      <c r="A248" s="64" t="s">
        <v>407</v>
      </c>
      <c r="B248" s="64" t="s">
        <v>408</v>
      </c>
      <c r="C248" s="37">
        <v>4301030232</v>
      </c>
      <c r="D248" s="382">
        <v>4607091388374</v>
      </c>
      <c r="E248" s="382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527" t="s">
        <v>409</v>
      </c>
      <c r="O248" s="384"/>
      <c r="P248" s="384"/>
      <c r="Q248" s="384"/>
      <c r="R248" s="38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0" t="s">
        <v>66</v>
      </c>
    </row>
    <row r="249" spans="1:53" ht="27" customHeight="1" x14ac:dyDescent="0.25">
      <c r="A249" s="64" t="s">
        <v>410</v>
      </c>
      <c r="B249" s="64" t="s">
        <v>411</v>
      </c>
      <c r="C249" s="37">
        <v>4301030235</v>
      </c>
      <c r="D249" s="382">
        <v>4607091388381</v>
      </c>
      <c r="E249" s="382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528" t="s">
        <v>412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1" t="s">
        <v>66</v>
      </c>
    </row>
    <row r="250" spans="1:53" ht="27" customHeight="1" x14ac:dyDescent="0.25">
      <c r="A250" s="64" t="s">
        <v>413</v>
      </c>
      <c r="B250" s="64" t="s">
        <v>414</v>
      </c>
      <c r="C250" s="37">
        <v>4301030233</v>
      </c>
      <c r="D250" s="382">
        <v>4607091388404</v>
      </c>
      <c r="E250" s="382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2" t="s">
        <v>66</v>
      </c>
    </row>
    <row r="251" spans="1:53" x14ac:dyDescent="0.2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90"/>
      <c r="N251" s="386" t="s">
        <v>43</v>
      </c>
      <c r="O251" s="387"/>
      <c r="P251" s="387"/>
      <c r="Q251" s="387"/>
      <c r="R251" s="387"/>
      <c r="S251" s="387"/>
      <c r="T251" s="38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1" t="s">
        <v>415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67"/>
      <c r="Z253" s="67"/>
    </row>
    <row r="254" spans="1:53" ht="16.5" customHeight="1" x14ac:dyDescent="0.25">
      <c r="A254" s="64" t="s">
        <v>416</v>
      </c>
      <c r="B254" s="64" t="s">
        <v>417</v>
      </c>
      <c r="C254" s="37">
        <v>4301180007</v>
      </c>
      <c r="D254" s="382">
        <v>4680115881808</v>
      </c>
      <c r="E254" s="38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419</v>
      </c>
      <c r="L254" s="39" t="s">
        <v>418</v>
      </c>
      <c r="M254" s="38">
        <v>730</v>
      </c>
      <c r="N254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84"/>
      <c r="P254" s="384"/>
      <c r="Q254" s="384"/>
      <c r="R254" s="38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420</v>
      </c>
      <c r="B255" s="64" t="s">
        <v>421</v>
      </c>
      <c r="C255" s="37">
        <v>4301180006</v>
      </c>
      <c r="D255" s="382">
        <v>4680115881822</v>
      </c>
      <c r="E255" s="382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419</v>
      </c>
      <c r="L255" s="39" t="s">
        <v>418</v>
      </c>
      <c r="M255" s="38">
        <v>730</v>
      </c>
      <c r="N255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84"/>
      <c r="P255" s="384"/>
      <c r="Q255" s="384"/>
      <c r="R255" s="38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422</v>
      </c>
      <c r="B256" s="64" t="s">
        <v>423</v>
      </c>
      <c r="C256" s="37">
        <v>4301180001</v>
      </c>
      <c r="D256" s="382">
        <v>4680115880016</v>
      </c>
      <c r="E256" s="382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419</v>
      </c>
      <c r="L256" s="39" t="s">
        <v>418</v>
      </c>
      <c r="M256" s="38">
        <v>730</v>
      </c>
      <c r="N256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90"/>
      <c r="N257" s="386" t="s">
        <v>43</v>
      </c>
      <c r="O257" s="387"/>
      <c r="P257" s="387"/>
      <c r="Q257" s="387"/>
      <c r="R257" s="387"/>
      <c r="S257" s="387"/>
      <c r="T257" s="38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90"/>
      <c r="N258" s="386" t="s">
        <v>43</v>
      </c>
      <c r="O258" s="387"/>
      <c r="P258" s="387"/>
      <c r="Q258" s="387"/>
      <c r="R258" s="387"/>
      <c r="S258" s="387"/>
      <c r="T258" s="38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80" t="s">
        <v>424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66"/>
      <c r="Z259" s="66"/>
    </row>
    <row r="260" spans="1:53" ht="14.25" customHeight="1" x14ac:dyDescent="0.25">
      <c r="A260" s="381" t="s">
        <v>116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67"/>
      <c r="Z260" s="67"/>
    </row>
    <row r="261" spans="1:53" ht="27" customHeight="1" x14ac:dyDescent="0.25">
      <c r="A261" s="64" t="s">
        <v>425</v>
      </c>
      <c r="B261" s="64" t="s">
        <v>426</v>
      </c>
      <c r="C261" s="37">
        <v>4301011315</v>
      </c>
      <c r="D261" s="382">
        <v>4607091387421</v>
      </c>
      <c r="E261" s="382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2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425</v>
      </c>
      <c r="B262" s="64" t="s">
        <v>427</v>
      </c>
      <c r="C262" s="37">
        <v>4301011121</v>
      </c>
      <c r="D262" s="382">
        <v>4607091387421</v>
      </c>
      <c r="E262" s="382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5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428</v>
      </c>
      <c r="B263" s="64" t="s">
        <v>429</v>
      </c>
      <c r="C263" s="37">
        <v>4301011619</v>
      </c>
      <c r="D263" s="382">
        <v>4607091387452</v>
      </c>
      <c r="E263" s="382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112</v>
      </c>
      <c r="L263" s="39" t="s">
        <v>111</v>
      </c>
      <c r="M263" s="38">
        <v>55</v>
      </c>
      <c r="N263" s="535" t="s">
        <v>430</v>
      </c>
      <c r="O263" s="384"/>
      <c r="P263" s="384"/>
      <c r="Q263" s="384"/>
      <c r="R263" s="38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428</v>
      </c>
      <c r="B264" s="64" t="s">
        <v>431</v>
      </c>
      <c r="C264" s="37">
        <v>4301011396</v>
      </c>
      <c r="D264" s="382">
        <v>4607091387452</v>
      </c>
      <c r="E264" s="382"/>
      <c r="F264" s="63">
        <v>1.35</v>
      </c>
      <c r="G264" s="38">
        <v>8</v>
      </c>
      <c r="H264" s="63">
        <v>10.8</v>
      </c>
      <c r="I264" s="63">
        <v>11.28</v>
      </c>
      <c r="J264" s="38">
        <v>48</v>
      </c>
      <c r="K264" s="38" t="s">
        <v>112</v>
      </c>
      <c r="L264" s="39" t="s">
        <v>121</v>
      </c>
      <c r="M264" s="38">
        <v>55</v>
      </c>
      <c r="N264" s="5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84"/>
      <c r="P264" s="384"/>
      <c r="Q264" s="384"/>
      <c r="R264" s="38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IFERROR(IF(W264=0,"",ROUNDUP(W264/H264,0)*0.02039),"")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432</v>
      </c>
      <c r="B265" s="64" t="s">
        <v>433</v>
      </c>
      <c r="C265" s="37">
        <v>4301011313</v>
      </c>
      <c r="D265" s="382">
        <v>4607091385984</v>
      </c>
      <c r="E265" s="38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84"/>
      <c r="P265" s="384"/>
      <c r="Q265" s="384"/>
      <c r="R265" s="38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2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434</v>
      </c>
      <c r="B266" s="64" t="s">
        <v>435</v>
      </c>
      <c r="C266" s="37">
        <v>4301011316</v>
      </c>
      <c r="D266" s="382">
        <v>4607091387438</v>
      </c>
      <c r="E266" s="382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437</v>
      </c>
      <c r="C267" s="37">
        <v>4301011318</v>
      </c>
      <c r="D267" s="382">
        <v>4607091387469</v>
      </c>
      <c r="E267" s="382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81" t="s">
        <v>76</v>
      </c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67"/>
      <c r="Z270" s="67"/>
    </row>
    <row r="271" spans="1:53" ht="27" customHeight="1" x14ac:dyDescent="0.25">
      <c r="A271" s="64" t="s">
        <v>438</v>
      </c>
      <c r="B271" s="64" t="s">
        <v>439</v>
      </c>
      <c r="C271" s="37">
        <v>4301031154</v>
      </c>
      <c r="D271" s="382">
        <v>4607091387292</v>
      </c>
      <c r="E271" s="382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84"/>
      <c r="P271" s="384"/>
      <c r="Q271" s="384"/>
      <c r="R271" s="38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27" customHeight="1" x14ac:dyDescent="0.25">
      <c r="A272" s="64" t="s">
        <v>440</v>
      </c>
      <c r="B272" s="64" t="s">
        <v>441</v>
      </c>
      <c r="C272" s="37">
        <v>4301031155</v>
      </c>
      <c r="D272" s="382">
        <v>4607091387315</v>
      </c>
      <c r="E272" s="382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80" t="s">
        <v>442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66"/>
      <c r="Z275" s="66"/>
    </row>
    <row r="276" spans="1:53" ht="14.25" customHeight="1" x14ac:dyDescent="0.25">
      <c r="A276" s="381" t="s">
        <v>76</v>
      </c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67"/>
      <c r="Z276" s="67"/>
    </row>
    <row r="277" spans="1:53" ht="27" customHeight="1" x14ac:dyDescent="0.25">
      <c r="A277" s="64" t="s">
        <v>443</v>
      </c>
      <c r="B277" s="64" t="s">
        <v>444</v>
      </c>
      <c r="C277" s="37">
        <v>4301031066</v>
      </c>
      <c r="D277" s="382">
        <v>4607091383836</v>
      </c>
      <c r="E277" s="382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5" t="s">
        <v>66</v>
      </c>
    </row>
    <row r="278" spans="1:53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90"/>
      <c r="N278" s="386" t="s">
        <v>43</v>
      </c>
      <c r="O278" s="387"/>
      <c r="P278" s="387"/>
      <c r="Q278" s="387"/>
      <c r="R278" s="387"/>
      <c r="S278" s="387"/>
      <c r="T278" s="388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81" t="s">
        <v>81</v>
      </c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67"/>
      <c r="Z280" s="67"/>
    </row>
    <row r="281" spans="1:53" ht="27" customHeight="1" x14ac:dyDescent="0.25">
      <c r="A281" s="64" t="s">
        <v>445</v>
      </c>
      <c r="B281" s="64" t="s">
        <v>446</v>
      </c>
      <c r="C281" s="37">
        <v>4301051142</v>
      </c>
      <c r="D281" s="382">
        <v>4607091387919</v>
      </c>
      <c r="E281" s="382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84"/>
      <c r="P281" s="384"/>
      <c r="Q281" s="384"/>
      <c r="R281" s="38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26" t="s">
        <v>66</v>
      </c>
    </row>
    <row r="282" spans="1:53" x14ac:dyDescent="0.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90"/>
      <c r="N282" s="386" t="s">
        <v>43</v>
      </c>
      <c r="O282" s="387"/>
      <c r="P282" s="387"/>
      <c r="Q282" s="387"/>
      <c r="R282" s="387"/>
      <c r="S282" s="387"/>
      <c r="T282" s="38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1" t="s">
        <v>226</v>
      </c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67"/>
      <c r="Z284" s="67"/>
    </row>
    <row r="285" spans="1:53" ht="27" customHeight="1" x14ac:dyDescent="0.25">
      <c r="A285" s="64" t="s">
        <v>447</v>
      </c>
      <c r="B285" s="64" t="s">
        <v>448</v>
      </c>
      <c r="C285" s="37">
        <v>4301060324</v>
      </c>
      <c r="D285" s="382">
        <v>4607091388831</v>
      </c>
      <c r="E285" s="382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84"/>
      <c r="P285" s="384"/>
      <c r="Q285" s="384"/>
      <c r="R285" s="38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7" t="s">
        <v>66</v>
      </c>
    </row>
    <row r="286" spans="1:53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90"/>
      <c r="N286" s="386" t="s">
        <v>43</v>
      </c>
      <c r="O286" s="387"/>
      <c r="P286" s="387"/>
      <c r="Q286" s="387"/>
      <c r="R286" s="387"/>
      <c r="S286" s="387"/>
      <c r="T286" s="38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1" t="s">
        <v>94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67"/>
      <c r="Z288" s="67"/>
    </row>
    <row r="289" spans="1:53" ht="27" customHeight="1" x14ac:dyDescent="0.25">
      <c r="A289" s="64" t="s">
        <v>449</v>
      </c>
      <c r="B289" s="64" t="s">
        <v>450</v>
      </c>
      <c r="C289" s="37">
        <v>4301032015</v>
      </c>
      <c r="D289" s="382">
        <v>4607091383102</v>
      </c>
      <c r="E289" s="382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84"/>
      <c r="P289" s="384"/>
      <c r="Q289" s="384"/>
      <c r="R289" s="38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28" t="s">
        <v>66</v>
      </c>
    </row>
    <row r="290" spans="1:53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90"/>
      <c r="N290" s="386" t="s">
        <v>43</v>
      </c>
      <c r="O290" s="387"/>
      <c r="P290" s="387"/>
      <c r="Q290" s="387"/>
      <c r="R290" s="387"/>
      <c r="S290" s="387"/>
      <c r="T290" s="38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90"/>
      <c r="N291" s="386" t="s">
        <v>43</v>
      </c>
      <c r="O291" s="387"/>
      <c r="P291" s="387"/>
      <c r="Q291" s="387"/>
      <c r="R291" s="387"/>
      <c r="S291" s="387"/>
      <c r="T291" s="38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79" t="s">
        <v>451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55"/>
      <c r="Z292" s="55"/>
    </row>
    <row r="293" spans="1:53" ht="16.5" customHeight="1" x14ac:dyDescent="0.25">
      <c r="A293" s="380" t="s">
        <v>452</v>
      </c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66"/>
      <c r="Z293" s="66"/>
    </row>
    <row r="294" spans="1:53" ht="14.25" customHeight="1" x14ac:dyDescent="0.25">
      <c r="A294" s="381" t="s">
        <v>116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67"/>
      <c r="Z294" s="67"/>
    </row>
    <row r="295" spans="1:53" ht="27" customHeight="1" x14ac:dyDescent="0.25">
      <c r="A295" s="64" t="s">
        <v>453</v>
      </c>
      <c r="B295" s="64" t="s">
        <v>454</v>
      </c>
      <c r="C295" s="37">
        <v>4301011339</v>
      </c>
      <c r="D295" s="382">
        <v>4607091383997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3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27" customHeight="1" x14ac:dyDescent="0.25">
      <c r="A296" s="64" t="s">
        <v>453</v>
      </c>
      <c r="B296" s="64" t="s">
        <v>455</v>
      </c>
      <c r="C296" s="37">
        <v>4301011239</v>
      </c>
      <c r="D296" s="382">
        <v>4607091383997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4301011326</v>
      </c>
      <c r="D297" s="382">
        <v>4607091384130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456</v>
      </c>
      <c r="B298" s="64" t="s">
        <v>458</v>
      </c>
      <c r="C298" s="37">
        <v>4301011240</v>
      </c>
      <c r="D298" s="382">
        <v>4607091384130</v>
      </c>
      <c r="E298" s="38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16.5" customHeight="1" x14ac:dyDescent="0.25">
      <c r="A299" s="64" t="s">
        <v>459</v>
      </c>
      <c r="B299" s="64" t="s">
        <v>460</v>
      </c>
      <c r="C299" s="37">
        <v>4301011330</v>
      </c>
      <c r="D299" s="382">
        <v>4607091384147</v>
      </c>
      <c r="E299" s="382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6.5" customHeight="1" x14ac:dyDescent="0.25">
      <c r="A300" s="64" t="s">
        <v>459</v>
      </c>
      <c r="B300" s="64" t="s">
        <v>461</v>
      </c>
      <c r="C300" s="37">
        <v>4301011238</v>
      </c>
      <c r="D300" s="382">
        <v>4607091384147</v>
      </c>
      <c r="E300" s="38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1" t="s">
        <v>462</v>
      </c>
      <c r="O300" s="384"/>
      <c r="P300" s="384"/>
      <c r="Q300" s="384"/>
      <c r="R300" s="38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463</v>
      </c>
      <c r="B301" s="64" t="s">
        <v>464</v>
      </c>
      <c r="C301" s="37">
        <v>4301011327</v>
      </c>
      <c r="D301" s="382">
        <v>4607091384154</v>
      </c>
      <c r="E301" s="382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84"/>
      <c r="P301" s="384"/>
      <c r="Q301" s="384"/>
      <c r="R301" s="385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466</v>
      </c>
      <c r="C302" s="37">
        <v>4301011332</v>
      </c>
      <c r="D302" s="382">
        <v>4607091384161</v>
      </c>
      <c r="E302" s="382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84"/>
      <c r="P302" s="384"/>
      <c r="Q302" s="384"/>
      <c r="R302" s="385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90"/>
      <c r="N303" s="386" t="s">
        <v>43</v>
      </c>
      <c r="O303" s="387"/>
      <c r="P303" s="387"/>
      <c r="Q303" s="387"/>
      <c r="R303" s="387"/>
      <c r="S303" s="387"/>
      <c r="T303" s="388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90"/>
      <c r="N304" s="386" t="s">
        <v>43</v>
      </c>
      <c r="O304" s="387"/>
      <c r="P304" s="387"/>
      <c r="Q304" s="387"/>
      <c r="R304" s="387"/>
      <c r="S304" s="387"/>
      <c r="T304" s="388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25">
      <c r="A305" s="381" t="s">
        <v>108</v>
      </c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67"/>
      <c r="Z305" s="67"/>
    </row>
    <row r="306" spans="1:53" ht="27" customHeight="1" x14ac:dyDescent="0.25">
      <c r="A306" s="64" t="s">
        <v>467</v>
      </c>
      <c r="B306" s="64" t="s">
        <v>468</v>
      </c>
      <c r="C306" s="37">
        <v>4301020178</v>
      </c>
      <c r="D306" s="382">
        <v>4607091383980</v>
      </c>
      <c r="E306" s="382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84"/>
      <c r="P306" s="384"/>
      <c r="Q306" s="384"/>
      <c r="R306" s="38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7" t="s">
        <v>66</v>
      </c>
    </row>
    <row r="307" spans="1:53" ht="16.5" customHeight="1" x14ac:dyDescent="0.25">
      <c r="A307" s="64" t="s">
        <v>469</v>
      </c>
      <c r="B307" s="64" t="s">
        <v>470</v>
      </c>
      <c r="C307" s="37">
        <v>4301020270</v>
      </c>
      <c r="D307" s="382">
        <v>4680115883314</v>
      </c>
      <c r="E307" s="382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140</v>
      </c>
      <c r="M307" s="38">
        <v>50</v>
      </c>
      <c r="N307" s="555" t="s">
        <v>471</v>
      </c>
      <c r="O307" s="384"/>
      <c r="P307" s="384"/>
      <c r="Q307" s="384"/>
      <c r="R307" s="38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8" t="s">
        <v>66</v>
      </c>
    </row>
    <row r="308" spans="1:53" ht="27" customHeight="1" x14ac:dyDescent="0.25">
      <c r="A308" s="64" t="s">
        <v>472</v>
      </c>
      <c r="B308" s="64" t="s">
        <v>473</v>
      </c>
      <c r="C308" s="37">
        <v>4301020179</v>
      </c>
      <c r="D308" s="382">
        <v>4607091384178</v>
      </c>
      <c r="E308" s="382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39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25">
      <c r="A311" s="381" t="s">
        <v>81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27" customHeight="1" x14ac:dyDescent="0.25">
      <c r="A312" s="64" t="s">
        <v>474</v>
      </c>
      <c r="B312" s="64" t="s">
        <v>475</v>
      </c>
      <c r="C312" s="37">
        <v>4301051560</v>
      </c>
      <c r="D312" s="382">
        <v>4607091383928</v>
      </c>
      <c r="E312" s="382"/>
      <c r="F312" s="63">
        <v>1.3</v>
      </c>
      <c r="G312" s="38">
        <v>6</v>
      </c>
      <c r="H312" s="63">
        <v>7.8</v>
      </c>
      <c r="I312" s="63">
        <v>8.3699999999999992</v>
      </c>
      <c r="J312" s="38">
        <v>56</v>
      </c>
      <c r="K312" s="38" t="s">
        <v>112</v>
      </c>
      <c r="L312" s="39" t="s">
        <v>140</v>
      </c>
      <c r="M312" s="38">
        <v>40</v>
      </c>
      <c r="N312" s="557" t="s">
        <v>476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0" t="s">
        <v>66</v>
      </c>
    </row>
    <row r="313" spans="1:53" ht="27" customHeight="1" x14ac:dyDescent="0.25">
      <c r="A313" s="64" t="s">
        <v>477</v>
      </c>
      <c r="B313" s="64" t="s">
        <v>478</v>
      </c>
      <c r="C313" s="37">
        <v>4301051298</v>
      </c>
      <c r="D313" s="382">
        <v>4607091384260</v>
      </c>
      <c r="E313" s="382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35</v>
      </c>
      <c r="N313" s="5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84"/>
      <c r="P313" s="384"/>
      <c r="Q313" s="384"/>
      <c r="R313" s="385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1" t="s">
        <v>66</v>
      </c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42</v>
      </c>
      <c r="V314" s="44">
        <f>IFERROR(V312/H312,"0")+IFERROR(V313/H313,"0")</f>
        <v>0</v>
      </c>
      <c r="W314" s="44">
        <f>IFERROR(W312/H312,"0")+IFERROR(W313/H313,"0")</f>
        <v>0</v>
      </c>
      <c r="X314" s="44">
        <f>IFERROR(IF(X312="",0,X312),"0")+IFERROR(IF(X313="",0,X313),"0")</f>
        <v>0</v>
      </c>
      <c r="Y314" s="68"/>
      <c r="Z314" s="68"/>
    </row>
    <row r="315" spans="1:53" x14ac:dyDescent="0.2">
      <c r="A315" s="389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90"/>
      <c r="N315" s="386" t="s">
        <v>43</v>
      </c>
      <c r="O315" s="387"/>
      <c r="P315" s="387"/>
      <c r="Q315" s="387"/>
      <c r="R315" s="387"/>
      <c r="S315" s="387"/>
      <c r="T315" s="388"/>
      <c r="U315" s="43" t="s">
        <v>0</v>
      </c>
      <c r="V315" s="44">
        <f>IFERROR(SUM(V312:V313),"0")</f>
        <v>0</v>
      </c>
      <c r="W315" s="44">
        <f>IFERROR(SUM(W312:W313),"0")</f>
        <v>0</v>
      </c>
      <c r="X315" s="43"/>
      <c r="Y315" s="68"/>
      <c r="Z315" s="68"/>
    </row>
    <row r="316" spans="1:53" ht="14.25" customHeight="1" x14ac:dyDescent="0.25">
      <c r="A316" s="381" t="s">
        <v>226</v>
      </c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81"/>
      <c r="Y316" s="67"/>
      <c r="Z316" s="67"/>
    </row>
    <row r="317" spans="1:53" ht="16.5" customHeight="1" x14ac:dyDescent="0.25">
      <c r="A317" s="64" t="s">
        <v>479</v>
      </c>
      <c r="B317" s="64" t="s">
        <v>480</v>
      </c>
      <c r="C317" s="37">
        <v>4301060314</v>
      </c>
      <c r="D317" s="382">
        <v>4607091384673</v>
      </c>
      <c r="E317" s="382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30</v>
      </c>
      <c r="N317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84"/>
      <c r="P317" s="384"/>
      <c r="Q317" s="384"/>
      <c r="R317" s="38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90"/>
      <c r="N318" s="386" t="s">
        <v>43</v>
      </c>
      <c r="O318" s="387"/>
      <c r="P318" s="387"/>
      <c r="Q318" s="387"/>
      <c r="R318" s="387"/>
      <c r="S318" s="387"/>
      <c r="T318" s="388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89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90"/>
      <c r="N319" s="386" t="s">
        <v>43</v>
      </c>
      <c r="O319" s="387"/>
      <c r="P319" s="387"/>
      <c r="Q319" s="387"/>
      <c r="R319" s="387"/>
      <c r="S319" s="387"/>
      <c r="T319" s="388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6.5" customHeight="1" x14ac:dyDescent="0.25">
      <c r="A320" s="380" t="s">
        <v>481</v>
      </c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  <c r="X320" s="380"/>
      <c r="Y320" s="66"/>
      <c r="Z320" s="66"/>
    </row>
    <row r="321" spans="1:53" ht="14.25" customHeight="1" x14ac:dyDescent="0.25">
      <c r="A321" s="381" t="s">
        <v>116</v>
      </c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  <c r="X321" s="381"/>
      <c r="Y321" s="67"/>
      <c r="Z321" s="67"/>
    </row>
    <row r="322" spans="1:53" ht="27" customHeight="1" x14ac:dyDescent="0.25">
      <c r="A322" s="64" t="s">
        <v>482</v>
      </c>
      <c r="B322" s="64" t="s">
        <v>483</v>
      </c>
      <c r="C322" s="37">
        <v>4301011324</v>
      </c>
      <c r="D322" s="382">
        <v>4607091384185</v>
      </c>
      <c r="E322" s="382"/>
      <c r="F322" s="63">
        <v>0.8</v>
      </c>
      <c r="G322" s="38">
        <v>15</v>
      </c>
      <c r="H322" s="63">
        <v>12</v>
      </c>
      <c r="I322" s="63">
        <v>12.48</v>
      </c>
      <c r="J322" s="38">
        <v>56</v>
      </c>
      <c r="K322" s="38" t="s">
        <v>112</v>
      </c>
      <c r="L322" s="39" t="s">
        <v>79</v>
      </c>
      <c r="M322" s="38">
        <v>60</v>
      </c>
      <c r="N322" s="5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84"/>
      <c r="P322" s="384"/>
      <c r="Q322" s="384"/>
      <c r="R322" s="38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484</v>
      </c>
      <c r="B323" s="64" t="s">
        <v>485</v>
      </c>
      <c r="C323" s="37">
        <v>4301011312</v>
      </c>
      <c r="D323" s="382">
        <v>4607091384192</v>
      </c>
      <c r="E323" s="382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111</v>
      </c>
      <c r="M323" s="38">
        <v>60</v>
      </c>
      <c r="N323" s="5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84"/>
      <c r="P323" s="384"/>
      <c r="Q323" s="384"/>
      <c r="R323" s="38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t="27" customHeight="1" x14ac:dyDescent="0.25">
      <c r="A324" s="64" t="s">
        <v>486</v>
      </c>
      <c r="B324" s="64" t="s">
        <v>487</v>
      </c>
      <c r="C324" s="37">
        <v>4301011483</v>
      </c>
      <c r="D324" s="382">
        <v>4680115881907</v>
      </c>
      <c r="E324" s="382"/>
      <c r="F324" s="63">
        <v>1.8</v>
      </c>
      <c r="G324" s="38">
        <v>6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79</v>
      </c>
      <c r="M324" s="38">
        <v>60</v>
      </c>
      <c r="N324" s="5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25">
      <c r="A325" s="64" t="s">
        <v>488</v>
      </c>
      <c r="B325" s="64" t="s">
        <v>489</v>
      </c>
      <c r="C325" s="37">
        <v>4301011303</v>
      </c>
      <c r="D325" s="382">
        <v>4607091384680</v>
      </c>
      <c r="E325" s="382"/>
      <c r="F325" s="63">
        <v>0.4</v>
      </c>
      <c r="G325" s="38">
        <v>10</v>
      </c>
      <c r="H325" s="63">
        <v>4</v>
      </c>
      <c r="I325" s="63">
        <v>4.21</v>
      </c>
      <c r="J325" s="38">
        <v>120</v>
      </c>
      <c r="K325" s="38" t="s">
        <v>80</v>
      </c>
      <c r="L325" s="39" t="s">
        <v>79</v>
      </c>
      <c r="M325" s="38">
        <v>60</v>
      </c>
      <c r="N325" s="5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84"/>
      <c r="P325" s="384"/>
      <c r="Q325" s="384"/>
      <c r="R325" s="385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IFERROR(IF(W325=0,"",ROUNDUP(W325/H325,0)*0.00937),"")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42</v>
      </c>
      <c r="V326" s="44">
        <f>IFERROR(V322/H322,"0")+IFERROR(V323/H323,"0")+IFERROR(V324/H324,"0")+IFERROR(V325/H325,"0")</f>
        <v>0</v>
      </c>
      <c r="W326" s="44">
        <f>IFERROR(W322/H322,"0")+IFERROR(W323/H323,"0")+IFERROR(W324/H324,"0")+IFERROR(W325/H325,"0")</f>
        <v>0</v>
      </c>
      <c r="X326" s="44">
        <f>IFERROR(IF(X322="",0,X322),"0")+IFERROR(IF(X323="",0,X323),"0")+IFERROR(IF(X324="",0,X324),"0")+IFERROR(IF(X325="",0,X325),"0")</f>
        <v>0</v>
      </c>
      <c r="Y326" s="68"/>
      <c r="Z326" s="68"/>
    </row>
    <row r="327" spans="1:53" x14ac:dyDescent="0.2">
      <c r="A327" s="389"/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90"/>
      <c r="N327" s="386" t="s">
        <v>43</v>
      </c>
      <c r="O327" s="387"/>
      <c r="P327" s="387"/>
      <c r="Q327" s="387"/>
      <c r="R327" s="387"/>
      <c r="S327" s="387"/>
      <c r="T327" s="388"/>
      <c r="U327" s="43" t="s">
        <v>0</v>
      </c>
      <c r="V327" s="44">
        <f>IFERROR(SUM(V322:V325),"0")</f>
        <v>0</v>
      </c>
      <c r="W327" s="44">
        <f>IFERROR(SUM(W322:W325),"0")</f>
        <v>0</v>
      </c>
      <c r="X327" s="43"/>
      <c r="Y327" s="68"/>
      <c r="Z327" s="68"/>
    </row>
    <row r="328" spans="1:53" ht="14.25" customHeight="1" x14ac:dyDescent="0.25">
      <c r="A328" s="381" t="s">
        <v>76</v>
      </c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  <c r="X328" s="381"/>
      <c r="Y328" s="67"/>
      <c r="Z328" s="67"/>
    </row>
    <row r="329" spans="1:53" ht="27" customHeight="1" x14ac:dyDescent="0.25">
      <c r="A329" s="64" t="s">
        <v>490</v>
      </c>
      <c r="B329" s="64" t="s">
        <v>491</v>
      </c>
      <c r="C329" s="37">
        <v>4301031139</v>
      </c>
      <c r="D329" s="382">
        <v>4607091384802</v>
      </c>
      <c r="E329" s="382"/>
      <c r="F329" s="63">
        <v>0.73</v>
      </c>
      <c r="G329" s="38">
        <v>6</v>
      </c>
      <c r="H329" s="63">
        <v>4.38</v>
      </c>
      <c r="I329" s="63">
        <v>4.58</v>
      </c>
      <c r="J329" s="38">
        <v>156</v>
      </c>
      <c r="K329" s="38" t="s">
        <v>80</v>
      </c>
      <c r="L329" s="39" t="s">
        <v>79</v>
      </c>
      <c r="M329" s="38">
        <v>35</v>
      </c>
      <c r="N329" s="5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7" t="s">
        <v>66</v>
      </c>
    </row>
    <row r="330" spans="1:53" ht="27" customHeight="1" x14ac:dyDescent="0.25">
      <c r="A330" s="64" t="s">
        <v>492</v>
      </c>
      <c r="B330" s="64" t="s">
        <v>493</v>
      </c>
      <c r="C330" s="37">
        <v>4301031140</v>
      </c>
      <c r="D330" s="382">
        <v>4607091384826</v>
      </c>
      <c r="E330" s="382"/>
      <c r="F330" s="63">
        <v>0.35</v>
      </c>
      <c r="G330" s="38">
        <v>8</v>
      </c>
      <c r="H330" s="63">
        <v>2.8</v>
      </c>
      <c r="I330" s="63">
        <v>2.9</v>
      </c>
      <c r="J330" s="38">
        <v>234</v>
      </c>
      <c r="K330" s="38" t="s">
        <v>183</v>
      </c>
      <c r="L330" s="39" t="s">
        <v>79</v>
      </c>
      <c r="M330" s="38">
        <v>35</v>
      </c>
      <c r="N330" s="5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84"/>
      <c r="P330" s="384"/>
      <c r="Q330" s="384"/>
      <c r="R330" s="38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IFERROR(IF(W330=0,"",ROUNDUP(W330/H330,0)*0.00502),"")</f>
        <v/>
      </c>
      <c r="Y330" s="69" t="s">
        <v>48</v>
      </c>
      <c r="Z330" s="70" t="s">
        <v>48</v>
      </c>
      <c r="AD330" s="71"/>
      <c r="BA330" s="248" t="s">
        <v>66</v>
      </c>
    </row>
    <row r="331" spans="1:53" x14ac:dyDescent="0.2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90"/>
      <c r="N331" s="386" t="s">
        <v>43</v>
      </c>
      <c r="O331" s="387"/>
      <c r="P331" s="387"/>
      <c r="Q331" s="387"/>
      <c r="R331" s="387"/>
      <c r="S331" s="387"/>
      <c r="T331" s="388"/>
      <c r="U331" s="43" t="s">
        <v>42</v>
      </c>
      <c r="V331" s="44">
        <f>IFERROR(V329/H329,"0")+IFERROR(V330/H330,"0")</f>
        <v>0</v>
      </c>
      <c r="W331" s="44">
        <f>IFERROR(W329/H329,"0")+IFERROR(W330/H330,"0")</f>
        <v>0</v>
      </c>
      <c r="X331" s="44">
        <f>IFERROR(IF(X329="",0,X329),"0")+IFERROR(IF(X330="",0,X330),"0")</f>
        <v>0</v>
      </c>
      <c r="Y331" s="68"/>
      <c r="Z331" s="68"/>
    </row>
    <row r="332" spans="1:53" x14ac:dyDescent="0.2">
      <c r="A332" s="389"/>
      <c r="B332" s="389"/>
      <c r="C332" s="389"/>
      <c r="D332" s="389"/>
      <c r="E332" s="389"/>
      <c r="F332" s="389"/>
      <c r="G332" s="389"/>
      <c r="H332" s="389"/>
      <c r="I332" s="389"/>
      <c r="J332" s="389"/>
      <c r="K332" s="389"/>
      <c r="L332" s="389"/>
      <c r="M332" s="390"/>
      <c r="N332" s="386" t="s">
        <v>43</v>
      </c>
      <c r="O332" s="387"/>
      <c r="P332" s="387"/>
      <c r="Q332" s="387"/>
      <c r="R332" s="387"/>
      <c r="S332" s="387"/>
      <c r="T332" s="388"/>
      <c r="U332" s="43" t="s">
        <v>0</v>
      </c>
      <c r="V332" s="44">
        <f>IFERROR(SUM(V329:V330),"0")</f>
        <v>0</v>
      </c>
      <c r="W332" s="44">
        <f>IFERROR(SUM(W329:W330),"0")</f>
        <v>0</v>
      </c>
      <c r="X332" s="43"/>
      <c r="Y332" s="68"/>
      <c r="Z332" s="68"/>
    </row>
    <row r="333" spans="1:53" ht="14.25" customHeight="1" x14ac:dyDescent="0.25">
      <c r="A333" s="381" t="s">
        <v>81</v>
      </c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  <c r="X333" s="381"/>
      <c r="Y333" s="67"/>
      <c r="Z333" s="67"/>
    </row>
    <row r="334" spans="1:53" ht="27" customHeight="1" x14ac:dyDescent="0.25">
      <c r="A334" s="64" t="s">
        <v>494</v>
      </c>
      <c r="B334" s="64" t="s">
        <v>495</v>
      </c>
      <c r="C334" s="37">
        <v>4301051303</v>
      </c>
      <c r="D334" s="382">
        <v>4607091384246</v>
      </c>
      <c r="E334" s="382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40</v>
      </c>
      <c r="N334" s="56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84"/>
      <c r="P334" s="384"/>
      <c r="Q334" s="384"/>
      <c r="R334" s="38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25">
      <c r="A335" s="64" t="s">
        <v>496</v>
      </c>
      <c r="B335" s="64" t="s">
        <v>497</v>
      </c>
      <c r="C335" s="37">
        <v>4301051445</v>
      </c>
      <c r="D335" s="382">
        <v>4680115881976</v>
      </c>
      <c r="E335" s="38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84"/>
      <c r="P335" s="384"/>
      <c r="Q335" s="384"/>
      <c r="R335" s="38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t="27" customHeight="1" x14ac:dyDescent="0.25">
      <c r="A336" s="64" t="s">
        <v>498</v>
      </c>
      <c r="B336" s="64" t="s">
        <v>499</v>
      </c>
      <c r="C336" s="37">
        <v>4301051297</v>
      </c>
      <c r="D336" s="382">
        <v>4607091384253</v>
      </c>
      <c r="E336" s="382"/>
      <c r="F336" s="63">
        <v>0.4</v>
      </c>
      <c r="G336" s="38">
        <v>6</v>
      </c>
      <c r="H336" s="63">
        <v>2.4</v>
      </c>
      <c r="I336" s="63">
        <v>2.6840000000000002</v>
      </c>
      <c r="J336" s="38">
        <v>156</v>
      </c>
      <c r="K336" s="38" t="s">
        <v>80</v>
      </c>
      <c r="L336" s="39" t="s">
        <v>79</v>
      </c>
      <c r="M336" s="38">
        <v>40</v>
      </c>
      <c r="N336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25">
      <c r="A337" s="64" t="s">
        <v>500</v>
      </c>
      <c r="B337" s="64" t="s">
        <v>501</v>
      </c>
      <c r="C337" s="37">
        <v>4301051444</v>
      </c>
      <c r="D337" s="382">
        <v>4680115881969</v>
      </c>
      <c r="E337" s="382"/>
      <c r="F337" s="63">
        <v>0.4</v>
      </c>
      <c r="G337" s="38">
        <v>6</v>
      </c>
      <c r="H337" s="63">
        <v>2.4</v>
      </c>
      <c r="I337" s="63">
        <v>2.6</v>
      </c>
      <c r="J337" s="38">
        <v>156</v>
      </c>
      <c r="K337" s="38" t="s">
        <v>80</v>
      </c>
      <c r="L337" s="39" t="s">
        <v>79</v>
      </c>
      <c r="M337" s="38">
        <v>40</v>
      </c>
      <c r="N337" s="5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84"/>
      <c r="P337" s="384"/>
      <c r="Q337" s="384"/>
      <c r="R337" s="385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42</v>
      </c>
      <c r="V338" s="44">
        <f>IFERROR(V334/H334,"0")+IFERROR(V335/H335,"0")+IFERROR(V336/H336,"0")+IFERROR(V337/H337,"0")</f>
        <v>0</v>
      </c>
      <c r="W338" s="44">
        <f>IFERROR(W334/H334,"0")+IFERROR(W335/H335,"0")+IFERROR(W336/H336,"0")+IFERROR(W337/H337,"0")</f>
        <v>0</v>
      </c>
      <c r="X338" s="44">
        <f>IFERROR(IF(X334="",0,X334),"0")+IFERROR(IF(X335="",0,X335),"0")+IFERROR(IF(X336="",0,X336),"0")+IFERROR(IF(X337="",0,X337),"0")</f>
        <v>0</v>
      </c>
      <c r="Y338" s="68"/>
      <c r="Z338" s="68"/>
    </row>
    <row r="339" spans="1:53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90"/>
      <c r="N339" s="386" t="s">
        <v>43</v>
      </c>
      <c r="O339" s="387"/>
      <c r="P339" s="387"/>
      <c r="Q339" s="387"/>
      <c r="R339" s="387"/>
      <c r="S339" s="387"/>
      <c r="T339" s="388"/>
      <c r="U339" s="43" t="s">
        <v>0</v>
      </c>
      <c r="V339" s="44">
        <f>IFERROR(SUM(V334:V337),"0")</f>
        <v>0</v>
      </c>
      <c r="W339" s="44">
        <f>IFERROR(SUM(W334:W337),"0")</f>
        <v>0</v>
      </c>
      <c r="X339" s="43"/>
      <c r="Y339" s="68"/>
      <c r="Z339" s="68"/>
    </row>
    <row r="340" spans="1:53" ht="14.25" customHeight="1" x14ac:dyDescent="0.25">
      <c r="A340" s="381" t="s">
        <v>226</v>
      </c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  <c r="X340" s="381"/>
      <c r="Y340" s="67"/>
      <c r="Z340" s="67"/>
    </row>
    <row r="341" spans="1:53" ht="27" customHeight="1" x14ac:dyDescent="0.25">
      <c r="A341" s="64" t="s">
        <v>502</v>
      </c>
      <c r="B341" s="64" t="s">
        <v>503</v>
      </c>
      <c r="C341" s="37">
        <v>4301060322</v>
      </c>
      <c r="D341" s="382">
        <v>4607091389357</v>
      </c>
      <c r="E341" s="382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84"/>
      <c r="P341" s="384"/>
      <c r="Q341" s="384"/>
      <c r="R341" s="38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3" t="s">
        <v>66</v>
      </c>
    </row>
    <row r="342" spans="1:53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90"/>
      <c r="N342" s="386" t="s">
        <v>43</v>
      </c>
      <c r="O342" s="387"/>
      <c r="P342" s="387"/>
      <c r="Q342" s="387"/>
      <c r="R342" s="387"/>
      <c r="S342" s="387"/>
      <c r="T342" s="388"/>
      <c r="U342" s="43" t="s">
        <v>42</v>
      </c>
      <c r="V342" s="44">
        <f>IFERROR(V341/H341,"0")</f>
        <v>0</v>
      </c>
      <c r="W342" s="44">
        <f>IFERROR(W341/H341,"0")</f>
        <v>0</v>
      </c>
      <c r="X342" s="44">
        <f>IFERROR(IF(X341="",0,X341),"0")</f>
        <v>0</v>
      </c>
      <c r="Y342" s="68"/>
      <c r="Z342" s="68"/>
    </row>
    <row r="343" spans="1:53" x14ac:dyDescent="0.2">
      <c r="A343" s="389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90"/>
      <c r="N343" s="386" t="s">
        <v>43</v>
      </c>
      <c r="O343" s="387"/>
      <c r="P343" s="387"/>
      <c r="Q343" s="387"/>
      <c r="R343" s="387"/>
      <c r="S343" s="387"/>
      <c r="T343" s="388"/>
      <c r="U343" s="43" t="s">
        <v>0</v>
      </c>
      <c r="V343" s="44">
        <f>IFERROR(SUM(V341:V341),"0")</f>
        <v>0</v>
      </c>
      <c r="W343" s="44">
        <f>IFERROR(SUM(W341:W341),"0")</f>
        <v>0</v>
      </c>
      <c r="X343" s="43"/>
      <c r="Y343" s="68"/>
      <c r="Z343" s="68"/>
    </row>
    <row r="344" spans="1:53" ht="27.75" customHeight="1" x14ac:dyDescent="0.2">
      <c r="A344" s="379" t="s">
        <v>504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55"/>
      <c r="Z344" s="55"/>
    </row>
    <row r="345" spans="1:53" ht="16.5" customHeight="1" x14ac:dyDescent="0.25">
      <c r="A345" s="380" t="s">
        <v>505</v>
      </c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  <c r="X345" s="380"/>
      <c r="Y345" s="66"/>
      <c r="Z345" s="66"/>
    </row>
    <row r="346" spans="1:53" ht="14.25" customHeight="1" x14ac:dyDescent="0.25">
      <c r="A346" s="381" t="s">
        <v>116</v>
      </c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  <c r="X346" s="381"/>
      <c r="Y346" s="67"/>
      <c r="Z346" s="67"/>
    </row>
    <row r="347" spans="1:53" ht="27" customHeight="1" x14ac:dyDescent="0.25">
      <c r="A347" s="64" t="s">
        <v>506</v>
      </c>
      <c r="B347" s="64" t="s">
        <v>507</v>
      </c>
      <c r="C347" s="37">
        <v>4301011428</v>
      </c>
      <c r="D347" s="382">
        <v>4607091389708</v>
      </c>
      <c r="E347" s="382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4" t="s">
        <v>66</v>
      </c>
    </row>
    <row r="348" spans="1:53" ht="27" customHeight="1" x14ac:dyDescent="0.25">
      <c r="A348" s="64" t="s">
        <v>508</v>
      </c>
      <c r="B348" s="64" t="s">
        <v>509</v>
      </c>
      <c r="C348" s="37">
        <v>4301011427</v>
      </c>
      <c r="D348" s="382">
        <v>4607091389692</v>
      </c>
      <c r="E348" s="382"/>
      <c r="F348" s="63">
        <v>0.45</v>
      </c>
      <c r="G348" s="38">
        <v>6</v>
      </c>
      <c r="H348" s="63">
        <v>2.7</v>
      </c>
      <c r="I348" s="63">
        <v>2.9</v>
      </c>
      <c r="J348" s="38">
        <v>156</v>
      </c>
      <c r="K348" s="38" t="s">
        <v>80</v>
      </c>
      <c r="L348" s="39" t="s">
        <v>111</v>
      </c>
      <c r="M348" s="38">
        <v>50</v>
      </c>
      <c r="N348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84"/>
      <c r="P348" s="384"/>
      <c r="Q348" s="384"/>
      <c r="R348" s="385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5" t="s">
        <v>66</v>
      </c>
    </row>
    <row r="349" spans="1:53" x14ac:dyDescent="0.2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90"/>
      <c r="N349" s="386" t="s">
        <v>43</v>
      </c>
      <c r="O349" s="387"/>
      <c r="P349" s="387"/>
      <c r="Q349" s="387"/>
      <c r="R349" s="387"/>
      <c r="S349" s="387"/>
      <c r="T349" s="388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90"/>
      <c r="N350" s="386" t="s">
        <v>43</v>
      </c>
      <c r="O350" s="387"/>
      <c r="P350" s="387"/>
      <c r="Q350" s="387"/>
      <c r="R350" s="387"/>
      <c r="S350" s="387"/>
      <c r="T350" s="388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25">
      <c r="A351" s="381" t="s">
        <v>76</v>
      </c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  <c r="X351" s="381"/>
      <c r="Y351" s="67"/>
      <c r="Z351" s="67"/>
    </row>
    <row r="352" spans="1:53" ht="27" customHeight="1" x14ac:dyDescent="0.25">
      <c r="A352" s="64" t="s">
        <v>510</v>
      </c>
      <c r="B352" s="64" t="s">
        <v>511</v>
      </c>
      <c r="C352" s="37">
        <v>4301031177</v>
      </c>
      <c r="D352" s="382">
        <v>4607091389753</v>
      </c>
      <c r="E352" s="382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ref="W352:W364" si="14"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4301031174</v>
      </c>
      <c r="D353" s="382">
        <v>4607091389760</v>
      </c>
      <c r="E353" s="382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25">
      <c r="A354" s="64" t="s">
        <v>514</v>
      </c>
      <c r="B354" s="64" t="s">
        <v>515</v>
      </c>
      <c r="C354" s="37">
        <v>4301031175</v>
      </c>
      <c r="D354" s="382">
        <v>4607091389746</v>
      </c>
      <c r="E354" s="382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4301031236</v>
      </c>
      <c r="D355" s="382">
        <v>4680115882928</v>
      </c>
      <c r="E355" s="382"/>
      <c r="F355" s="63">
        <v>0.28000000000000003</v>
      </c>
      <c r="G355" s="38">
        <v>6</v>
      </c>
      <c r="H355" s="63">
        <v>1.68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35</v>
      </c>
      <c r="N355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4301031257</v>
      </c>
      <c r="D356" s="382">
        <v>4680115883147</v>
      </c>
      <c r="E356" s="38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183</v>
      </c>
      <c r="L356" s="39" t="s">
        <v>79</v>
      </c>
      <c r="M356" s="38">
        <v>45</v>
      </c>
      <c r="N356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ref="X356:X364" si="15">IFERROR(IF(W356=0,"",ROUNDUP(W356/H356,0)*0.00502),"")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4301031178</v>
      </c>
      <c r="D357" s="382">
        <v>4607091384338</v>
      </c>
      <c r="E357" s="38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183</v>
      </c>
      <c r="L357" s="39" t="s">
        <v>79</v>
      </c>
      <c r="M357" s="38">
        <v>45</v>
      </c>
      <c r="N35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4"/>
        <v>0</v>
      </c>
      <c r="X357" s="42" t="str">
        <f t="shared" si="15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37.5" customHeight="1" x14ac:dyDescent="0.25">
      <c r="A358" s="64" t="s">
        <v>522</v>
      </c>
      <c r="B358" s="64" t="s">
        <v>523</v>
      </c>
      <c r="C358" s="37">
        <v>4301031254</v>
      </c>
      <c r="D358" s="382">
        <v>4680115883154</v>
      </c>
      <c r="E358" s="38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183</v>
      </c>
      <c r="L358" s="39" t="s">
        <v>79</v>
      </c>
      <c r="M358" s="38">
        <v>45</v>
      </c>
      <c r="N358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37.5" customHeight="1" x14ac:dyDescent="0.25">
      <c r="A359" s="64" t="s">
        <v>524</v>
      </c>
      <c r="B359" s="64" t="s">
        <v>525</v>
      </c>
      <c r="C359" s="37">
        <v>4301031171</v>
      </c>
      <c r="D359" s="382">
        <v>4607091389524</v>
      </c>
      <c r="E359" s="382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183</v>
      </c>
      <c r="L359" s="39" t="s">
        <v>79</v>
      </c>
      <c r="M359" s="38">
        <v>45</v>
      </c>
      <c r="N359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4301031258</v>
      </c>
      <c r="D360" s="382">
        <v>4680115883161</v>
      </c>
      <c r="E360" s="382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183</v>
      </c>
      <c r="L360" s="39" t="s">
        <v>79</v>
      </c>
      <c r="M360" s="38">
        <v>45</v>
      </c>
      <c r="N360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84"/>
      <c r="P360" s="384"/>
      <c r="Q360" s="384"/>
      <c r="R360" s="38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528</v>
      </c>
      <c r="B361" s="64" t="s">
        <v>529</v>
      </c>
      <c r="C361" s="37">
        <v>4301031170</v>
      </c>
      <c r="D361" s="382">
        <v>4607091384345</v>
      </c>
      <c r="E361" s="382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183</v>
      </c>
      <c r="L361" s="39" t="s">
        <v>79</v>
      </c>
      <c r="M361" s="38">
        <v>45</v>
      </c>
      <c r="N361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84"/>
      <c r="P361" s="384"/>
      <c r="Q361" s="384"/>
      <c r="R361" s="38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530</v>
      </c>
      <c r="B362" s="64" t="s">
        <v>531</v>
      </c>
      <c r="C362" s="37">
        <v>4301031256</v>
      </c>
      <c r="D362" s="382">
        <v>4680115883178</v>
      </c>
      <c r="E362" s="382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183</v>
      </c>
      <c r="L362" s="39" t="s">
        <v>79</v>
      </c>
      <c r="M362" s="38">
        <v>45</v>
      </c>
      <c r="N362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84"/>
      <c r="P362" s="384"/>
      <c r="Q362" s="384"/>
      <c r="R362" s="385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532</v>
      </c>
      <c r="B363" s="64" t="s">
        <v>533</v>
      </c>
      <c r="C363" s="37">
        <v>4301031172</v>
      </c>
      <c r="D363" s="382">
        <v>4607091389531</v>
      </c>
      <c r="E363" s="382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183</v>
      </c>
      <c r="L363" s="39" t="s">
        <v>79</v>
      </c>
      <c r="M363" s="38">
        <v>45</v>
      </c>
      <c r="N363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534</v>
      </c>
      <c r="B364" s="64" t="s">
        <v>535</v>
      </c>
      <c r="C364" s="37">
        <v>4301031255</v>
      </c>
      <c r="D364" s="382">
        <v>4680115883185</v>
      </c>
      <c r="E364" s="382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183</v>
      </c>
      <c r="L364" s="39" t="s">
        <v>79</v>
      </c>
      <c r="M364" s="38">
        <v>45</v>
      </c>
      <c r="N364" s="585" t="s">
        <v>536</v>
      </c>
      <c r="O364" s="384"/>
      <c r="P364" s="384"/>
      <c r="Q364" s="384"/>
      <c r="R364" s="385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90"/>
      <c r="N365" s="386" t="s">
        <v>43</v>
      </c>
      <c r="O365" s="387"/>
      <c r="P365" s="387"/>
      <c r="Q365" s="387"/>
      <c r="R365" s="387"/>
      <c r="S365" s="387"/>
      <c r="T365" s="388"/>
      <c r="U365" s="43" t="s">
        <v>42</v>
      </c>
      <c r="V365" s="4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4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4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89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90"/>
      <c r="N366" s="386" t="s">
        <v>43</v>
      </c>
      <c r="O366" s="387"/>
      <c r="P366" s="387"/>
      <c r="Q366" s="387"/>
      <c r="R366" s="387"/>
      <c r="S366" s="387"/>
      <c r="T366" s="388"/>
      <c r="U366" s="43" t="s">
        <v>0</v>
      </c>
      <c r="V366" s="44">
        <f>IFERROR(SUM(V352:V364),"0")</f>
        <v>0</v>
      </c>
      <c r="W366" s="44">
        <f>IFERROR(SUM(W352:W364),"0")</f>
        <v>0</v>
      </c>
      <c r="X366" s="43"/>
      <c r="Y366" s="68"/>
      <c r="Z366" s="68"/>
    </row>
    <row r="367" spans="1:53" ht="14.25" customHeight="1" x14ac:dyDescent="0.25">
      <c r="A367" s="381" t="s">
        <v>81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67"/>
      <c r="Z367" s="67"/>
    </row>
    <row r="368" spans="1:53" ht="27" customHeight="1" x14ac:dyDescent="0.25">
      <c r="A368" s="64" t="s">
        <v>537</v>
      </c>
      <c r="B368" s="64" t="s">
        <v>538</v>
      </c>
      <c r="C368" s="37">
        <v>4301051258</v>
      </c>
      <c r="D368" s="382">
        <v>4607091389685</v>
      </c>
      <c r="E368" s="382"/>
      <c r="F368" s="63">
        <v>1.3</v>
      </c>
      <c r="G368" s="38">
        <v>6</v>
      </c>
      <c r="H368" s="63">
        <v>7.8</v>
      </c>
      <c r="I368" s="63">
        <v>8.3460000000000001</v>
      </c>
      <c r="J368" s="38">
        <v>56</v>
      </c>
      <c r="K368" s="38" t="s">
        <v>112</v>
      </c>
      <c r="L368" s="39" t="s">
        <v>140</v>
      </c>
      <c r="M368" s="38">
        <v>45</v>
      </c>
      <c r="N368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84"/>
      <c r="P368" s="384"/>
      <c r="Q368" s="384"/>
      <c r="R368" s="38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539</v>
      </c>
      <c r="B369" s="64" t="s">
        <v>540</v>
      </c>
      <c r="C369" s="37">
        <v>4301051431</v>
      </c>
      <c r="D369" s="382">
        <v>4607091389654</v>
      </c>
      <c r="E369" s="382"/>
      <c r="F369" s="63">
        <v>0.33</v>
      </c>
      <c r="G369" s="38">
        <v>6</v>
      </c>
      <c r="H369" s="63">
        <v>1.98</v>
      </c>
      <c r="I369" s="63">
        <v>2.258</v>
      </c>
      <c r="J369" s="38">
        <v>156</v>
      </c>
      <c r="K369" s="38" t="s">
        <v>80</v>
      </c>
      <c r="L369" s="39" t="s">
        <v>140</v>
      </c>
      <c r="M369" s="38">
        <v>45</v>
      </c>
      <c r="N369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84"/>
      <c r="P369" s="384"/>
      <c r="Q369" s="384"/>
      <c r="R369" s="38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t="27" customHeight="1" x14ac:dyDescent="0.25">
      <c r="A370" s="64" t="s">
        <v>541</v>
      </c>
      <c r="B370" s="64" t="s">
        <v>542</v>
      </c>
      <c r="C370" s="37">
        <v>4301051284</v>
      </c>
      <c r="D370" s="382">
        <v>4607091384352</v>
      </c>
      <c r="E370" s="382"/>
      <c r="F370" s="63">
        <v>0.6</v>
      </c>
      <c r="G370" s="38">
        <v>4</v>
      </c>
      <c r="H370" s="63">
        <v>2.4</v>
      </c>
      <c r="I370" s="63">
        <v>2.6459999999999999</v>
      </c>
      <c r="J370" s="38">
        <v>120</v>
      </c>
      <c r="K370" s="38" t="s">
        <v>80</v>
      </c>
      <c r="L370" s="39" t="s">
        <v>140</v>
      </c>
      <c r="M370" s="38">
        <v>45</v>
      </c>
      <c r="N370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25">
      <c r="A371" s="64" t="s">
        <v>543</v>
      </c>
      <c r="B371" s="64" t="s">
        <v>544</v>
      </c>
      <c r="C371" s="37">
        <v>4301051257</v>
      </c>
      <c r="D371" s="382">
        <v>4607091389661</v>
      </c>
      <c r="E371" s="382"/>
      <c r="F371" s="63">
        <v>0.55000000000000004</v>
      </c>
      <c r="G371" s="38">
        <v>4</v>
      </c>
      <c r="H371" s="63">
        <v>2.2000000000000002</v>
      </c>
      <c r="I371" s="63">
        <v>2.492</v>
      </c>
      <c r="J371" s="38">
        <v>120</v>
      </c>
      <c r="K371" s="38" t="s">
        <v>80</v>
      </c>
      <c r="L371" s="39" t="s">
        <v>140</v>
      </c>
      <c r="M371" s="38">
        <v>45</v>
      </c>
      <c r="N371" s="5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84"/>
      <c r="P371" s="384"/>
      <c r="Q371" s="384"/>
      <c r="R371" s="385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IFERROR(IF(W371=0,"",ROUNDUP(W371/H371,0)*0.00937),"")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42</v>
      </c>
      <c r="V372" s="44">
        <f>IFERROR(V368/H368,"0")+IFERROR(V369/H369,"0")+IFERROR(V370/H370,"0")+IFERROR(V371/H371,"0")</f>
        <v>0</v>
      </c>
      <c r="W372" s="44">
        <f>IFERROR(W368/H368,"0")+IFERROR(W369/H369,"0")+IFERROR(W370/H370,"0")+IFERROR(W371/H371,"0")</f>
        <v>0</v>
      </c>
      <c r="X372" s="44">
        <f>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90"/>
      <c r="N373" s="386" t="s">
        <v>43</v>
      </c>
      <c r="O373" s="387"/>
      <c r="P373" s="387"/>
      <c r="Q373" s="387"/>
      <c r="R373" s="387"/>
      <c r="S373" s="387"/>
      <c r="T373" s="388"/>
      <c r="U373" s="43" t="s">
        <v>0</v>
      </c>
      <c r="V373" s="44">
        <f>IFERROR(SUM(V368:V371),"0")</f>
        <v>0</v>
      </c>
      <c r="W373" s="44">
        <f>IFERROR(SUM(W368:W371),"0")</f>
        <v>0</v>
      </c>
      <c r="X373" s="43"/>
      <c r="Y373" s="68"/>
      <c r="Z373" s="68"/>
    </row>
    <row r="374" spans="1:53" ht="14.25" customHeight="1" x14ac:dyDescent="0.25">
      <c r="A374" s="381" t="s">
        <v>226</v>
      </c>
      <c r="B374" s="381"/>
      <c r="C374" s="381"/>
      <c r="D374" s="381"/>
      <c r="E374" s="381"/>
      <c r="F374" s="381"/>
      <c r="G374" s="381"/>
      <c r="H374" s="381"/>
      <c r="I374" s="381"/>
      <c r="J374" s="381"/>
      <c r="K374" s="381"/>
      <c r="L374" s="381"/>
      <c r="M374" s="381"/>
      <c r="N374" s="381"/>
      <c r="O374" s="381"/>
      <c r="P374" s="381"/>
      <c r="Q374" s="381"/>
      <c r="R374" s="381"/>
      <c r="S374" s="381"/>
      <c r="T374" s="381"/>
      <c r="U374" s="381"/>
      <c r="V374" s="381"/>
      <c r="W374" s="381"/>
      <c r="X374" s="381"/>
      <c r="Y374" s="67"/>
      <c r="Z374" s="67"/>
    </row>
    <row r="375" spans="1:53" ht="27" customHeight="1" x14ac:dyDescent="0.25">
      <c r="A375" s="64" t="s">
        <v>545</v>
      </c>
      <c r="B375" s="64" t="s">
        <v>546</v>
      </c>
      <c r="C375" s="37">
        <v>4301060352</v>
      </c>
      <c r="D375" s="382">
        <v>4680115881648</v>
      </c>
      <c r="E375" s="382"/>
      <c r="F375" s="63">
        <v>1</v>
      </c>
      <c r="G375" s="38">
        <v>4</v>
      </c>
      <c r="H375" s="63">
        <v>4</v>
      </c>
      <c r="I375" s="63">
        <v>4.4039999999999999</v>
      </c>
      <c r="J375" s="38">
        <v>104</v>
      </c>
      <c r="K375" s="38" t="s">
        <v>112</v>
      </c>
      <c r="L375" s="39" t="s">
        <v>79</v>
      </c>
      <c r="M375" s="38">
        <v>35</v>
      </c>
      <c r="N375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84"/>
      <c r="P375" s="384"/>
      <c r="Q375" s="384"/>
      <c r="R375" s="385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IFERROR(IF(W375=0,"",ROUNDUP(W375/H375,0)*0.01196),"")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89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90"/>
      <c r="N377" s="386" t="s">
        <v>43</v>
      </c>
      <c r="O377" s="387"/>
      <c r="P377" s="387"/>
      <c r="Q377" s="387"/>
      <c r="R377" s="387"/>
      <c r="S377" s="387"/>
      <c r="T377" s="388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4.25" customHeight="1" x14ac:dyDescent="0.25">
      <c r="A378" s="381" t="s">
        <v>94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67"/>
      <c r="Z378" s="67"/>
    </row>
    <row r="379" spans="1:53" ht="27" customHeight="1" x14ac:dyDescent="0.25">
      <c r="A379" s="64" t="s">
        <v>547</v>
      </c>
      <c r="B379" s="64" t="s">
        <v>548</v>
      </c>
      <c r="C379" s="37">
        <v>4301032046</v>
      </c>
      <c r="D379" s="382">
        <v>4680115884359</v>
      </c>
      <c r="E379" s="382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551</v>
      </c>
      <c r="L379" s="39" t="s">
        <v>550</v>
      </c>
      <c r="M379" s="38">
        <v>60</v>
      </c>
      <c r="N379" s="591" t="s">
        <v>549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552</v>
      </c>
      <c r="B380" s="64" t="s">
        <v>553</v>
      </c>
      <c r="C380" s="37">
        <v>4301032045</v>
      </c>
      <c r="D380" s="382">
        <v>4680115884335</v>
      </c>
      <c r="E380" s="382"/>
      <c r="F380" s="63">
        <v>0.06</v>
      </c>
      <c r="G380" s="38">
        <v>20</v>
      </c>
      <c r="H380" s="63">
        <v>1.2</v>
      </c>
      <c r="I380" s="63">
        <v>1.8</v>
      </c>
      <c r="J380" s="38">
        <v>200</v>
      </c>
      <c r="K380" s="38" t="s">
        <v>551</v>
      </c>
      <c r="L380" s="39" t="s">
        <v>550</v>
      </c>
      <c r="M380" s="38">
        <v>60</v>
      </c>
      <c r="N380" s="592" t="s">
        <v>554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555</v>
      </c>
      <c r="B381" s="64" t="s">
        <v>556</v>
      </c>
      <c r="C381" s="37">
        <v>4301032047</v>
      </c>
      <c r="D381" s="382">
        <v>4680115884342</v>
      </c>
      <c r="E381" s="382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551</v>
      </c>
      <c r="L381" s="39" t="s">
        <v>550</v>
      </c>
      <c r="M381" s="38">
        <v>60</v>
      </c>
      <c r="N381" s="593" t="s">
        <v>557</v>
      </c>
      <c r="O381" s="384"/>
      <c r="P381" s="384"/>
      <c r="Q381" s="384"/>
      <c r="R381" s="385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25">
      <c r="A382" s="64" t="s">
        <v>558</v>
      </c>
      <c r="B382" s="64" t="s">
        <v>559</v>
      </c>
      <c r="C382" s="37">
        <v>4301170011</v>
      </c>
      <c r="D382" s="382">
        <v>4680115884113</v>
      </c>
      <c r="E382" s="382"/>
      <c r="F382" s="63">
        <v>0.11</v>
      </c>
      <c r="G382" s="38">
        <v>12</v>
      </c>
      <c r="H382" s="63">
        <v>1.32</v>
      </c>
      <c r="I382" s="63">
        <v>1.88</v>
      </c>
      <c r="J382" s="38">
        <v>200</v>
      </c>
      <c r="K382" s="38" t="s">
        <v>551</v>
      </c>
      <c r="L382" s="39" t="s">
        <v>550</v>
      </c>
      <c r="M382" s="38">
        <v>150</v>
      </c>
      <c r="N382" s="594" t="s">
        <v>560</v>
      </c>
      <c r="O382" s="384"/>
      <c r="P382" s="384"/>
      <c r="Q382" s="384"/>
      <c r="R382" s="385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90"/>
      <c r="N383" s="386" t="s">
        <v>43</v>
      </c>
      <c r="O383" s="387"/>
      <c r="P383" s="387"/>
      <c r="Q383" s="387"/>
      <c r="R383" s="387"/>
      <c r="S383" s="387"/>
      <c r="T383" s="388"/>
      <c r="U383" s="43" t="s">
        <v>42</v>
      </c>
      <c r="V383" s="44">
        <f>IFERROR(V379/H379,"0")+IFERROR(V380/H380,"0")+IFERROR(V381/H381,"0")+IFERROR(V382/H382,"0")</f>
        <v>0</v>
      </c>
      <c r="W383" s="44">
        <f>IFERROR(W379/H379,"0")+IFERROR(W380/H380,"0")+IFERROR(W381/H381,"0")+IFERROR(W382/H382,"0")</f>
        <v>0</v>
      </c>
      <c r="X383" s="44">
        <f>IFERROR(IF(X379="",0,X379),"0")+IFERROR(IF(X380="",0,X380),"0")+IFERROR(IF(X381="",0,X381),"0")+IFERROR(IF(X382="",0,X382),"0")</f>
        <v>0</v>
      </c>
      <c r="Y383" s="68"/>
      <c r="Z383" s="68"/>
    </row>
    <row r="384" spans="1:53" x14ac:dyDescent="0.2">
      <c r="A384" s="389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90"/>
      <c r="N384" s="386" t="s">
        <v>43</v>
      </c>
      <c r="O384" s="387"/>
      <c r="P384" s="387"/>
      <c r="Q384" s="387"/>
      <c r="R384" s="387"/>
      <c r="S384" s="387"/>
      <c r="T384" s="388"/>
      <c r="U384" s="43" t="s">
        <v>0</v>
      </c>
      <c r="V384" s="44">
        <f>IFERROR(SUM(V379:V382),"0")</f>
        <v>0</v>
      </c>
      <c r="W384" s="44">
        <f>IFERROR(SUM(W379:W382),"0")</f>
        <v>0</v>
      </c>
      <c r="X384" s="43"/>
      <c r="Y384" s="68"/>
      <c r="Z384" s="68"/>
    </row>
    <row r="385" spans="1:53" ht="16.5" customHeight="1" x14ac:dyDescent="0.25">
      <c r="A385" s="380" t="s">
        <v>561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66"/>
      <c r="Z385" s="66"/>
    </row>
    <row r="386" spans="1:53" ht="14.25" customHeight="1" x14ac:dyDescent="0.25">
      <c r="A386" s="381" t="s">
        <v>108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381"/>
      <c r="Y386" s="67"/>
      <c r="Z386" s="67"/>
    </row>
    <row r="387" spans="1:53" ht="27" customHeight="1" x14ac:dyDescent="0.25">
      <c r="A387" s="64" t="s">
        <v>562</v>
      </c>
      <c r="B387" s="64" t="s">
        <v>563</v>
      </c>
      <c r="C387" s="37">
        <v>4301020196</v>
      </c>
      <c r="D387" s="382">
        <v>4607091389388</v>
      </c>
      <c r="E387" s="382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140</v>
      </c>
      <c r="M387" s="38">
        <v>35</v>
      </c>
      <c r="N387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84"/>
      <c r="P387" s="384"/>
      <c r="Q387" s="384"/>
      <c r="R387" s="385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8" t="s">
        <v>66</v>
      </c>
    </row>
    <row r="388" spans="1:53" ht="27" customHeight="1" x14ac:dyDescent="0.25">
      <c r="A388" s="64" t="s">
        <v>564</v>
      </c>
      <c r="B388" s="64" t="s">
        <v>565</v>
      </c>
      <c r="C388" s="37">
        <v>4301020185</v>
      </c>
      <c r="D388" s="382">
        <v>4607091389364</v>
      </c>
      <c r="E388" s="382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140</v>
      </c>
      <c r="M388" s="38">
        <v>35</v>
      </c>
      <c r="N388" s="59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84"/>
      <c r="P388" s="384"/>
      <c r="Q388" s="384"/>
      <c r="R388" s="385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79" t="s">
        <v>66</v>
      </c>
    </row>
    <row r="389" spans="1:53" x14ac:dyDescent="0.2">
      <c r="A389" s="389"/>
      <c r="B389" s="389"/>
      <c r="C389" s="389"/>
      <c r="D389" s="389"/>
      <c r="E389" s="389"/>
      <c r="F389" s="389"/>
      <c r="G389" s="389"/>
      <c r="H389" s="389"/>
      <c r="I389" s="389"/>
      <c r="J389" s="389"/>
      <c r="K389" s="389"/>
      <c r="L389" s="389"/>
      <c r="M389" s="390"/>
      <c r="N389" s="386" t="s">
        <v>43</v>
      </c>
      <c r="O389" s="387"/>
      <c r="P389" s="387"/>
      <c r="Q389" s="387"/>
      <c r="R389" s="387"/>
      <c r="S389" s="387"/>
      <c r="T389" s="388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89"/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90"/>
      <c r="N390" s="386" t="s">
        <v>43</v>
      </c>
      <c r="O390" s="387"/>
      <c r="P390" s="387"/>
      <c r="Q390" s="387"/>
      <c r="R390" s="387"/>
      <c r="S390" s="387"/>
      <c r="T390" s="388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81" t="s">
        <v>76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67"/>
      <c r="Z391" s="67"/>
    </row>
    <row r="392" spans="1:53" ht="27" customHeight="1" x14ac:dyDescent="0.25">
      <c r="A392" s="64" t="s">
        <v>566</v>
      </c>
      <c r="B392" s="64" t="s">
        <v>567</v>
      </c>
      <c r="C392" s="37">
        <v>4301031212</v>
      </c>
      <c r="D392" s="382">
        <v>4607091389739</v>
      </c>
      <c r="E392" s="38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5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84"/>
      <c r="P392" s="384"/>
      <c r="Q392" s="384"/>
      <c r="R392" s="385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6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25">
      <c r="A393" s="64" t="s">
        <v>568</v>
      </c>
      <c r="B393" s="64" t="s">
        <v>569</v>
      </c>
      <c r="C393" s="37">
        <v>4301031247</v>
      </c>
      <c r="D393" s="382">
        <v>4680115883048</v>
      </c>
      <c r="E393" s="382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84"/>
      <c r="P393" s="384"/>
      <c r="Q393" s="384"/>
      <c r="R393" s="385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25">
      <c r="A394" s="64" t="s">
        <v>570</v>
      </c>
      <c r="B394" s="64" t="s">
        <v>571</v>
      </c>
      <c r="C394" s="37">
        <v>4301031176</v>
      </c>
      <c r="D394" s="382">
        <v>4607091389425</v>
      </c>
      <c r="E394" s="382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183</v>
      </c>
      <c r="L394" s="39" t="s">
        <v>79</v>
      </c>
      <c r="M394" s="38">
        <v>45</v>
      </c>
      <c r="N394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84"/>
      <c r="P394" s="384"/>
      <c r="Q394" s="384"/>
      <c r="R394" s="38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572</v>
      </c>
      <c r="B395" s="64" t="s">
        <v>573</v>
      </c>
      <c r="C395" s="37">
        <v>4301031215</v>
      </c>
      <c r="D395" s="382">
        <v>4680115882911</v>
      </c>
      <c r="E395" s="382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183</v>
      </c>
      <c r="L395" s="39" t="s">
        <v>79</v>
      </c>
      <c r="M395" s="38">
        <v>40</v>
      </c>
      <c r="N395" s="600" t="s">
        <v>574</v>
      </c>
      <c r="O395" s="384"/>
      <c r="P395" s="384"/>
      <c r="Q395" s="384"/>
      <c r="R395" s="38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4301031167</v>
      </c>
      <c r="D396" s="382">
        <v>4680115880771</v>
      </c>
      <c r="E396" s="38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183</v>
      </c>
      <c r="L396" s="39" t="s">
        <v>79</v>
      </c>
      <c r="M396" s="38">
        <v>45</v>
      </c>
      <c r="N396" s="6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84"/>
      <c r="P396" s="384"/>
      <c r="Q396" s="384"/>
      <c r="R396" s="38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4301031173</v>
      </c>
      <c r="D397" s="382">
        <v>4607091389500</v>
      </c>
      <c r="E397" s="38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183</v>
      </c>
      <c r="L397" s="39" t="s">
        <v>79</v>
      </c>
      <c r="M397" s="38">
        <v>45</v>
      </c>
      <c r="N397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84"/>
      <c r="P397" s="384"/>
      <c r="Q397" s="384"/>
      <c r="R397" s="38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6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4301031103</v>
      </c>
      <c r="D398" s="382">
        <v>4680115881983</v>
      </c>
      <c r="E398" s="382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183</v>
      </c>
      <c r="L398" s="39" t="s">
        <v>79</v>
      </c>
      <c r="M398" s="38">
        <v>40</v>
      </c>
      <c r="N398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84"/>
      <c r="P398" s="384"/>
      <c r="Q398" s="384"/>
      <c r="R398" s="38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89"/>
      <c r="B399" s="389"/>
      <c r="C399" s="389"/>
      <c r="D399" s="389"/>
      <c r="E399" s="389"/>
      <c r="F399" s="389"/>
      <c r="G399" s="389"/>
      <c r="H399" s="389"/>
      <c r="I399" s="389"/>
      <c r="J399" s="389"/>
      <c r="K399" s="389"/>
      <c r="L399" s="389"/>
      <c r="M399" s="390"/>
      <c r="N399" s="386" t="s">
        <v>43</v>
      </c>
      <c r="O399" s="387"/>
      <c r="P399" s="387"/>
      <c r="Q399" s="387"/>
      <c r="R399" s="387"/>
      <c r="S399" s="387"/>
      <c r="T399" s="388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89"/>
      <c r="B400" s="389"/>
      <c r="C400" s="389"/>
      <c r="D400" s="389"/>
      <c r="E400" s="389"/>
      <c r="F400" s="389"/>
      <c r="G400" s="389"/>
      <c r="H400" s="389"/>
      <c r="I400" s="389"/>
      <c r="J400" s="389"/>
      <c r="K400" s="389"/>
      <c r="L400" s="389"/>
      <c r="M400" s="390"/>
      <c r="N400" s="386" t="s">
        <v>43</v>
      </c>
      <c r="O400" s="387"/>
      <c r="P400" s="387"/>
      <c r="Q400" s="387"/>
      <c r="R400" s="387"/>
      <c r="S400" s="387"/>
      <c r="T400" s="388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81" t="s">
        <v>94</v>
      </c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1"/>
      <c r="M401" s="381"/>
      <c r="N401" s="381"/>
      <c r="O401" s="381"/>
      <c r="P401" s="381"/>
      <c r="Q401" s="381"/>
      <c r="R401" s="381"/>
      <c r="S401" s="381"/>
      <c r="T401" s="381"/>
      <c r="U401" s="381"/>
      <c r="V401" s="381"/>
      <c r="W401" s="381"/>
      <c r="X401" s="381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4301040358</v>
      </c>
      <c r="D402" s="382">
        <v>4680115884571</v>
      </c>
      <c r="E402" s="382"/>
      <c r="F402" s="63">
        <v>0.1</v>
      </c>
      <c r="G402" s="38">
        <v>20</v>
      </c>
      <c r="H402" s="63">
        <v>2</v>
      </c>
      <c r="I402" s="63">
        <v>2.6</v>
      </c>
      <c r="J402" s="38">
        <v>200</v>
      </c>
      <c r="K402" s="38" t="s">
        <v>551</v>
      </c>
      <c r="L402" s="39" t="s">
        <v>550</v>
      </c>
      <c r="M402" s="38">
        <v>60</v>
      </c>
      <c r="N402" s="604" t="s">
        <v>583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130</v>
      </c>
      <c r="AD402" s="71"/>
      <c r="BA402" s="287" t="s">
        <v>66</v>
      </c>
    </row>
    <row r="403" spans="1:53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90"/>
      <c r="N403" s="386" t="s">
        <v>43</v>
      </c>
      <c r="O403" s="387"/>
      <c r="P403" s="387"/>
      <c r="Q403" s="387"/>
      <c r="R403" s="387"/>
      <c r="S403" s="387"/>
      <c r="T403" s="388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90"/>
      <c r="N404" s="386" t="s">
        <v>43</v>
      </c>
      <c r="O404" s="387"/>
      <c r="P404" s="387"/>
      <c r="Q404" s="387"/>
      <c r="R404" s="387"/>
      <c r="S404" s="387"/>
      <c r="T404" s="388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81" t="s">
        <v>103</v>
      </c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67"/>
      <c r="Z405" s="67"/>
    </row>
    <row r="406" spans="1:53" ht="27" customHeight="1" x14ac:dyDescent="0.25">
      <c r="A406" s="64" t="s">
        <v>584</v>
      </c>
      <c r="B406" s="64" t="s">
        <v>585</v>
      </c>
      <c r="C406" s="37">
        <v>4301170010</v>
      </c>
      <c r="D406" s="382">
        <v>4680115884090</v>
      </c>
      <c r="E406" s="382"/>
      <c r="F406" s="63">
        <v>0.11</v>
      </c>
      <c r="G406" s="38">
        <v>12</v>
      </c>
      <c r="H406" s="63">
        <v>1.32</v>
      </c>
      <c r="I406" s="63">
        <v>1.88</v>
      </c>
      <c r="J406" s="38">
        <v>200</v>
      </c>
      <c r="K406" s="38" t="s">
        <v>551</v>
      </c>
      <c r="L406" s="39" t="s">
        <v>550</v>
      </c>
      <c r="M406" s="38">
        <v>150</v>
      </c>
      <c r="N406" s="605" t="s">
        <v>586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88" t="s">
        <v>66</v>
      </c>
    </row>
    <row r="407" spans="1:53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90"/>
      <c r="N407" s="386" t="s">
        <v>43</v>
      </c>
      <c r="O407" s="387"/>
      <c r="P407" s="387"/>
      <c r="Q407" s="387"/>
      <c r="R407" s="387"/>
      <c r="S407" s="387"/>
      <c r="T407" s="388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90"/>
      <c r="N408" s="386" t="s">
        <v>43</v>
      </c>
      <c r="O408" s="387"/>
      <c r="P408" s="387"/>
      <c r="Q408" s="387"/>
      <c r="R408" s="387"/>
      <c r="S408" s="387"/>
      <c r="T408" s="388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79" t="s">
        <v>587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55"/>
      <c r="Z409" s="55"/>
    </row>
    <row r="410" spans="1:53" ht="16.5" customHeight="1" x14ac:dyDescent="0.25">
      <c r="A410" s="380" t="s">
        <v>587</v>
      </c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66"/>
      <c r="Z410" s="66"/>
    </row>
    <row r="411" spans="1:53" ht="14.25" customHeight="1" x14ac:dyDescent="0.25">
      <c r="A411" s="381" t="s">
        <v>116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27" customHeight="1" x14ac:dyDescent="0.25">
      <c r="A412" s="64" t="s">
        <v>588</v>
      </c>
      <c r="B412" s="64" t="s">
        <v>589</v>
      </c>
      <c r="C412" s="37">
        <v>4301011371</v>
      </c>
      <c r="D412" s="382">
        <v>4607091389067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140</v>
      </c>
      <c r="M412" s="38">
        <v>55</v>
      </c>
      <c r="N412" s="6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7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89" t="s">
        <v>66</v>
      </c>
    </row>
    <row r="413" spans="1:53" ht="27" customHeight="1" x14ac:dyDescent="0.25">
      <c r="A413" s="64" t="s">
        <v>590</v>
      </c>
      <c r="B413" s="64" t="s">
        <v>591</v>
      </c>
      <c r="C413" s="37">
        <v>4301011363</v>
      </c>
      <c r="D413" s="382">
        <v>4607091383522</v>
      </c>
      <c r="E413" s="38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7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0" t="s">
        <v>66</v>
      </c>
    </row>
    <row r="414" spans="1:53" ht="27" customHeight="1" x14ac:dyDescent="0.25">
      <c r="A414" s="64" t="s">
        <v>592</v>
      </c>
      <c r="B414" s="64" t="s">
        <v>593</v>
      </c>
      <c r="C414" s="37">
        <v>4301011431</v>
      </c>
      <c r="D414" s="382">
        <v>4607091384437</v>
      </c>
      <c r="E414" s="38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6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84"/>
      <c r="P414" s="384"/>
      <c r="Q414" s="384"/>
      <c r="R414" s="38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7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1" t="s">
        <v>66</v>
      </c>
    </row>
    <row r="415" spans="1:53" ht="27" customHeight="1" x14ac:dyDescent="0.25">
      <c r="A415" s="64" t="s">
        <v>594</v>
      </c>
      <c r="B415" s="64" t="s">
        <v>595</v>
      </c>
      <c r="C415" s="37">
        <v>4301011365</v>
      </c>
      <c r="D415" s="382">
        <v>4607091389104</v>
      </c>
      <c r="E415" s="38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84"/>
      <c r="P415" s="384"/>
      <c r="Q415" s="384"/>
      <c r="R415" s="38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2" t="s">
        <v>66</v>
      </c>
    </row>
    <row r="416" spans="1:53" ht="27" customHeight="1" x14ac:dyDescent="0.25">
      <c r="A416" s="64" t="s">
        <v>596</v>
      </c>
      <c r="B416" s="64" t="s">
        <v>597</v>
      </c>
      <c r="C416" s="37">
        <v>4301011367</v>
      </c>
      <c r="D416" s="382">
        <v>4680115880603</v>
      </c>
      <c r="E416" s="38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84"/>
      <c r="P416" s="384"/>
      <c r="Q416" s="384"/>
      <c r="R416" s="38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3" t="s">
        <v>66</v>
      </c>
    </row>
    <row r="417" spans="1:53" ht="27" customHeight="1" x14ac:dyDescent="0.25">
      <c r="A417" s="64" t="s">
        <v>598</v>
      </c>
      <c r="B417" s="64" t="s">
        <v>599</v>
      </c>
      <c r="C417" s="37">
        <v>4301011168</v>
      </c>
      <c r="D417" s="382">
        <v>4607091389999</v>
      </c>
      <c r="E417" s="38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61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600</v>
      </c>
      <c r="B418" s="64" t="s">
        <v>601</v>
      </c>
      <c r="C418" s="37">
        <v>4301011372</v>
      </c>
      <c r="D418" s="382">
        <v>4680115882782</v>
      </c>
      <c r="E418" s="38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602</v>
      </c>
      <c r="B419" s="64" t="s">
        <v>603</v>
      </c>
      <c r="C419" s="37">
        <v>4301011190</v>
      </c>
      <c r="D419" s="382">
        <v>4607091389098</v>
      </c>
      <c r="E419" s="382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140</v>
      </c>
      <c r="M419" s="38">
        <v>50</v>
      </c>
      <c r="N419" s="61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604</v>
      </c>
      <c r="B420" s="64" t="s">
        <v>605</v>
      </c>
      <c r="C420" s="37">
        <v>4301011366</v>
      </c>
      <c r="D420" s="382">
        <v>4607091389982</v>
      </c>
      <c r="E420" s="382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6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90"/>
      <c r="N421" s="386" t="s">
        <v>43</v>
      </c>
      <c r="O421" s="387"/>
      <c r="P421" s="387"/>
      <c r="Q421" s="387"/>
      <c r="R421" s="387"/>
      <c r="S421" s="387"/>
      <c r="T421" s="388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90"/>
      <c r="N422" s="386" t="s">
        <v>43</v>
      </c>
      <c r="O422" s="387"/>
      <c r="P422" s="387"/>
      <c r="Q422" s="387"/>
      <c r="R422" s="387"/>
      <c r="S422" s="387"/>
      <c r="T422" s="388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25">
      <c r="A423" s="381" t="s">
        <v>108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67"/>
      <c r="Z423" s="67"/>
    </row>
    <row r="424" spans="1:53" ht="16.5" customHeight="1" x14ac:dyDescent="0.25">
      <c r="A424" s="64" t="s">
        <v>606</v>
      </c>
      <c r="B424" s="64" t="s">
        <v>607</v>
      </c>
      <c r="C424" s="37">
        <v>4301020222</v>
      </c>
      <c r="D424" s="382">
        <v>4607091388930</v>
      </c>
      <c r="E424" s="382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84"/>
      <c r="P424" s="384"/>
      <c r="Q424" s="384"/>
      <c r="R424" s="38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16.5" customHeight="1" x14ac:dyDescent="0.25">
      <c r="A425" s="64" t="s">
        <v>608</v>
      </c>
      <c r="B425" s="64" t="s">
        <v>609</v>
      </c>
      <c r="C425" s="37">
        <v>4301020206</v>
      </c>
      <c r="D425" s="382">
        <v>4680115880054</v>
      </c>
      <c r="E425" s="382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84"/>
      <c r="P425" s="384"/>
      <c r="Q425" s="384"/>
      <c r="R425" s="38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x14ac:dyDescent="0.2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90"/>
      <c r="N426" s="386" t="s">
        <v>43</v>
      </c>
      <c r="O426" s="387"/>
      <c r="P426" s="387"/>
      <c r="Q426" s="387"/>
      <c r="R426" s="387"/>
      <c r="S426" s="387"/>
      <c r="T426" s="388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90"/>
      <c r="N427" s="386" t="s">
        <v>43</v>
      </c>
      <c r="O427" s="387"/>
      <c r="P427" s="387"/>
      <c r="Q427" s="387"/>
      <c r="R427" s="387"/>
      <c r="S427" s="387"/>
      <c r="T427" s="388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81" t="s">
        <v>76</v>
      </c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67"/>
      <c r="Z428" s="67"/>
    </row>
    <row r="429" spans="1:53" ht="27" customHeight="1" x14ac:dyDescent="0.25">
      <c r="A429" s="64" t="s">
        <v>610</v>
      </c>
      <c r="B429" s="64" t="s">
        <v>611</v>
      </c>
      <c r="C429" s="37">
        <v>4301031252</v>
      </c>
      <c r="D429" s="382">
        <v>4680115883116</v>
      </c>
      <c r="E429" s="38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6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84"/>
      <c r="P429" s="384"/>
      <c r="Q429" s="384"/>
      <c r="R429" s="38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8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0" t="s">
        <v>66</v>
      </c>
    </row>
    <row r="430" spans="1:53" ht="27" customHeight="1" x14ac:dyDescent="0.25">
      <c r="A430" s="64" t="s">
        <v>612</v>
      </c>
      <c r="B430" s="64" t="s">
        <v>613</v>
      </c>
      <c r="C430" s="37">
        <v>4301031248</v>
      </c>
      <c r="D430" s="382">
        <v>4680115883093</v>
      </c>
      <c r="E430" s="382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6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84"/>
      <c r="P430" s="384"/>
      <c r="Q430" s="384"/>
      <c r="R430" s="38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8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1" t="s">
        <v>66</v>
      </c>
    </row>
    <row r="431" spans="1:53" ht="27" customHeight="1" x14ac:dyDescent="0.25">
      <c r="A431" s="64" t="s">
        <v>614</v>
      </c>
      <c r="B431" s="64" t="s">
        <v>615</v>
      </c>
      <c r="C431" s="37">
        <v>4301031250</v>
      </c>
      <c r="D431" s="382">
        <v>4680115883109</v>
      </c>
      <c r="E431" s="382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84"/>
      <c r="P431" s="384"/>
      <c r="Q431" s="384"/>
      <c r="R431" s="38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8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2" t="s">
        <v>66</v>
      </c>
    </row>
    <row r="432" spans="1:53" ht="27" customHeight="1" x14ac:dyDescent="0.25">
      <c r="A432" s="64" t="s">
        <v>616</v>
      </c>
      <c r="B432" s="64" t="s">
        <v>617</v>
      </c>
      <c r="C432" s="37">
        <v>4301031249</v>
      </c>
      <c r="D432" s="382">
        <v>4680115882072</v>
      </c>
      <c r="E432" s="382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620" t="s">
        <v>618</v>
      </c>
      <c r="O432" s="384"/>
      <c r="P432" s="384"/>
      <c r="Q432" s="384"/>
      <c r="R432" s="38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3" t="s">
        <v>66</v>
      </c>
    </row>
    <row r="433" spans="1:53" ht="27" customHeight="1" x14ac:dyDescent="0.25">
      <c r="A433" s="64" t="s">
        <v>619</v>
      </c>
      <c r="B433" s="64" t="s">
        <v>620</v>
      </c>
      <c r="C433" s="37">
        <v>4301031251</v>
      </c>
      <c r="D433" s="382">
        <v>4680115882102</v>
      </c>
      <c r="E433" s="382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621" t="s">
        <v>621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27" customHeight="1" x14ac:dyDescent="0.25">
      <c r="A434" s="64" t="s">
        <v>622</v>
      </c>
      <c r="B434" s="64" t="s">
        <v>623</v>
      </c>
      <c r="C434" s="37">
        <v>4301031253</v>
      </c>
      <c r="D434" s="382">
        <v>4680115882096</v>
      </c>
      <c r="E434" s="382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622" t="s">
        <v>624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25">
      <c r="A437" s="381" t="s">
        <v>81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16.5" customHeight="1" x14ac:dyDescent="0.25">
      <c r="A438" s="64" t="s">
        <v>625</v>
      </c>
      <c r="B438" s="64" t="s">
        <v>626</v>
      </c>
      <c r="C438" s="37">
        <v>4301051230</v>
      </c>
      <c r="D438" s="382">
        <v>4607091383409</v>
      </c>
      <c r="E438" s="382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16.5" customHeight="1" x14ac:dyDescent="0.25">
      <c r="A439" s="64" t="s">
        <v>627</v>
      </c>
      <c r="B439" s="64" t="s">
        <v>628</v>
      </c>
      <c r="C439" s="37">
        <v>4301051231</v>
      </c>
      <c r="D439" s="382">
        <v>4607091383416</v>
      </c>
      <c r="E439" s="382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79" t="s">
        <v>629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55"/>
      <c r="Z442" s="55"/>
    </row>
    <row r="443" spans="1:53" ht="16.5" customHeight="1" x14ac:dyDescent="0.25">
      <c r="A443" s="380" t="s">
        <v>630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66"/>
      <c r="Z443" s="66"/>
    </row>
    <row r="444" spans="1:53" ht="14.25" customHeight="1" x14ac:dyDescent="0.25">
      <c r="A444" s="381" t="s">
        <v>116</v>
      </c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67"/>
      <c r="Z444" s="67"/>
    </row>
    <row r="445" spans="1:53" ht="27" customHeight="1" x14ac:dyDescent="0.25">
      <c r="A445" s="64" t="s">
        <v>631</v>
      </c>
      <c r="B445" s="64" t="s">
        <v>632</v>
      </c>
      <c r="C445" s="37">
        <v>4301011585</v>
      </c>
      <c r="D445" s="382">
        <v>4640242180441</v>
      </c>
      <c r="E445" s="382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625" t="s">
        <v>633</v>
      </c>
      <c r="O445" s="384"/>
      <c r="P445" s="384"/>
      <c r="Q445" s="384"/>
      <c r="R445" s="38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8" t="s">
        <v>66</v>
      </c>
    </row>
    <row r="446" spans="1:53" ht="27" customHeight="1" x14ac:dyDescent="0.25">
      <c r="A446" s="64" t="s">
        <v>634</v>
      </c>
      <c r="B446" s="64" t="s">
        <v>635</v>
      </c>
      <c r="C446" s="37">
        <v>4301011584</v>
      </c>
      <c r="D446" s="382">
        <v>4640242180564</v>
      </c>
      <c r="E446" s="382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626" t="s">
        <v>636</v>
      </c>
      <c r="O446" s="384"/>
      <c r="P446" s="384"/>
      <c r="Q446" s="384"/>
      <c r="R446" s="38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9" t="s">
        <v>66</v>
      </c>
    </row>
    <row r="447" spans="1:53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90"/>
      <c r="N447" s="386" t="s">
        <v>43</v>
      </c>
      <c r="O447" s="387"/>
      <c r="P447" s="387"/>
      <c r="Q447" s="387"/>
      <c r="R447" s="387"/>
      <c r="S447" s="387"/>
      <c r="T447" s="388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90"/>
      <c r="N448" s="386" t="s">
        <v>43</v>
      </c>
      <c r="O448" s="387"/>
      <c r="P448" s="387"/>
      <c r="Q448" s="387"/>
      <c r="R448" s="387"/>
      <c r="S448" s="387"/>
      <c r="T448" s="388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25">
      <c r="A449" s="381" t="s">
        <v>108</v>
      </c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67"/>
      <c r="Z449" s="67"/>
    </row>
    <row r="450" spans="1:53" ht="27" customHeight="1" x14ac:dyDescent="0.25">
      <c r="A450" s="64" t="s">
        <v>637</v>
      </c>
      <c r="B450" s="64" t="s">
        <v>638</v>
      </c>
      <c r="C450" s="37">
        <v>4301020260</v>
      </c>
      <c r="D450" s="382">
        <v>4640242180526</v>
      </c>
      <c r="E450" s="382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627" t="s">
        <v>639</v>
      </c>
      <c r="O450" s="384"/>
      <c r="P450" s="384"/>
      <c r="Q450" s="384"/>
      <c r="R450" s="385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0" t="s">
        <v>66</v>
      </c>
    </row>
    <row r="451" spans="1:53" ht="16.5" customHeight="1" x14ac:dyDescent="0.25">
      <c r="A451" s="64" t="s">
        <v>640</v>
      </c>
      <c r="B451" s="64" t="s">
        <v>641</v>
      </c>
      <c r="C451" s="37">
        <v>4301020269</v>
      </c>
      <c r="D451" s="382">
        <v>4640242180519</v>
      </c>
      <c r="E451" s="382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140</v>
      </c>
      <c r="M451" s="38">
        <v>50</v>
      </c>
      <c r="N451" s="628" t="s">
        <v>642</v>
      </c>
      <c r="O451" s="384"/>
      <c r="P451" s="384"/>
      <c r="Q451" s="384"/>
      <c r="R451" s="38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1" t="s">
        <v>66</v>
      </c>
    </row>
    <row r="452" spans="1:53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90"/>
      <c r="N452" s="386" t="s">
        <v>43</v>
      </c>
      <c r="O452" s="387"/>
      <c r="P452" s="387"/>
      <c r="Q452" s="387"/>
      <c r="R452" s="387"/>
      <c r="S452" s="387"/>
      <c r="T452" s="388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90"/>
      <c r="N453" s="386" t="s">
        <v>43</v>
      </c>
      <c r="O453" s="387"/>
      <c r="P453" s="387"/>
      <c r="Q453" s="387"/>
      <c r="R453" s="387"/>
      <c r="S453" s="387"/>
      <c r="T453" s="388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1" t="s">
        <v>76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67"/>
      <c r="Z454" s="67"/>
    </row>
    <row r="455" spans="1:53" ht="27" customHeight="1" x14ac:dyDescent="0.25">
      <c r="A455" s="64" t="s">
        <v>643</v>
      </c>
      <c r="B455" s="64" t="s">
        <v>644</v>
      </c>
      <c r="C455" s="37">
        <v>4301031200</v>
      </c>
      <c r="D455" s="382">
        <v>4640242180489</v>
      </c>
      <c r="E455" s="382"/>
      <c r="F455" s="63">
        <v>0.28000000000000003</v>
      </c>
      <c r="G455" s="38">
        <v>6</v>
      </c>
      <c r="H455" s="63">
        <v>1.68</v>
      </c>
      <c r="I455" s="63">
        <v>1.84</v>
      </c>
      <c r="J455" s="38">
        <v>234</v>
      </c>
      <c r="K455" s="38" t="s">
        <v>183</v>
      </c>
      <c r="L455" s="39" t="s">
        <v>79</v>
      </c>
      <c r="M455" s="38">
        <v>40</v>
      </c>
      <c r="N455" s="629" t="s">
        <v>645</v>
      </c>
      <c r="O455" s="384"/>
      <c r="P455" s="384"/>
      <c r="Q455" s="384"/>
      <c r="R455" s="385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IFERROR(IF(W455=0,"",ROUNDUP(W455/H455,0)*0.00502),"")</f>
        <v/>
      </c>
      <c r="Y455" s="69" t="s">
        <v>48</v>
      </c>
      <c r="Z455" s="70" t="s">
        <v>130</v>
      </c>
      <c r="AD455" s="71"/>
      <c r="BA455" s="312" t="s">
        <v>66</v>
      </c>
    </row>
    <row r="456" spans="1:53" ht="27" customHeight="1" x14ac:dyDescent="0.25">
      <c r="A456" s="64" t="s">
        <v>646</v>
      </c>
      <c r="B456" s="64" t="s">
        <v>647</v>
      </c>
      <c r="C456" s="37">
        <v>4301031280</v>
      </c>
      <c r="D456" s="382">
        <v>4640242180816</v>
      </c>
      <c r="E456" s="382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630" t="s">
        <v>648</v>
      </c>
      <c r="O456" s="384"/>
      <c r="P456" s="384"/>
      <c r="Q456" s="384"/>
      <c r="R456" s="385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3" t="s">
        <v>66</v>
      </c>
    </row>
    <row r="457" spans="1:53" ht="27" customHeight="1" x14ac:dyDescent="0.25">
      <c r="A457" s="64" t="s">
        <v>649</v>
      </c>
      <c r="B457" s="64" t="s">
        <v>650</v>
      </c>
      <c r="C457" s="37">
        <v>4301031244</v>
      </c>
      <c r="D457" s="382">
        <v>4640242180595</v>
      </c>
      <c r="E457" s="382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80</v>
      </c>
      <c r="L457" s="39" t="s">
        <v>79</v>
      </c>
      <c r="M457" s="38">
        <v>40</v>
      </c>
      <c r="N457" s="631" t="s">
        <v>651</v>
      </c>
      <c r="O457" s="384"/>
      <c r="P457" s="384"/>
      <c r="Q457" s="384"/>
      <c r="R457" s="385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4" t="s">
        <v>66</v>
      </c>
    </row>
    <row r="458" spans="1:53" ht="27" customHeight="1" x14ac:dyDescent="0.25">
      <c r="A458" s="64" t="s">
        <v>652</v>
      </c>
      <c r="B458" s="64" t="s">
        <v>653</v>
      </c>
      <c r="C458" s="37">
        <v>4301031203</v>
      </c>
      <c r="D458" s="382">
        <v>4640242180908</v>
      </c>
      <c r="E458" s="382"/>
      <c r="F458" s="63">
        <v>0.28000000000000003</v>
      </c>
      <c r="G458" s="38">
        <v>6</v>
      </c>
      <c r="H458" s="63">
        <v>1.68</v>
      </c>
      <c r="I458" s="63">
        <v>1.81</v>
      </c>
      <c r="J458" s="38">
        <v>234</v>
      </c>
      <c r="K458" s="38" t="s">
        <v>183</v>
      </c>
      <c r="L458" s="39" t="s">
        <v>79</v>
      </c>
      <c r="M458" s="38">
        <v>40</v>
      </c>
      <c r="N458" s="632" t="s">
        <v>654</v>
      </c>
      <c r="O458" s="384"/>
      <c r="P458" s="384"/>
      <c r="Q458" s="384"/>
      <c r="R458" s="385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IFERROR(IF(W458=0,"",ROUNDUP(W458/H458,0)*0.00502),"")</f>
        <v/>
      </c>
      <c r="Y458" s="69" t="s">
        <v>48</v>
      </c>
      <c r="Z458" s="70" t="s">
        <v>48</v>
      </c>
      <c r="AD458" s="71"/>
      <c r="BA458" s="315" t="s">
        <v>66</v>
      </c>
    </row>
    <row r="459" spans="1:53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90"/>
      <c r="N459" s="386" t="s">
        <v>43</v>
      </c>
      <c r="O459" s="387"/>
      <c r="P459" s="387"/>
      <c r="Q459" s="387"/>
      <c r="R459" s="387"/>
      <c r="S459" s="387"/>
      <c r="T459" s="388"/>
      <c r="U459" s="43" t="s">
        <v>42</v>
      </c>
      <c r="V459" s="44">
        <f>IFERROR(V455/H455,"0")+IFERROR(V456/H456,"0")+IFERROR(V457/H457,"0")+IFERROR(V458/H458,"0")</f>
        <v>0</v>
      </c>
      <c r="W459" s="44">
        <f>IFERROR(W455/H455,"0")+IFERROR(W456/H456,"0")+IFERROR(W457/H457,"0")+IFERROR(W458/H458,"0")</f>
        <v>0</v>
      </c>
      <c r="X459" s="44">
        <f>IFERROR(IF(X455="",0,X455),"0")+IFERROR(IF(X456="",0,X456),"0")+IFERROR(IF(X457="",0,X457),"0")+IFERROR(IF(X458="",0,X458),"0")</f>
        <v>0</v>
      </c>
      <c r="Y459" s="68"/>
      <c r="Z459" s="68"/>
    </row>
    <row r="460" spans="1:53" x14ac:dyDescent="0.2">
      <c r="A460" s="389"/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90"/>
      <c r="N460" s="386" t="s">
        <v>43</v>
      </c>
      <c r="O460" s="387"/>
      <c r="P460" s="387"/>
      <c r="Q460" s="387"/>
      <c r="R460" s="387"/>
      <c r="S460" s="387"/>
      <c r="T460" s="388"/>
      <c r="U460" s="43" t="s">
        <v>0</v>
      </c>
      <c r="V460" s="44">
        <f>IFERROR(SUM(V455:V458),"0")</f>
        <v>0</v>
      </c>
      <c r="W460" s="44">
        <f>IFERROR(SUM(W455:W458),"0")</f>
        <v>0</v>
      </c>
      <c r="X460" s="43"/>
      <c r="Y460" s="68"/>
      <c r="Z460" s="68"/>
    </row>
    <row r="461" spans="1:53" ht="14.25" customHeight="1" x14ac:dyDescent="0.25">
      <c r="A461" s="381" t="s">
        <v>81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67"/>
      <c r="Z461" s="67"/>
    </row>
    <row r="462" spans="1:53" ht="27" customHeight="1" x14ac:dyDescent="0.25">
      <c r="A462" s="64" t="s">
        <v>655</v>
      </c>
      <c r="B462" s="64" t="s">
        <v>656</v>
      </c>
      <c r="C462" s="37">
        <v>4301051390</v>
      </c>
      <c r="D462" s="382">
        <v>4640242181233</v>
      </c>
      <c r="E462" s="382"/>
      <c r="F462" s="63">
        <v>0.3</v>
      </c>
      <c r="G462" s="38">
        <v>6</v>
      </c>
      <c r="H462" s="63">
        <v>1.8</v>
      </c>
      <c r="I462" s="63">
        <v>1.984</v>
      </c>
      <c r="J462" s="38">
        <v>234</v>
      </c>
      <c r="K462" s="38" t="s">
        <v>183</v>
      </c>
      <c r="L462" s="39" t="s">
        <v>79</v>
      </c>
      <c r="M462" s="38">
        <v>40</v>
      </c>
      <c r="N462" s="633" t="s">
        <v>657</v>
      </c>
      <c r="O462" s="384"/>
      <c r="P462" s="384"/>
      <c r="Q462" s="384"/>
      <c r="R462" s="385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IFERROR(IF(W462=0,"",ROUNDUP(W462/H462,0)*0.00502),"")</f>
        <v/>
      </c>
      <c r="Y462" s="69" t="s">
        <v>48</v>
      </c>
      <c r="Z462" s="70" t="s">
        <v>130</v>
      </c>
      <c r="AD462" s="71"/>
      <c r="BA462" s="316" t="s">
        <v>66</v>
      </c>
    </row>
    <row r="463" spans="1:53" ht="27" customHeight="1" x14ac:dyDescent="0.25">
      <c r="A463" s="64" t="s">
        <v>658</v>
      </c>
      <c r="B463" s="64" t="s">
        <v>659</v>
      </c>
      <c r="C463" s="37">
        <v>4301051448</v>
      </c>
      <c r="D463" s="382">
        <v>4640242181226</v>
      </c>
      <c r="E463" s="382"/>
      <c r="F463" s="63">
        <v>0.3</v>
      </c>
      <c r="G463" s="38">
        <v>6</v>
      </c>
      <c r="H463" s="63">
        <v>1.8</v>
      </c>
      <c r="I463" s="63">
        <v>1.972</v>
      </c>
      <c r="J463" s="38">
        <v>234</v>
      </c>
      <c r="K463" s="38" t="s">
        <v>183</v>
      </c>
      <c r="L463" s="39" t="s">
        <v>79</v>
      </c>
      <c r="M463" s="38">
        <v>30</v>
      </c>
      <c r="N463" s="634" t="s">
        <v>660</v>
      </c>
      <c r="O463" s="384"/>
      <c r="P463" s="384"/>
      <c r="Q463" s="384"/>
      <c r="R463" s="385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130</v>
      </c>
      <c r="AD463" s="71"/>
      <c r="BA463" s="317" t="s">
        <v>66</v>
      </c>
    </row>
    <row r="464" spans="1:53" ht="27" customHeight="1" x14ac:dyDescent="0.25">
      <c r="A464" s="64" t="s">
        <v>661</v>
      </c>
      <c r="B464" s="64" t="s">
        <v>662</v>
      </c>
      <c r="C464" s="37">
        <v>4301051310</v>
      </c>
      <c r="D464" s="382">
        <v>4680115880870</v>
      </c>
      <c r="E464" s="382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140</v>
      </c>
      <c r="M464" s="38">
        <v>40</v>
      </c>
      <c r="N464" s="6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84"/>
      <c r="P464" s="384"/>
      <c r="Q464" s="384"/>
      <c r="R464" s="38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53" ht="27" customHeight="1" x14ac:dyDescent="0.25">
      <c r="A465" s="64" t="s">
        <v>663</v>
      </c>
      <c r="B465" s="64" t="s">
        <v>664</v>
      </c>
      <c r="C465" s="37">
        <v>4301051510</v>
      </c>
      <c r="D465" s="382">
        <v>4640242180540</v>
      </c>
      <c r="E465" s="382"/>
      <c r="F465" s="63">
        <v>1.3</v>
      </c>
      <c r="G465" s="38">
        <v>6</v>
      </c>
      <c r="H465" s="63">
        <v>7.8</v>
      </c>
      <c r="I465" s="63">
        <v>8.3640000000000008</v>
      </c>
      <c r="J465" s="38">
        <v>56</v>
      </c>
      <c r="K465" s="38" t="s">
        <v>112</v>
      </c>
      <c r="L465" s="39" t="s">
        <v>79</v>
      </c>
      <c r="M465" s="38">
        <v>30</v>
      </c>
      <c r="N465" s="636" t="s">
        <v>665</v>
      </c>
      <c r="O465" s="384"/>
      <c r="P465" s="384"/>
      <c r="Q465" s="384"/>
      <c r="R465" s="385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666</v>
      </c>
      <c r="B466" s="64" t="s">
        <v>667</v>
      </c>
      <c r="C466" s="37">
        <v>4301051508</v>
      </c>
      <c r="D466" s="382">
        <v>4640242180557</v>
      </c>
      <c r="E466" s="382"/>
      <c r="F466" s="63">
        <v>0.5</v>
      </c>
      <c r="G466" s="38">
        <v>6</v>
      </c>
      <c r="H466" s="63">
        <v>3</v>
      </c>
      <c r="I466" s="63">
        <v>3.2839999999999998</v>
      </c>
      <c r="J466" s="38">
        <v>156</v>
      </c>
      <c r="K466" s="38" t="s">
        <v>80</v>
      </c>
      <c r="L466" s="39" t="s">
        <v>79</v>
      </c>
      <c r="M466" s="38">
        <v>30</v>
      </c>
      <c r="N466" s="637" t="s">
        <v>668</v>
      </c>
      <c r="O466" s="384"/>
      <c r="P466" s="384"/>
      <c r="Q466" s="384"/>
      <c r="R466" s="385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90"/>
      <c r="N467" s="386" t="s">
        <v>43</v>
      </c>
      <c r="O467" s="387"/>
      <c r="P467" s="387"/>
      <c r="Q467" s="387"/>
      <c r="R467" s="387"/>
      <c r="S467" s="387"/>
      <c r="T467" s="388"/>
      <c r="U467" s="43" t="s">
        <v>42</v>
      </c>
      <c r="V467" s="44">
        <f>IFERROR(V462/H462,"0")+IFERROR(V463/H463,"0")+IFERROR(V464/H464,"0")+IFERROR(V465/H465,"0")+IFERROR(V466/H466,"0")</f>
        <v>0</v>
      </c>
      <c r="W467" s="44">
        <f>IFERROR(W462/H462,"0")+IFERROR(W463/H463,"0")+IFERROR(W464/H464,"0")+IFERROR(W465/H465,"0")+IFERROR(W466/H466,"0")</f>
        <v>0</v>
      </c>
      <c r="X467" s="44">
        <f>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90"/>
      <c r="N468" s="386" t="s">
        <v>43</v>
      </c>
      <c r="O468" s="387"/>
      <c r="P468" s="387"/>
      <c r="Q468" s="387"/>
      <c r="R468" s="387"/>
      <c r="S468" s="387"/>
      <c r="T468" s="388"/>
      <c r="U468" s="43" t="s">
        <v>0</v>
      </c>
      <c r="V468" s="44">
        <f>IFERROR(SUM(V462:V466),"0")</f>
        <v>0</v>
      </c>
      <c r="W468" s="44">
        <f>IFERROR(SUM(W462:W466),"0")</f>
        <v>0</v>
      </c>
      <c r="X468" s="43"/>
      <c r="Y468" s="68"/>
      <c r="Z468" s="68"/>
    </row>
    <row r="469" spans="1:53" ht="15" customHeight="1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641"/>
      <c r="N469" s="638" t="s">
        <v>36</v>
      </c>
      <c r="O469" s="639"/>
      <c r="P469" s="639"/>
      <c r="Q469" s="639"/>
      <c r="R469" s="639"/>
      <c r="S469" s="639"/>
      <c r="T469" s="640"/>
      <c r="U469" s="43" t="s">
        <v>0</v>
      </c>
      <c r="V469" s="4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0</v>
      </c>
      <c r="W469" s="4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0</v>
      </c>
      <c r="X469" s="43"/>
      <c r="Y469" s="68"/>
      <c r="Z469" s="68"/>
    </row>
    <row r="470" spans="1:53" x14ac:dyDescent="0.2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641"/>
      <c r="N470" s="638" t="s">
        <v>37</v>
      </c>
      <c r="O470" s="639"/>
      <c r="P470" s="639"/>
      <c r="Q470" s="639"/>
      <c r="R470" s="639"/>
      <c r="S470" s="639"/>
      <c r="T470" s="640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0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0</v>
      </c>
      <c r="X470" s="43"/>
      <c r="Y470" s="68"/>
      <c r="Z470" s="68"/>
    </row>
    <row r="471" spans="1:53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641"/>
      <c r="N471" s="638" t="s">
        <v>38</v>
      </c>
      <c r="O471" s="639"/>
      <c r="P471" s="639"/>
      <c r="Q471" s="639"/>
      <c r="R471" s="639"/>
      <c r="S471" s="639"/>
      <c r="T471" s="640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0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0</v>
      </c>
      <c r="X471" s="43"/>
      <c r="Y471" s="68"/>
      <c r="Z471" s="68"/>
    </row>
    <row r="472" spans="1:53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641"/>
      <c r="N472" s="638" t="s">
        <v>39</v>
      </c>
      <c r="O472" s="639"/>
      <c r="P472" s="639"/>
      <c r="Q472" s="639"/>
      <c r="R472" s="639"/>
      <c r="S472" s="639"/>
      <c r="T472" s="640"/>
      <c r="U472" s="43" t="s">
        <v>0</v>
      </c>
      <c r="V472" s="44">
        <f>GrossWeightTotal+PalletQtyTotal*25</f>
        <v>0</v>
      </c>
      <c r="W472" s="44">
        <f>GrossWeightTotalR+PalletQtyTotalR*25</f>
        <v>0</v>
      </c>
      <c r="X472" s="43"/>
      <c r="Y472" s="68"/>
      <c r="Z472" s="68"/>
    </row>
    <row r="473" spans="1:53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641"/>
      <c r="N473" s="638" t="s">
        <v>40</v>
      </c>
      <c r="O473" s="639"/>
      <c r="P473" s="639"/>
      <c r="Q473" s="639"/>
      <c r="R473" s="639"/>
      <c r="S473" s="639"/>
      <c r="T473" s="640"/>
      <c r="U473" s="43" t="s">
        <v>23</v>
      </c>
      <c r="V473" s="4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0</v>
      </c>
      <c r="W473" s="4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0</v>
      </c>
      <c r="X473" s="43"/>
      <c r="Y473" s="68"/>
      <c r="Z473" s="68"/>
    </row>
    <row r="474" spans="1:53" ht="14.25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641"/>
      <c r="N474" s="638" t="s">
        <v>41</v>
      </c>
      <c r="O474" s="639"/>
      <c r="P474" s="639"/>
      <c r="Q474" s="639"/>
      <c r="R474" s="639"/>
      <c r="S474" s="639"/>
      <c r="T474" s="640"/>
      <c r="U474" s="46" t="s">
        <v>54</v>
      </c>
      <c r="V474" s="43"/>
      <c r="W474" s="43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0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2" t="s">
        <v>106</v>
      </c>
      <c r="D476" s="642" t="s">
        <v>106</v>
      </c>
      <c r="E476" s="642" t="s">
        <v>106</v>
      </c>
      <c r="F476" s="642" t="s">
        <v>106</v>
      </c>
      <c r="G476" s="642" t="s">
        <v>247</v>
      </c>
      <c r="H476" s="642" t="s">
        <v>247</v>
      </c>
      <c r="I476" s="642" t="s">
        <v>247</v>
      </c>
      <c r="J476" s="642" t="s">
        <v>247</v>
      </c>
      <c r="K476" s="643"/>
      <c r="L476" s="642" t="s">
        <v>247</v>
      </c>
      <c r="M476" s="642" t="s">
        <v>247</v>
      </c>
      <c r="N476" s="642" t="s">
        <v>247</v>
      </c>
      <c r="O476" s="642" t="s">
        <v>451</v>
      </c>
      <c r="P476" s="642" t="s">
        <v>451</v>
      </c>
      <c r="Q476" s="642" t="s">
        <v>504</v>
      </c>
      <c r="R476" s="642" t="s">
        <v>504</v>
      </c>
      <c r="S476" s="72" t="s">
        <v>587</v>
      </c>
      <c r="T476" s="72" t="s">
        <v>629</v>
      </c>
      <c r="U476" s="1"/>
      <c r="Z476" s="61"/>
      <c r="AC476" s="1"/>
    </row>
    <row r="477" spans="1:53" ht="14.25" customHeight="1" thickTop="1" x14ac:dyDescent="0.2">
      <c r="A477" s="644" t="s">
        <v>10</v>
      </c>
      <c r="B477" s="642" t="s">
        <v>75</v>
      </c>
      <c r="C477" s="642" t="s">
        <v>107</v>
      </c>
      <c r="D477" s="642" t="s">
        <v>115</v>
      </c>
      <c r="E477" s="642" t="s">
        <v>106</v>
      </c>
      <c r="F477" s="642" t="s">
        <v>239</v>
      </c>
      <c r="G477" s="642" t="s">
        <v>248</v>
      </c>
      <c r="H477" s="642" t="s">
        <v>255</v>
      </c>
      <c r="I477" s="642" t="s">
        <v>275</v>
      </c>
      <c r="J477" s="642" t="s">
        <v>341</v>
      </c>
      <c r="K477" s="1"/>
      <c r="L477" s="642" t="s">
        <v>344</v>
      </c>
      <c r="M477" s="642" t="s">
        <v>424</v>
      </c>
      <c r="N477" s="642" t="s">
        <v>442</v>
      </c>
      <c r="O477" s="642" t="s">
        <v>452</v>
      </c>
      <c r="P477" s="642" t="s">
        <v>481</v>
      </c>
      <c r="Q477" s="642" t="s">
        <v>505</v>
      </c>
      <c r="R477" s="642" t="s">
        <v>561</v>
      </c>
      <c r="S477" s="642" t="s">
        <v>587</v>
      </c>
      <c r="T477" s="642" t="s">
        <v>630</v>
      </c>
      <c r="U477" s="1"/>
      <c r="Z477" s="61"/>
      <c r="AC477" s="1"/>
    </row>
    <row r="478" spans="1:53" ht="13.5" thickBot="1" x14ac:dyDescent="0.25">
      <c r="A478" s="645"/>
      <c r="B478" s="642"/>
      <c r="C478" s="642"/>
      <c r="D478" s="642"/>
      <c r="E478" s="642"/>
      <c r="F478" s="642"/>
      <c r="G478" s="642"/>
      <c r="H478" s="642"/>
      <c r="I478" s="642"/>
      <c r="J478" s="642"/>
      <c r="K478" s="1"/>
      <c r="L478" s="642"/>
      <c r="M478" s="642"/>
      <c r="N478" s="642"/>
      <c r="O478" s="642"/>
      <c r="P478" s="642"/>
      <c r="Q478" s="642"/>
      <c r="R478" s="642"/>
      <c r="S478" s="642"/>
      <c r="T478" s="642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53">
        <f>IFERROR(W124*1,"0")+IFERROR(W125*1,"0")+IFERROR(W126*1,"0")</f>
        <v>0</v>
      </c>
      <c r="G479" s="53">
        <f>IFERROR(W132*1,"0")+IFERROR(W133*1,"0")+IFERROR(W134*1,"0")</f>
        <v>0</v>
      </c>
      <c r="H479" s="53">
        <f>IFERROR(W139*1,"0")+IFERROR(W140*1,"0")+IFERROR(W141*1,"0")+IFERROR(W142*1,"0")+IFERROR(W143*1,"0")+IFERROR(W144*1,"0")+IFERROR(W145*1,"0")+IFERROR(W146*1,"0")+IFERROR(W147*1,"0")</f>
        <v>0</v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53">
        <f>IFERROR(W197*1,"0")</f>
        <v>0</v>
      </c>
      <c r="K479" s="1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53">
        <f>IFERROR(W261*1,"0")+IFERROR(W262*1,"0")+IFERROR(W263*1,"0")+IFERROR(W264*1,"0")+IFERROR(W265*1,"0")+IFERROR(W266*1,"0")+IFERROR(W267*1,"0")+IFERROR(W271*1,"0")+IFERROR(W272*1,"0")</f>
        <v>0</v>
      </c>
      <c r="N479" s="53">
        <f>IFERROR(W277*1,"0")+IFERROR(W281*1,"0")+IFERROR(W285*1,"0")+IFERROR(W289*1,"0")</f>
        <v>0</v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0</v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1"/>
      <c r="Z479" s="61"/>
      <c r="AC479" s="1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2">
    <mergeCell ref="S477:S478"/>
    <mergeCell ref="T477:T478"/>
    <mergeCell ref="C476:F476"/>
    <mergeCell ref="G476:N476"/>
    <mergeCell ref="O476:P476"/>
    <mergeCell ref="Q476:R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D466:E466"/>
    <mergeCell ref="N466:R466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A461:X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A374:X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A340:X340"/>
    <mergeCell ref="D341:E341"/>
    <mergeCell ref="N341:R341"/>
    <mergeCell ref="N342:T342"/>
    <mergeCell ref="A342:M343"/>
    <mergeCell ref="N343:T343"/>
    <mergeCell ref="A344:X344"/>
    <mergeCell ref="A345:X345"/>
    <mergeCell ref="A346:X346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28:X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23:E323"/>
    <mergeCell ref="N323:R323"/>
    <mergeCell ref="D324:E324"/>
    <mergeCell ref="N324:R324"/>
    <mergeCell ref="D325:E325"/>
    <mergeCell ref="N325:R325"/>
    <mergeCell ref="N326:T326"/>
    <mergeCell ref="A326:M327"/>
    <mergeCell ref="N327:T327"/>
    <mergeCell ref="D317:E317"/>
    <mergeCell ref="N317:R317"/>
    <mergeCell ref="N318:T318"/>
    <mergeCell ref="A318:M319"/>
    <mergeCell ref="N319:T319"/>
    <mergeCell ref="A320:X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A219:X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17:T217"/>
    <mergeCell ref="A217:M218"/>
    <mergeCell ref="N218:T218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D157:E157"/>
    <mergeCell ref="N157:R157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A151:X151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35:T135"/>
    <mergeCell ref="A135:M136"/>
    <mergeCell ref="N136:T136"/>
    <mergeCell ref="A137:X137"/>
    <mergeCell ref="A138:X138"/>
    <mergeCell ref="D139:E139"/>
    <mergeCell ref="N139:R139"/>
    <mergeCell ref="D140:E140"/>
    <mergeCell ref="N140:R140"/>
    <mergeCell ref="A129:X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A122:X122"/>
    <mergeCell ref="A123:X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669</v>
      </c>
      <c r="H1" s="9"/>
    </row>
    <row r="3" spans="2:8" x14ac:dyDescent="0.2">
      <c r="B3" s="54" t="s">
        <v>670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672</v>
      </c>
      <c r="C6" s="54" t="s">
        <v>673</v>
      </c>
      <c r="D6" s="54" t="s">
        <v>674</v>
      </c>
      <c r="E6" s="54" t="s">
        <v>48</v>
      </c>
    </row>
    <row r="7" spans="2:8" x14ac:dyDescent="0.2">
      <c r="B7" s="54" t="s">
        <v>675</v>
      </c>
      <c r="C7" s="54" t="s">
        <v>676</v>
      </c>
      <c r="D7" s="54" t="s">
        <v>677</v>
      </c>
      <c r="E7" s="54" t="s">
        <v>48</v>
      </c>
    </row>
    <row r="8" spans="2:8" x14ac:dyDescent="0.2">
      <c r="B8" s="54" t="s">
        <v>678</v>
      </c>
      <c r="C8" s="54" t="s">
        <v>679</v>
      </c>
      <c r="D8" s="54" t="s">
        <v>680</v>
      </c>
      <c r="E8" s="54" t="s">
        <v>48</v>
      </c>
    </row>
    <row r="9" spans="2:8" x14ac:dyDescent="0.2">
      <c r="B9" s="54" t="s">
        <v>681</v>
      </c>
      <c r="C9" s="54" t="s">
        <v>682</v>
      </c>
      <c r="D9" s="54" t="s">
        <v>683</v>
      </c>
      <c r="E9" s="54" t="s">
        <v>48</v>
      </c>
    </row>
    <row r="10" spans="2:8" x14ac:dyDescent="0.2">
      <c r="B10" s="54" t="s">
        <v>684</v>
      </c>
      <c r="C10" s="54" t="s">
        <v>685</v>
      </c>
      <c r="D10" s="54" t="s">
        <v>686</v>
      </c>
      <c r="E10" s="54" t="s">
        <v>48</v>
      </c>
    </row>
    <row r="12" spans="2:8" x14ac:dyDescent="0.2">
      <c r="B12" s="54" t="s">
        <v>687</v>
      </c>
      <c r="C12" s="54" t="s">
        <v>673</v>
      </c>
      <c r="D12" s="54" t="s">
        <v>48</v>
      </c>
      <c r="E12" s="54" t="s">
        <v>48</v>
      </c>
    </row>
    <row r="14" spans="2:8" x14ac:dyDescent="0.2">
      <c r="B14" s="54" t="s">
        <v>688</v>
      </c>
      <c r="C14" s="54" t="s">
        <v>676</v>
      </c>
      <c r="D14" s="54" t="s">
        <v>48</v>
      </c>
      <c r="E14" s="54" t="s">
        <v>48</v>
      </c>
    </row>
    <row r="16" spans="2:8" x14ac:dyDescent="0.2">
      <c r="B16" s="54" t="s">
        <v>689</v>
      </c>
      <c r="C16" s="54" t="s">
        <v>679</v>
      </c>
      <c r="D16" s="54" t="s">
        <v>48</v>
      </c>
      <c r="E16" s="54" t="s">
        <v>48</v>
      </c>
    </row>
    <row r="18" spans="2:5" x14ac:dyDescent="0.2">
      <c r="B18" s="54" t="s">
        <v>690</v>
      </c>
      <c r="C18" s="54" t="s">
        <v>682</v>
      </c>
      <c r="D18" s="54" t="s">
        <v>48</v>
      </c>
      <c r="E18" s="54" t="s">
        <v>48</v>
      </c>
    </row>
    <row r="20" spans="2:5" x14ac:dyDescent="0.2">
      <c r="B20" s="54" t="s">
        <v>691</v>
      </c>
      <c r="C20" s="54" t="s">
        <v>685</v>
      </c>
      <c r="D20" s="54" t="s">
        <v>48</v>
      </c>
      <c r="E20" s="54" t="s">
        <v>48</v>
      </c>
    </row>
    <row r="22" spans="2:5" x14ac:dyDescent="0.2">
      <c r="B22" s="54" t="s">
        <v>692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693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694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702</v>
      </c>
      <c r="C32" s="54" t="s">
        <v>48</v>
      </c>
      <c r="D32" s="54" t="s">
        <v>48</v>
      </c>
      <c r="E32" s="54" t="s">
        <v>48</v>
      </c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