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2E3E1665-F124-4048-A275-DC5D9B7368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2" l="1"/>
  <c r="V520" i="2"/>
  <c r="V518" i="2"/>
  <c r="V517" i="2"/>
  <c r="W516" i="2"/>
  <c r="X516" i="2" s="1"/>
  <c r="W515" i="2"/>
  <c r="X515" i="2" s="1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W502" i="2"/>
  <c r="V502" i="2"/>
  <c r="X501" i="2"/>
  <c r="W501" i="2"/>
  <c r="X500" i="2"/>
  <c r="W500" i="2"/>
  <c r="X499" i="2"/>
  <c r="X502" i="2" s="1"/>
  <c r="W499" i="2"/>
  <c r="W503" i="2" s="1"/>
  <c r="V497" i="2"/>
  <c r="V496" i="2"/>
  <c r="W495" i="2"/>
  <c r="X495" i="2" s="1"/>
  <c r="W494" i="2"/>
  <c r="X494" i="2" s="1"/>
  <c r="W493" i="2"/>
  <c r="X493" i="2" s="1"/>
  <c r="W492" i="2"/>
  <c r="X492" i="2" s="1"/>
  <c r="W491" i="2"/>
  <c r="V487" i="2"/>
  <c r="V486" i="2"/>
  <c r="W485" i="2"/>
  <c r="X485" i="2" s="1"/>
  <c r="N485" i="2"/>
  <c r="W484" i="2"/>
  <c r="X484" i="2" s="1"/>
  <c r="X486" i="2" s="1"/>
  <c r="N484" i="2"/>
  <c r="V482" i="2"/>
  <c r="V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X476" i="2" s="1"/>
  <c r="N476" i="2"/>
  <c r="W475" i="2"/>
  <c r="N475" i="2"/>
  <c r="V473" i="2"/>
  <c r="V472" i="2"/>
  <c r="X471" i="2"/>
  <c r="W471" i="2"/>
  <c r="N471" i="2"/>
  <c r="W470" i="2"/>
  <c r="W473" i="2" s="1"/>
  <c r="N470" i="2"/>
  <c r="V468" i="2"/>
  <c r="V467" i="2"/>
  <c r="W466" i="2"/>
  <c r="X466" i="2" s="1"/>
  <c r="N466" i="2"/>
  <c r="W465" i="2"/>
  <c r="X465" i="2" s="1"/>
  <c r="W464" i="2"/>
  <c r="X464" i="2" s="1"/>
  <c r="N464" i="2"/>
  <c r="W463" i="2"/>
  <c r="X463" i="2" s="1"/>
  <c r="N463" i="2"/>
  <c r="X462" i="2"/>
  <c r="W462" i="2"/>
  <c r="X461" i="2"/>
  <c r="W461" i="2"/>
  <c r="N461" i="2"/>
  <c r="W460" i="2"/>
  <c r="X460" i="2" s="1"/>
  <c r="X459" i="2"/>
  <c r="W459" i="2"/>
  <c r="N459" i="2"/>
  <c r="W458" i="2"/>
  <c r="X458" i="2" s="1"/>
  <c r="X457" i="2"/>
  <c r="W457" i="2"/>
  <c r="X456" i="2"/>
  <c r="W456" i="2"/>
  <c r="N456" i="2"/>
  <c r="W455" i="2"/>
  <c r="X455" i="2" s="1"/>
  <c r="X454" i="2"/>
  <c r="W454" i="2"/>
  <c r="X453" i="2"/>
  <c r="W453" i="2"/>
  <c r="X452" i="2"/>
  <c r="W452" i="2"/>
  <c r="N452" i="2"/>
  <c r="W451" i="2"/>
  <c r="X451" i="2" s="1"/>
  <c r="W450" i="2"/>
  <c r="X450" i="2" s="1"/>
  <c r="N450" i="2"/>
  <c r="X449" i="2"/>
  <c r="W449" i="2"/>
  <c r="V445" i="2"/>
  <c r="V444" i="2"/>
  <c r="W443" i="2"/>
  <c r="N443" i="2"/>
  <c r="V441" i="2"/>
  <c r="V440" i="2"/>
  <c r="W439" i="2"/>
  <c r="X439" i="2" s="1"/>
  <c r="X440" i="2" s="1"/>
  <c r="N439" i="2"/>
  <c r="V437" i="2"/>
  <c r="V436" i="2"/>
  <c r="X435" i="2"/>
  <c r="W435" i="2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N407" i="2"/>
  <c r="X406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X386" i="2"/>
  <c r="W386" i="2"/>
  <c r="N386" i="2"/>
  <c r="W385" i="2"/>
  <c r="W387" i="2" s="1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X367" i="2" s="1"/>
  <c r="X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X349" i="2"/>
  <c r="X351" i="2" s="1"/>
  <c r="W349" i="2"/>
  <c r="V347" i="2"/>
  <c r="V346" i="2"/>
  <c r="X345" i="2"/>
  <c r="W345" i="2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X332" i="2" s="1"/>
  <c r="N332" i="2"/>
  <c r="V328" i="2"/>
  <c r="V327" i="2"/>
  <c r="W326" i="2"/>
  <c r="P529" i="2" s="1"/>
  <c r="N326" i="2"/>
  <c r="V322" i="2"/>
  <c r="V321" i="2"/>
  <c r="W320" i="2"/>
  <c r="X320" i="2" s="1"/>
  <c r="X321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W314" i="2" s="1"/>
  <c r="N311" i="2"/>
  <c r="V309" i="2"/>
  <c r="V308" i="2"/>
  <c r="W307" i="2"/>
  <c r="X307" i="2" s="1"/>
  <c r="X308" i="2" s="1"/>
  <c r="N307" i="2"/>
  <c r="V304" i="2"/>
  <c r="V303" i="2"/>
  <c r="X302" i="2"/>
  <c r="W302" i="2"/>
  <c r="N302" i="2"/>
  <c r="W301" i="2"/>
  <c r="W303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X272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X207" i="2" s="1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V196" i="2"/>
  <c r="V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V168" i="2"/>
  <c r="W167" i="2"/>
  <c r="X167" i="2" s="1"/>
  <c r="N167" i="2"/>
  <c r="W166" i="2"/>
  <c r="W169" i="2" s="1"/>
  <c r="N166" i="2"/>
  <c r="V164" i="2"/>
  <c r="V163" i="2"/>
  <c r="W162" i="2"/>
  <c r="X162" i="2" s="1"/>
  <c r="N162" i="2"/>
  <c r="W161" i="2"/>
  <c r="I529" i="2" s="1"/>
  <c r="N161" i="2"/>
  <c r="V158" i="2"/>
  <c r="V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29" i="2" s="1"/>
  <c r="N141" i="2"/>
  <c r="V137" i="2"/>
  <c r="V136" i="2"/>
  <c r="W135" i="2"/>
  <c r="X135" i="2" s="1"/>
  <c r="N135" i="2"/>
  <c r="W134" i="2"/>
  <c r="X134" i="2" s="1"/>
  <c r="N134" i="2"/>
  <c r="W133" i="2"/>
  <c r="W137" i="2" s="1"/>
  <c r="N133" i="2"/>
  <c r="X132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W122" i="2"/>
  <c r="X122" i="2" s="1"/>
  <c r="N122" i="2"/>
  <c r="W121" i="2"/>
  <c r="X121" i="2" s="1"/>
  <c r="N121" i="2"/>
  <c r="V119" i="2"/>
  <c r="V118" i="2"/>
  <c r="W117" i="2"/>
  <c r="X117" i="2" s="1"/>
  <c r="N117" i="2"/>
  <c r="X116" i="2"/>
  <c r="W116" i="2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X95" i="2"/>
  <c r="W95" i="2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W92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N58" i="2"/>
  <c r="W57" i="2"/>
  <c r="N57" i="2"/>
  <c r="W56" i="2"/>
  <c r="X56" i="2" s="1"/>
  <c r="N56" i="2"/>
  <c r="V53" i="2"/>
  <c r="V52" i="2"/>
  <c r="W51" i="2"/>
  <c r="N51" i="2"/>
  <c r="W50" i="2"/>
  <c r="C529" i="2" s="1"/>
  <c r="N50" i="2"/>
  <c r="V46" i="2"/>
  <c r="V45" i="2"/>
  <c r="W44" i="2"/>
  <c r="W45" i="2" s="1"/>
  <c r="N44" i="2"/>
  <c r="V42" i="2"/>
  <c r="V41" i="2"/>
  <c r="W40" i="2"/>
  <c r="W42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N31" i="2"/>
  <c r="W30" i="2"/>
  <c r="X30" i="2" s="1"/>
  <c r="W29" i="2"/>
  <c r="X29" i="2" s="1"/>
  <c r="N29" i="2"/>
  <c r="W28" i="2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W521" i="2" l="1"/>
  <c r="V519" i="2"/>
  <c r="W33" i="2"/>
  <c r="W61" i="2"/>
  <c r="W119" i="2"/>
  <c r="W158" i="2"/>
  <c r="E529" i="2"/>
  <c r="X166" i="2"/>
  <c r="X215" i="2"/>
  <c r="X216" i="2" s="1"/>
  <c r="W216" i="2"/>
  <c r="W269" i="2"/>
  <c r="W299" i="2"/>
  <c r="X316" i="2"/>
  <c r="X317" i="2" s="1"/>
  <c r="W317" i="2"/>
  <c r="X326" i="2"/>
  <c r="X327" i="2" s="1"/>
  <c r="W327" i="2"/>
  <c r="X413" i="2"/>
  <c r="X414" i="2" s="1"/>
  <c r="W414" i="2"/>
  <c r="V522" i="2"/>
  <c r="V523" i="2"/>
  <c r="X26" i="2"/>
  <c r="X36" i="2"/>
  <c r="X37" i="2" s="1"/>
  <c r="W37" i="2"/>
  <c r="X44" i="2"/>
  <c r="X45" i="2" s="1"/>
  <c r="X50" i="2"/>
  <c r="W52" i="2"/>
  <c r="D529" i="2"/>
  <c r="X57" i="2"/>
  <c r="W60" i="2"/>
  <c r="X88" i="2"/>
  <c r="W93" i="2"/>
  <c r="W104" i="2"/>
  <c r="X107" i="2"/>
  <c r="X118" i="2" s="1"/>
  <c r="W136" i="2"/>
  <c r="X133" i="2"/>
  <c r="X136" i="2" s="1"/>
  <c r="X141" i="2"/>
  <c r="H529" i="2"/>
  <c r="X149" i="2"/>
  <c r="X161" i="2"/>
  <c r="X163" i="2" s="1"/>
  <c r="W168" i="2"/>
  <c r="W175" i="2"/>
  <c r="W176" i="2"/>
  <c r="W196" i="2"/>
  <c r="W203" i="2"/>
  <c r="X198" i="2"/>
  <c r="X202" i="2" s="1"/>
  <c r="W250" i="2"/>
  <c r="W249" i="2"/>
  <c r="X248" i="2"/>
  <c r="X249" i="2" s="1"/>
  <c r="X274" i="2"/>
  <c r="W351" i="2"/>
  <c r="T529" i="2"/>
  <c r="W426" i="2"/>
  <c r="X424" i="2"/>
  <c r="X426" i="2" s="1"/>
  <c r="W437" i="2"/>
  <c r="X429" i="2"/>
  <c r="X436" i="2" s="1"/>
  <c r="W487" i="2"/>
  <c r="V529" i="2"/>
  <c r="W496" i="2"/>
  <c r="W509" i="2"/>
  <c r="W34" i="2"/>
  <c r="W46" i="2"/>
  <c r="X168" i="2"/>
  <c r="L529" i="2"/>
  <c r="X220" i="2"/>
  <c r="W275" i="2"/>
  <c r="X271" i="2"/>
  <c r="W304" i="2"/>
  <c r="X301" i="2"/>
  <c r="X303" i="2" s="1"/>
  <c r="W352" i="2"/>
  <c r="W355" i="2"/>
  <c r="S529" i="2"/>
  <c r="X385" i="2"/>
  <c r="X387" i="2" s="1"/>
  <c r="W411" i="2"/>
  <c r="X407" i="2"/>
  <c r="W444" i="2"/>
  <c r="X443" i="2"/>
  <c r="X444" i="2" s="1"/>
  <c r="W445" i="2"/>
  <c r="W482" i="2"/>
  <c r="X475" i="2"/>
  <c r="X481" i="2" s="1"/>
  <c r="W212" i="2"/>
  <c r="W213" i="2"/>
  <c r="W246" i="2"/>
  <c r="W245" i="2"/>
  <c r="W281" i="2"/>
  <c r="W287" i="2"/>
  <c r="W286" i="2"/>
  <c r="W308" i="2"/>
  <c r="W328" i="2"/>
  <c r="Q529" i="2"/>
  <c r="X346" i="2"/>
  <c r="W365" i="2"/>
  <c r="W370" i="2"/>
  <c r="W369" i="2"/>
  <c r="X403" i="2"/>
  <c r="W410" i="2"/>
  <c r="X420" i="2"/>
  <c r="U529" i="2"/>
  <c r="W486" i="2"/>
  <c r="X509" i="2"/>
  <c r="W518" i="2"/>
  <c r="X144" i="2"/>
  <c r="X340" i="2"/>
  <c r="X128" i="2"/>
  <c r="X256" i="2"/>
  <c r="X92" i="2"/>
  <c r="X103" i="2"/>
  <c r="X226" i="2"/>
  <c r="X467" i="2"/>
  <c r="X157" i="2"/>
  <c r="X286" i="2"/>
  <c r="X376" i="2"/>
  <c r="X410" i="2"/>
  <c r="X22" i="2"/>
  <c r="X23" i="2" s="1"/>
  <c r="X51" i="2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X60" i="2" s="1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W522" i="2" s="1"/>
  <c r="F529" i="2"/>
  <c r="W376" i="2"/>
  <c r="W467" i="2"/>
  <c r="W164" i="2"/>
  <c r="X491" i="2"/>
  <c r="X496" i="2" s="1"/>
  <c r="X33" i="2" l="1"/>
  <c r="X52" i="2"/>
  <c r="W519" i="2"/>
  <c r="W523" i="2"/>
  <c r="X245" i="2"/>
  <c r="X175" i="2"/>
  <c r="X524" i="2" l="1"/>
</calcChain>
</file>

<file path=xl/sharedStrings.xml><?xml version="1.0" encoding="utf-8"?>
<sst xmlns="http://schemas.openxmlformats.org/spreadsheetml/2006/main" count="3480" uniqueCount="761">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</sst>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B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9" t="s">
        <v>29</v>
      </c>
      <c r="E1" s="359"/>
      <c r="F1" s="359"/>
      <c r="G1" s="14" t="s">
        <v>66</v>
      </c>
      <c r="H1" s="359" t="s">
        <v>49</v>
      </c>
      <c r="I1" s="359"/>
      <c r="J1" s="359"/>
      <c r="K1" s="359"/>
      <c r="L1" s="359"/>
      <c r="M1" s="359"/>
      <c r="N1" s="359"/>
      <c r="O1" s="359"/>
      <c r="P1" s="360" t="s">
        <v>67</v>
      </c>
      <c r="Q1" s="361"/>
      <c r="R1" s="36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2"/>
      <c r="O3" s="362"/>
      <c r="P3" s="362"/>
      <c r="Q3" s="362"/>
      <c r="R3" s="362"/>
      <c r="S3" s="362"/>
      <c r="T3" s="362"/>
      <c r="U3" s="36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63" t="s">
        <v>8</v>
      </c>
      <c r="B5" s="363"/>
      <c r="C5" s="363"/>
      <c r="D5" s="364"/>
      <c r="E5" s="364"/>
      <c r="F5" s="365" t="s">
        <v>14</v>
      </c>
      <c r="G5" s="365"/>
      <c r="H5" s="364"/>
      <c r="I5" s="364"/>
      <c r="J5" s="364"/>
      <c r="K5" s="364"/>
      <c r="L5" s="364"/>
      <c r="N5" s="27" t="s">
        <v>4</v>
      </c>
      <c r="O5" s="366">
        <v>45354</v>
      </c>
      <c r="P5" s="366"/>
      <c r="R5" s="367" t="s">
        <v>3</v>
      </c>
      <c r="S5" s="368"/>
      <c r="T5" s="369" t="s">
        <v>718</v>
      </c>
      <c r="U5" s="370"/>
      <c r="Z5" s="60"/>
      <c r="AA5" s="60"/>
      <c r="AB5" s="60"/>
    </row>
    <row r="6" spans="1:29" s="17" customFormat="1" ht="24" customHeight="1" x14ac:dyDescent="0.2">
      <c r="A6" s="363" t="s">
        <v>1</v>
      </c>
      <c r="B6" s="363"/>
      <c r="C6" s="363"/>
      <c r="D6" s="371" t="s">
        <v>734</v>
      </c>
      <c r="E6" s="371"/>
      <c r="F6" s="371"/>
      <c r="G6" s="371"/>
      <c r="H6" s="371"/>
      <c r="I6" s="371"/>
      <c r="J6" s="371"/>
      <c r="K6" s="371"/>
      <c r="L6" s="371"/>
      <c r="N6" s="27" t="s">
        <v>30</v>
      </c>
      <c r="O6" s="372" t="str">
        <f>IF(O5=0," ",CHOOSE(WEEKDAY(O5,2),"Понедельник","Вторник","Среда","Четверг","Пятница","Суббота","Воскресенье"))</f>
        <v>Воскресенье</v>
      </c>
      <c r="P6" s="372"/>
      <c r="R6" s="373" t="s">
        <v>5</v>
      </c>
      <c r="S6" s="374"/>
      <c r="T6" s="375" t="s">
        <v>69</v>
      </c>
      <c r="U6" s="37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81" t="str">
        <f>IFERROR(VLOOKUP(DeliveryAddress,Table,3,0),1)</f>
        <v>6</v>
      </c>
      <c r="E7" s="382"/>
      <c r="F7" s="382"/>
      <c r="G7" s="382"/>
      <c r="H7" s="382"/>
      <c r="I7" s="382"/>
      <c r="J7" s="382"/>
      <c r="K7" s="382"/>
      <c r="L7" s="383"/>
      <c r="N7" s="29"/>
      <c r="O7" s="49"/>
      <c r="P7" s="49"/>
      <c r="R7" s="373"/>
      <c r="S7" s="374"/>
      <c r="T7" s="377"/>
      <c r="U7" s="378"/>
      <c r="Z7" s="60"/>
      <c r="AA7" s="60"/>
      <c r="AB7" s="60"/>
    </row>
    <row r="8" spans="1:29" s="17" customFormat="1" ht="25.5" customHeight="1" x14ac:dyDescent="0.2">
      <c r="A8" s="384" t="s">
        <v>60</v>
      </c>
      <c r="B8" s="384"/>
      <c r="C8" s="384"/>
      <c r="D8" s="385"/>
      <c r="E8" s="385"/>
      <c r="F8" s="385"/>
      <c r="G8" s="385"/>
      <c r="H8" s="385"/>
      <c r="I8" s="385"/>
      <c r="J8" s="385"/>
      <c r="K8" s="385"/>
      <c r="L8" s="385"/>
      <c r="N8" s="27" t="s">
        <v>11</v>
      </c>
      <c r="O8" s="386">
        <v>0.41666666666666669</v>
      </c>
      <c r="P8" s="386"/>
      <c r="R8" s="373"/>
      <c r="S8" s="374"/>
      <c r="T8" s="377"/>
      <c r="U8" s="378"/>
      <c r="Z8" s="60"/>
      <c r="AA8" s="60"/>
      <c r="AB8" s="60"/>
    </row>
    <row r="9" spans="1:29" s="17" customFormat="1" ht="39.950000000000003" customHeight="1" x14ac:dyDescent="0.2">
      <c r="A9" s="3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388" t="s">
        <v>48</v>
      </c>
      <c r="E9" s="389"/>
      <c r="F9" s="3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N9" s="31" t="s">
        <v>15</v>
      </c>
      <c r="O9" s="366"/>
      <c r="P9" s="366"/>
      <c r="R9" s="373"/>
      <c r="S9" s="374"/>
      <c r="T9" s="379"/>
      <c r="U9" s="38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388"/>
      <c r="E10" s="389"/>
      <c r="F10" s="3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391" t="str">
        <f>IFERROR(VLOOKUP($D$10,Proxy,2,FALSE),"")</f>
        <v/>
      </c>
      <c r="I10" s="391"/>
      <c r="J10" s="391"/>
      <c r="K10" s="391"/>
      <c r="L10" s="391"/>
      <c r="N10" s="31" t="s">
        <v>35</v>
      </c>
      <c r="O10" s="386"/>
      <c r="P10" s="386"/>
      <c r="S10" s="29" t="s">
        <v>12</v>
      </c>
      <c r="T10" s="392" t="s">
        <v>70</v>
      </c>
      <c r="U10" s="39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6"/>
      <c r="P11" s="386"/>
      <c r="S11" s="29" t="s">
        <v>31</v>
      </c>
      <c r="T11" s="394" t="s">
        <v>57</v>
      </c>
      <c r="U11" s="39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5" t="s">
        <v>71</v>
      </c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N12" s="27" t="s">
        <v>33</v>
      </c>
      <c r="O12" s="396"/>
      <c r="P12" s="396"/>
      <c r="Q12" s="28"/>
      <c r="R12"/>
      <c r="S12" s="29" t="s">
        <v>48</v>
      </c>
      <c r="T12" s="397"/>
      <c r="U12" s="397"/>
      <c r="V12"/>
      <c r="Z12" s="60"/>
      <c r="AA12" s="60"/>
      <c r="AB12" s="60"/>
    </row>
    <row r="13" spans="1:29" s="17" customFormat="1" ht="23.25" customHeight="1" x14ac:dyDescent="0.2">
      <c r="A13" s="395" t="s">
        <v>72</v>
      </c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5"/>
      <c r="M13" s="31"/>
      <c r="N13" s="31" t="s">
        <v>34</v>
      </c>
      <c r="O13" s="394"/>
      <c r="P13" s="39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5" t="s">
        <v>73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  <c r="L14" s="395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8" t="s">
        <v>74</v>
      </c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/>
      <c r="N15" s="399" t="s">
        <v>63</v>
      </c>
      <c r="O15" s="399"/>
      <c r="P15" s="399"/>
      <c r="Q15" s="399"/>
      <c r="R15" s="3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400"/>
      <c r="O16" s="400"/>
      <c r="P16" s="400"/>
      <c r="Q16" s="400"/>
      <c r="R16" s="4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2" t="s">
        <v>61</v>
      </c>
      <c r="B17" s="402" t="s">
        <v>51</v>
      </c>
      <c r="C17" s="403" t="s">
        <v>50</v>
      </c>
      <c r="D17" s="402" t="s">
        <v>52</v>
      </c>
      <c r="E17" s="402"/>
      <c r="F17" s="402" t="s">
        <v>24</v>
      </c>
      <c r="G17" s="402" t="s">
        <v>27</v>
      </c>
      <c r="H17" s="402" t="s">
        <v>25</v>
      </c>
      <c r="I17" s="402" t="s">
        <v>26</v>
      </c>
      <c r="J17" s="404" t="s">
        <v>16</v>
      </c>
      <c r="K17" s="404" t="s">
        <v>65</v>
      </c>
      <c r="L17" s="404" t="s">
        <v>2</v>
      </c>
      <c r="M17" s="402" t="s">
        <v>28</v>
      </c>
      <c r="N17" s="402" t="s">
        <v>17</v>
      </c>
      <c r="O17" s="402"/>
      <c r="P17" s="402"/>
      <c r="Q17" s="402"/>
      <c r="R17" s="402"/>
      <c r="S17" s="401" t="s">
        <v>58</v>
      </c>
      <c r="T17" s="402"/>
      <c r="U17" s="402" t="s">
        <v>6</v>
      </c>
      <c r="V17" s="402" t="s">
        <v>44</v>
      </c>
      <c r="W17" s="406" t="s">
        <v>56</v>
      </c>
      <c r="X17" s="402" t="s">
        <v>18</v>
      </c>
      <c r="Y17" s="408" t="s">
        <v>62</v>
      </c>
      <c r="Z17" s="408" t="s">
        <v>19</v>
      </c>
      <c r="AA17" s="409" t="s">
        <v>59</v>
      </c>
      <c r="AB17" s="410"/>
      <c r="AC17" s="411"/>
      <c r="AD17" s="415"/>
      <c r="BA17" s="416" t="s">
        <v>64</v>
      </c>
    </row>
    <row r="18" spans="1:53" ht="14.25" customHeight="1" x14ac:dyDescent="0.2">
      <c r="A18" s="402"/>
      <c r="B18" s="402"/>
      <c r="C18" s="403"/>
      <c r="D18" s="402"/>
      <c r="E18" s="402"/>
      <c r="F18" s="402" t="s">
        <v>20</v>
      </c>
      <c r="G18" s="402" t="s">
        <v>21</v>
      </c>
      <c r="H18" s="402" t="s">
        <v>22</v>
      </c>
      <c r="I18" s="402" t="s">
        <v>22</v>
      </c>
      <c r="J18" s="405"/>
      <c r="K18" s="405"/>
      <c r="L18" s="405"/>
      <c r="M18" s="402"/>
      <c r="N18" s="402"/>
      <c r="O18" s="402"/>
      <c r="P18" s="402"/>
      <c r="Q18" s="402"/>
      <c r="R18" s="402"/>
      <c r="S18" s="36" t="s">
        <v>47</v>
      </c>
      <c r="T18" s="36" t="s">
        <v>46</v>
      </c>
      <c r="U18" s="402"/>
      <c r="V18" s="402"/>
      <c r="W18" s="407"/>
      <c r="X18" s="402"/>
      <c r="Y18" s="408"/>
      <c r="Z18" s="408"/>
      <c r="AA18" s="412"/>
      <c r="AB18" s="413"/>
      <c r="AC18" s="414"/>
      <c r="AD18" s="415"/>
      <c r="BA18" s="416"/>
    </row>
    <row r="19" spans="1:53" ht="27.75" customHeight="1" x14ac:dyDescent="0.2">
      <c r="A19" s="417" t="s">
        <v>75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55"/>
      <c r="Z19" s="55"/>
    </row>
    <row r="20" spans="1:53" ht="16.5" customHeight="1" x14ac:dyDescent="0.25">
      <c r="A20" s="418" t="s">
        <v>75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66"/>
      <c r="Z20" s="66"/>
    </row>
    <row r="21" spans="1:53" ht="14.25" customHeight="1" x14ac:dyDescent="0.25">
      <c r="A21" s="419" t="s">
        <v>76</v>
      </c>
      <c r="B21" s="419"/>
      <c r="C21" s="419"/>
      <c r="D21" s="419"/>
      <c r="E21" s="419"/>
      <c r="F21" s="419"/>
      <c r="G21" s="419"/>
      <c r="H21" s="419"/>
      <c r="I21" s="419"/>
      <c r="J21" s="419"/>
      <c r="K21" s="419"/>
      <c r="L21" s="419"/>
      <c r="M21" s="419"/>
      <c r="N21" s="419"/>
      <c r="O21" s="419"/>
      <c r="P21" s="419"/>
      <c r="Q21" s="419"/>
      <c r="R21" s="419"/>
      <c r="S21" s="419"/>
      <c r="T21" s="419"/>
      <c r="U21" s="419"/>
      <c r="V21" s="419"/>
      <c r="W21" s="419"/>
      <c r="X21" s="41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20">
        <v>4607091389258</v>
      </c>
      <c r="E22" s="42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2"/>
      <c r="P22" s="422"/>
      <c r="Q22" s="422"/>
      <c r="R22" s="42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7"/>
      <c r="B23" s="427"/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8"/>
      <c r="N23" s="424" t="s">
        <v>43</v>
      </c>
      <c r="O23" s="425"/>
      <c r="P23" s="425"/>
      <c r="Q23" s="425"/>
      <c r="R23" s="425"/>
      <c r="S23" s="425"/>
      <c r="T23" s="42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7"/>
      <c r="B24" s="427"/>
      <c r="C24" s="427"/>
      <c r="D24" s="427"/>
      <c r="E24" s="427"/>
      <c r="F24" s="427"/>
      <c r="G24" s="427"/>
      <c r="H24" s="427"/>
      <c r="I24" s="427"/>
      <c r="J24" s="427"/>
      <c r="K24" s="427"/>
      <c r="L24" s="427"/>
      <c r="M24" s="428"/>
      <c r="N24" s="424" t="s">
        <v>43</v>
      </c>
      <c r="O24" s="425"/>
      <c r="P24" s="425"/>
      <c r="Q24" s="425"/>
      <c r="R24" s="425"/>
      <c r="S24" s="425"/>
      <c r="T24" s="42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9" t="s">
        <v>81</v>
      </c>
      <c r="B25" s="419"/>
      <c r="C25" s="419"/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  <c r="V25" s="419"/>
      <c r="W25" s="419"/>
      <c r="X25" s="41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20">
        <v>4607091383881</v>
      </c>
      <c r="E26" s="42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2"/>
      <c r="P26" s="422"/>
      <c r="Q26" s="422"/>
      <c r="R26" s="42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20">
        <v>4607091388237</v>
      </c>
      <c r="E27" s="42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2"/>
      <c r="P27" s="422"/>
      <c r="Q27" s="422"/>
      <c r="R27" s="42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20">
        <v>4607091383935</v>
      </c>
      <c r="E28" s="42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2"/>
      <c r="P28" s="422"/>
      <c r="Q28" s="422"/>
      <c r="R28" s="42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20">
        <v>4680115881853</v>
      </c>
      <c r="E29" s="42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3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2"/>
      <c r="P29" s="422"/>
      <c r="Q29" s="422"/>
      <c r="R29" s="42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4301051593</v>
      </c>
      <c r="D30" s="420">
        <v>4607091383911</v>
      </c>
      <c r="E30" s="42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433" t="s">
        <v>92</v>
      </c>
      <c r="O30" s="422"/>
      <c r="P30" s="422"/>
      <c r="Q30" s="422"/>
      <c r="R30" s="42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93</v>
      </c>
      <c r="C31" s="37">
        <v>4301051178</v>
      </c>
      <c r="D31" s="420">
        <v>4607091383911</v>
      </c>
      <c r="E31" s="42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43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22"/>
      <c r="P31" s="422"/>
      <c r="Q31" s="422"/>
      <c r="R31" s="42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420">
        <v>4607091388244</v>
      </c>
      <c r="E32" s="420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2"/>
      <c r="P32" s="422"/>
      <c r="Q32" s="422"/>
      <c r="R32" s="423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  <c r="M33" s="428"/>
      <c r="N33" s="424" t="s">
        <v>43</v>
      </c>
      <c r="O33" s="425"/>
      <c r="P33" s="425"/>
      <c r="Q33" s="425"/>
      <c r="R33" s="425"/>
      <c r="S33" s="425"/>
      <c r="T33" s="426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427"/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  <c r="M34" s="428"/>
      <c r="N34" s="424" t="s">
        <v>43</v>
      </c>
      <c r="O34" s="425"/>
      <c r="P34" s="425"/>
      <c r="Q34" s="425"/>
      <c r="R34" s="425"/>
      <c r="S34" s="425"/>
      <c r="T34" s="426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419" t="s">
        <v>96</v>
      </c>
      <c r="B35" s="419"/>
      <c r="C35" s="419"/>
      <c r="D35" s="419"/>
      <c r="E35" s="419"/>
      <c r="F35" s="419"/>
      <c r="G35" s="419"/>
      <c r="H35" s="419"/>
      <c r="I35" s="419"/>
      <c r="J35" s="419"/>
      <c r="K35" s="419"/>
      <c r="L35" s="419"/>
      <c r="M35" s="419"/>
      <c r="N35" s="419"/>
      <c r="O35" s="419"/>
      <c r="P35" s="419"/>
      <c r="Q35" s="419"/>
      <c r="R35" s="419"/>
      <c r="S35" s="419"/>
      <c r="T35" s="419"/>
      <c r="U35" s="419"/>
      <c r="V35" s="419"/>
      <c r="W35" s="419"/>
      <c r="X35" s="419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420">
        <v>4607091388503</v>
      </c>
      <c r="E36" s="420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2"/>
      <c r="P36" s="422"/>
      <c r="Q36" s="422"/>
      <c r="R36" s="423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427"/>
      <c r="B37" s="427"/>
      <c r="C37" s="427"/>
      <c r="D37" s="427"/>
      <c r="E37" s="427"/>
      <c r="F37" s="427"/>
      <c r="G37" s="427"/>
      <c r="H37" s="427"/>
      <c r="I37" s="427"/>
      <c r="J37" s="427"/>
      <c r="K37" s="427"/>
      <c r="L37" s="427"/>
      <c r="M37" s="428"/>
      <c r="N37" s="424" t="s">
        <v>43</v>
      </c>
      <c r="O37" s="425"/>
      <c r="P37" s="425"/>
      <c r="Q37" s="425"/>
      <c r="R37" s="425"/>
      <c r="S37" s="425"/>
      <c r="T37" s="426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427"/>
      <c r="B38" s="427"/>
      <c r="C38" s="427"/>
      <c r="D38" s="427"/>
      <c r="E38" s="427"/>
      <c r="F38" s="427"/>
      <c r="G38" s="427"/>
      <c r="H38" s="427"/>
      <c r="I38" s="427"/>
      <c r="J38" s="427"/>
      <c r="K38" s="427"/>
      <c r="L38" s="427"/>
      <c r="M38" s="428"/>
      <c r="N38" s="424" t="s">
        <v>43</v>
      </c>
      <c r="O38" s="425"/>
      <c r="P38" s="425"/>
      <c r="Q38" s="425"/>
      <c r="R38" s="425"/>
      <c r="S38" s="425"/>
      <c r="T38" s="426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419" t="s">
        <v>101</v>
      </c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19"/>
      <c r="P39" s="419"/>
      <c r="Q39" s="419"/>
      <c r="R39" s="419"/>
      <c r="S39" s="419"/>
      <c r="T39" s="419"/>
      <c r="U39" s="419"/>
      <c r="V39" s="419"/>
      <c r="W39" s="419"/>
      <c r="X39" s="419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420">
        <v>4607091388282</v>
      </c>
      <c r="E40" s="42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2"/>
      <c r="P40" s="422"/>
      <c r="Q40" s="422"/>
      <c r="R40" s="423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427"/>
      <c r="B41" s="427"/>
      <c r="C41" s="427"/>
      <c r="D41" s="427"/>
      <c r="E41" s="427"/>
      <c r="F41" s="427"/>
      <c r="G41" s="427"/>
      <c r="H41" s="427"/>
      <c r="I41" s="427"/>
      <c r="J41" s="427"/>
      <c r="K41" s="427"/>
      <c r="L41" s="427"/>
      <c r="M41" s="428"/>
      <c r="N41" s="424" t="s">
        <v>43</v>
      </c>
      <c r="O41" s="425"/>
      <c r="P41" s="425"/>
      <c r="Q41" s="425"/>
      <c r="R41" s="425"/>
      <c r="S41" s="425"/>
      <c r="T41" s="426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427"/>
      <c r="B42" s="427"/>
      <c r="C42" s="427"/>
      <c r="D42" s="427"/>
      <c r="E42" s="427"/>
      <c r="F42" s="427"/>
      <c r="G42" s="427"/>
      <c r="H42" s="427"/>
      <c r="I42" s="427"/>
      <c r="J42" s="427"/>
      <c r="K42" s="427"/>
      <c r="L42" s="427"/>
      <c r="M42" s="428"/>
      <c r="N42" s="424" t="s">
        <v>43</v>
      </c>
      <c r="O42" s="425"/>
      <c r="P42" s="425"/>
      <c r="Q42" s="425"/>
      <c r="R42" s="425"/>
      <c r="S42" s="425"/>
      <c r="T42" s="426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419" t="s">
        <v>105</v>
      </c>
      <c r="B43" s="419"/>
      <c r="C43" s="419"/>
      <c r="D43" s="419"/>
      <c r="E43" s="419"/>
      <c r="F43" s="419"/>
      <c r="G43" s="419"/>
      <c r="H43" s="419"/>
      <c r="I43" s="419"/>
      <c r="J43" s="419"/>
      <c r="K43" s="419"/>
      <c r="L43" s="419"/>
      <c r="M43" s="419"/>
      <c r="N43" s="419"/>
      <c r="O43" s="419"/>
      <c r="P43" s="419"/>
      <c r="Q43" s="419"/>
      <c r="R43" s="419"/>
      <c r="S43" s="419"/>
      <c r="T43" s="419"/>
      <c r="U43" s="419"/>
      <c r="V43" s="419"/>
      <c r="W43" s="419"/>
      <c r="X43" s="419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420">
        <v>4607091389111</v>
      </c>
      <c r="E44" s="42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2"/>
      <c r="P44" s="422"/>
      <c r="Q44" s="422"/>
      <c r="R44" s="423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427"/>
      <c r="B45" s="427"/>
      <c r="C45" s="427"/>
      <c r="D45" s="427"/>
      <c r="E45" s="427"/>
      <c r="F45" s="427"/>
      <c r="G45" s="427"/>
      <c r="H45" s="427"/>
      <c r="I45" s="427"/>
      <c r="J45" s="427"/>
      <c r="K45" s="427"/>
      <c r="L45" s="427"/>
      <c r="M45" s="428"/>
      <c r="N45" s="424" t="s">
        <v>43</v>
      </c>
      <c r="O45" s="425"/>
      <c r="P45" s="425"/>
      <c r="Q45" s="425"/>
      <c r="R45" s="425"/>
      <c r="S45" s="425"/>
      <c r="T45" s="426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427"/>
      <c r="B46" s="427"/>
      <c r="C46" s="427"/>
      <c r="D46" s="427"/>
      <c r="E46" s="427"/>
      <c r="F46" s="427"/>
      <c r="G46" s="427"/>
      <c r="H46" s="427"/>
      <c r="I46" s="427"/>
      <c r="J46" s="427"/>
      <c r="K46" s="427"/>
      <c r="L46" s="427"/>
      <c r="M46" s="428"/>
      <c r="N46" s="424" t="s">
        <v>43</v>
      </c>
      <c r="O46" s="425"/>
      <c r="P46" s="425"/>
      <c r="Q46" s="425"/>
      <c r="R46" s="425"/>
      <c r="S46" s="425"/>
      <c r="T46" s="426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417" t="s">
        <v>108</v>
      </c>
      <c r="B47" s="417"/>
      <c r="C47" s="417"/>
      <c r="D47" s="417"/>
      <c r="E47" s="417"/>
      <c r="F47" s="417"/>
      <c r="G47" s="417"/>
      <c r="H47" s="417"/>
      <c r="I47" s="417"/>
      <c r="J47" s="417"/>
      <c r="K47" s="417"/>
      <c r="L47" s="417"/>
      <c r="M47" s="417"/>
      <c r="N47" s="417"/>
      <c r="O47" s="417"/>
      <c r="P47" s="417"/>
      <c r="Q47" s="417"/>
      <c r="R47" s="417"/>
      <c r="S47" s="417"/>
      <c r="T47" s="417"/>
      <c r="U47" s="417"/>
      <c r="V47" s="417"/>
      <c r="W47" s="417"/>
      <c r="X47" s="417"/>
      <c r="Y47" s="55"/>
      <c r="Z47" s="55"/>
    </row>
    <row r="48" spans="1:53" ht="16.5" customHeight="1" x14ac:dyDescent="0.25">
      <c r="A48" s="418" t="s">
        <v>109</v>
      </c>
      <c r="B48" s="418"/>
      <c r="C48" s="418"/>
      <c r="D48" s="418"/>
      <c r="E48" s="418"/>
      <c r="F48" s="418"/>
      <c r="G48" s="418"/>
      <c r="H48" s="418"/>
      <c r="I48" s="418"/>
      <c r="J48" s="418"/>
      <c r="K48" s="418"/>
      <c r="L48" s="418"/>
      <c r="M48" s="418"/>
      <c r="N48" s="418"/>
      <c r="O48" s="418"/>
      <c r="P48" s="418"/>
      <c r="Q48" s="418"/>
      <c r="R48" s="418"/>
      <c r="S48" s="418"/>
      <c r="T48" s="418"/>
      <c r="U48" s="418"/>
      <c r="V48" s="418"/>
      <c r="W48" s="418"/>
      <c r="X48" s="418"/>
      <c r="Y48" s="66"/>
      <c r="Z48" s="66"/>
    </row>
    <row r="49" spans="1:53" ht="14.25" customHeight="1" x14ac:dyDescent="0.25">
      <c r="A49" s="419" t="s">
        <v>110</v>
      </c>
      <c r="B49" s="419"/>
      <c r="C49" s="419"/>
      <c r="D49" s="419"/>
      <c r="E49" s="419"/>
      <c r="F49" s="419"/>
      <c r="G49" s="419"/>
      <c r="H49" s="419"/>
      <c r="I49" s="419"/>
      <c r="J49" s="419"/>
      <c r="K49" s="419"/>
      <c r="L49" s="419"/>
      <c r="M49" s="419"/>
      <c r="N49" s="419"/>
      <c r="O49" s="419"/>
      <c r="P49" s="419"/>
      <c r="Q49" s="419"/>
      <c r="R49" s="419"/>
      <c r="S49" s="419"/>
      <c r="T49" s="419"/>
      <c r="U49" s="419"/>
      <c r="V49" s="419"/>
      <c r="W49" s="419"/>
      <c r="X49" s="419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420">
        <v>4680115881440</v>
      </c>
      <c r="E50" s="42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2"/>
      <c r="P50" s="422"/>
      <c r="Q50" s="422"/>
      <c r="R50" s="42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420">
        <v>4680115881433</v>
      </c>
      <c r="E51" s="42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4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2"/>
      <c r="P51" s="422"/>
      <c r="Q51" s="422"/>
      <c r="R51" s="423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427"/>
      <c r="B52" s="427"/>
      <c r="C52" s="427"/>
      <c r="D52" s="427"/>
      <c r="E52" s="427"/>
      <c r="F52" s="427"/>
      <c r="G52" s="427"/>
      <c r="H52" s="427"/>
      <c r="I52" s="427"/>
      <c r="J52" s="427"/>
      <c r="K52" s="427"/>
      <c r="L52" s="427"/>
      <c r="M52" s="428"/>
      <c r="N52" s="424" t="s">
        <v>43</v>
      </c>
      <c r="O52" s="425"/>
      <c r="P52" s="425"/>
      <c r="Q52" s="425"/>
      <c r="R52" s="425"/>
      <c r="S52" s="425"/>
      <c r="T52" s="426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427"/>
      <c r="B53" s="427"/>
      <c r="C53" s="427"/>
      <c r="D53" s="427"/>
      <c r="E53" s="427"/>
      <c r="F53" s="427"/>
      <c r="G53" s="427"/>
      <c r="H53" s="427"/>
      <c r="I53" s="427"/>
      <c r="J53" s="427"/>
      <c r="K53" s="427"/>
      <c r="L53" s="427"/>
      <c r="M53" s="428"/>
      <c r="N53" s="424" t="s">
        <v>43</v>
      </c>
      <c r="O53" s="425"/>
      <c r="P53" s="425"/>
      <c r="Q53" s="425"/>
      <c r="R53" s="425"/>
      <c r="S53" s="425"/>
      <c r="T53" s="426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418" t="s">
        <v>117</v>
      </c>
      <c r="B54" s="418"/>
      <c r="C54" s="418"/>
      <c r="D54" s="418"/>
      <c r="E54" s="418"/>
      <c r="F54" s="418"/>
      <c r="G54" s="418"/>
      <c r="H54" s="418"/>
      <c r="I54" s="418"/>
      <c r="J54" s="418"/>
      <c r="K54" s="418"/>
      <c r="L54" s="418"/>
      <c r="M54" s="418"/>
      <c r="N54" s="418"/>
      <c r="O54" s="418"/>
      <c r="P54" s="418"/>
      <c r="Q54" s="418"/>
      <c r="R54" s="418"/>
      <c r="S54" s="418"/>
      <c r="T54" s="418"/>
      <c r="U54" s="418"/>
      <c r="V54" s="418"/>
      <c r="W54" s="418"/>
      <c r="X54" s="418"/>
      <c r="Y54" s="66"/>
      <c r="Z54" s="66"/>
    </row>
    <row r="55" spans="1:53" ht="14.25" customHeight="1" x14ac:dyDescent="0.25">
      <c r="A55" s="419" t="s">
        <v>118</v>
      </c>
      <c r="B55" s="419"/>
      <c r="C55" s="419"/>
      <c r="D55" s="419"/>
      <c r="E55" s="419"/>
      <c r="F55" s="419"/>
      <c r="G55" s="419"/>
      <c r="H55" s="419"/>
      <c r="I55" s="419"/>
      <c r="J55" s="419"/>
      <c r="K55" s="419"/>
      <c r="L55" s="419"/>
      <c r="M55" s="419"/>
      <c r="N55" s="419"/>
      <c r="O55" s="419"/>
      <c r="P55" s="419"/>
      <c r="Q55" s="419"/>
      <c r="R55" s="419"/>
      <c r="S55" s="419"/>
      <c r="T55" s="419"/>
      <c r="U55" s="419"/>
      <c r="V55" s="419"/>
      <c r="W55" s="419"/>
      <c r="X55" s="419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4301011481</v>
      </c>
      <c r="D56" s="420">
        <v>4680115881426</v>
      </c>
      <c r="E56" s="42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121</v>
      </c>
      <c r="M56" s="38">
        <v>55</v>
      </c>
      <c r="N56" s="44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22"/>
      <c r="P56" s="422"/>
      <c r="Q56" s="422"/>
      <c r="R56" s="42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122</v>
      </c>
      <c r="C57" s="37">
        <v>4301011452</v>
      </c>
      <c r="D57" s="420">
        <v>4680115881426</v>
      </c>
      <c r="E57" s="420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114</v>
      </c>
      <c r="L57" s="39" t="s">
        <v>113</v>
      </c>
      <c r="M57" s="38">
        <v>50</v>
      </c>
      <c r="N57" s="4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22"/>
      <c r="P57" s="422"/>
      <c r="Q57" s="422"/>
      <c r="R57" s="42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420">
        <v>4680115881419</v>
      </c>
      <c r="E58" s="420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2"/>
      <c r="P58" s="422"/>
      <c r="Q58" s="422"/>
      <c r="R58" s="42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420">
        <v>4680115881525</v>
      </c>
      <c r="E59" s="420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44" t="s">
        <v>127</v>
      </c>
      <c r="O59" s="422"/>
      <c r="P59" s="422"/>
      <c r="Q59" s="422"/>
      <c r="R59" s="423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427"/>
      <c r="B60" s="427"/>
      <c r="C60" s="427"/>
      <c r="D60" s="427"/>
      <c r="E60" s="427"/>
      <c r="F60" s="427"/>
      <c r="G60" s="427"/>
      <c r="H60" s="427"/>
      <c r="I60" s="427"/>
      <c r="J60" s="427"/>
      <c r="K60" s="427"/>
      <c r="L60" s="427"/>
      <c r="M60" s="428"/>
      <c r="N60" s="424" t="s">
        <v>43</v>
      </c>
      <c r="O60" s="425"/>
      <c r="P60" s="425"/>
      <c r="Q60" s="425"/>
      <c r="R60" s="425"/>
      <c r="S60" s="425"/>
      <c r="T60" s="426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427"/>
      <c r="B61" s="427"/>
      <c r="C61" s="427"/>
      <c r="D61" s="427"/>
      <c r="E61" s="427"/>
      <c r="F61" s="427"/>
      <c r="G61" s="427"/>
      <c r="H61" s="427"/>
      <c r="I61" s="427"/>
      <c r="J61" s="427"/>
      <c r="K61" s="427"/>
      <c r="L61" s="427"/>
      <c r="M61" s="428"/>
      <c r="N61" s="424" t="s">
        <v>43</v>
      </c>
      <c r="O61" s="425"/>
      <c r="P61" s="425"/>
      <c r="Q61" s="425"/>
      <c r="R61" s="425"/>
      <c r="S61" s="425"/>
      <c r="T61" s="426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418" t="s">
        <v>108</v>
      </c>
      <c r="B62" s="418"/>
      <c r="C62" s="418"/>
      <c r="D62" s="418"/>
      <c r="E62" s="418"/>
      <c r="F62" s="418"/>
      <c r="G62" s="418"/>
      <c r="H62" s="418"/>
      <c r="I62" s="418"/>
      <c r="J62" s="418"/>
      <c r="K62" s="418"/>
      <c r="L62" s="418"/>
      <c r="M62" s="418"/>
      <c r="N62" s="418"/>
      <c r="O62" s="418"/>
      <c r="P62" s="418"/>
      <c r="Q62" s="418"/>
      <c r="R62" s="418"/>
      <c r="S62" s="418"/>
      <c r="T62" s="418"/>
      <c r="U62" s="418"/>
      <c r="V62" s="418"/>
      <c r="W62" s="418"/>
      <c r="X62" s="418"/>
      <c r="Y62" s="66"/>
      <c r="Z62" s="66"/>
    </row>
    <row r="63" spans="1:53" ht="14.25" customHeight="1" x14ac:dyDescent="0.25">
      <c r="A63" s="419" t="s">
        <v>118</v>
      </c>
      <c r="B63" s="419"/>
      <c r="C63" s="419"/>
      <c r="D63" s="419"/>
      <c r="E63" s="419"/>
      <c r="F63" s="419"/>
      <c r="G63" s="419"/>
      <c r="H63" s="419"/>
      <c r="I63" s="419"/>
      <c r="J63" s="419"/>
      <c r="K63" s="419"/>
      <c r="L63" s="419"/>
      <c r="M63" s="419"/>
      <c r="N63" s="419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420">
        <v>4607091382945</v>
      </c>
      <c r="E64" s="42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2"/>
      <c r="P64" s="422"/>
      <c r="Q64" s="422"/>
      <c r="R64" s="42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420">
        <v>4607091385670</v>
      </c>
      <c r="E65" s="42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4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22"/>
      <c r="P65" s="422"/>
      <c r="Q65" s="422"/>
      <c r="R65" s="42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420">
        <v>4607091385670</v>
      </c>
      <c r="E66" s="42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22"/>
      <c r="P66" s="422"/>
      <c r="Q66" s="422"/>
      <c r="R66" s="42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420">
        <v>4680115883956</v>
      </c>
      <c r="E67" s="42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2"/>
      <c r="P67" s="422"/>
      <c r="Q67" s="422"/>
      <c r="R67" s="42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420">
        <v>4680115881327</v>
      </c>
      <c r="E68" s="42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2"/>
      <c r="P68" s="422"/>
      <c r="Q68" s="422"/>
      <c r="R68" s="42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420">
        <v>4680115882133</v>
      </c>
      <c r="E69" s="420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22"/>
      <c r="P69" s="422"/>
      <c r="Q69" s="422"/>
      <c r="R69" s="42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420">
        <v>4680115882133</v>
      </c>
      <c r="E70" s="420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5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22"/>
      <c r="P70" s="422"/>
      <c r="Q70" s="422"/>
      <c r="R70" s="42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420">
        <v>4607091382952</v>
      </c>
      <c r="E71" s="420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2"/>
      <c r="P71" s="422"/>
      <c r="Q71" s="422"/>
      <c r="R71" s="42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420">
        <v>4680115882539</v>
      </c>
      <c r="E72" s="42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45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22"/>
      <c r="P72" s="422"/>
      <c r="Q72" s="422"/>
      <c r="R72" s="42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420">
        <v>4607091385687</v>
      </c>
      <c r="E73" s="42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4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22"/>
      <c r="P73" s="422"/>
      <c r="Q73" s="422"/>
      <c r="R73" s="42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420">
        <v>4607091384604</v>
      </c>
      <c r="E74" s="420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2"/>
      <c r="P74" s="422"/>
      <c r="Q74" s="422"/>
      <c r="R74" s="42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420">
        <v>4680115880283</v>
      </c>
      <c r="E75" s="420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2"/>
      <c r="P75" s="422"/>
      <c r="Q75" s="422"/>
      <c r="R75" s="42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420">
        <v>4680115883949</v>
      </c>
      <c r="E76" s="420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2"/>
      <c r="P76" s="422"/>
      <c r="Q76" s="422"/>
      <c r="R76" s="42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420">
        <v>4680115881518</v>
      </c>
      <c r="E77" s="420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4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22"/>
      <c r="P77" s="422"/>
      <c r="Q77" s="422"/>
      <c r="R77" s="42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420">
        <v>4680115881303</v>
      </c>
      <c r="E78" s="420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22"/>
      <c r="P78" s="422"/>
      <c r="Q78" s="422"/>
      <c r="R78" s="42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420">
        <v>4680115882577</v>
      </c>
      <c r="E79" s="420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22"/>
      <c r="P79" s="422"/>
      <c r="Q79" s="422"/>
      <c r="R79" s="42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420">
        <v>4680115882577</v>
      </c>
      <c r="E80" s="420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22"/>
      <c r="P80" s="422"/>
      <c r="Q80" s="422"/>
      <c r="R80" s="42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420">
        <v>4680115882720</v>
      </c>
      <c r="E81" s="420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6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22"/>
      <c r="P81" s="422"/>
      <c r="Q81" s="422"/>
      <c r="R81" s="42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420">
        <v>4680115880269</v>
      </c>
      <c r="E82" s="420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4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22"/>
      <c r="P82" s="422"/>
      <c r="Q82" s="422"/>
      <c r="R82" s="42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420">
        <v>4680115880429</v>
      </c>
      <c r="E83" s="420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46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22"/>
      <c r="P83" s="422"/>
      <c r="Q83" s="422"/>
      <c r="R83" s="42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420">
        <v>4680115881457</v>
      </c>
      <c r="E84" s="420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22"/>
      <c r="P84" s="422"/>
      <c r="Q84" s="422"/>
      <c r="R84" s="42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27"/>
      <c r="B85" s="427"/>
      <c r="C85" s="427"/>
      <c r="D85" s="427"/>
      <c r="E85" s="427"/>
      <c r="F85" s="427"/>
      <c r="G85" s="427"/>
      <c r="H85" s="427"/>
      <c r="I85" s="427"/>
      <c r="J85" s="427"/>
      <c r="K85" s="427"/>
      <c r="L85" s="427"/>
      <c r="M85" s="428"/>
      <c r="N85" s="424" t="s">
        <v>43</v>
      </c>
      <c r="O85" s="425"/>
      <c r="P85" s="425"/>
      <c r="Q85" s="425"/>
      <c r="R85" s="425"/>
      <c r="S85" s="425"/>
      <c r="T85" s="426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27"/>
      <c r="B86" s="427"/>
      <c r="C86" s="427"/>
      <c r="D86" s="427"/>
      <c r="E86" s="427"/>
      <c r="F86" s="427"/>
      <c r="G86" s="427"/>
      <c r="H86" s="427"/>
      <c r="I86" s="427"/>
      <c r="J86" s="427"/>
      <c r="K86" s="427"/>
      <c r="L86" s="427"/>
      <c r="M86" s="428"/>
      <c r="N86" s="424" t="s">
        <v>43</v>
      </c>
      <c r="O86" s="425"/>
      <c r="P86" s="425"/>
      <c r="Q86" s="425"/>
      <c r="R86" s="425"/>
      <c r="S86" s="425"/>
      <c r="T86" s="426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419" t="s">
        <v>110</v>
      </c>
      <c r="B87" s="419"/>
      <c r="C87" s="419"/>
      <c r="D87" s="419"/>
      <c r="E87" s="419"/>
      <c r="F87" s="419"/>
      <c r="G87" s="419"/>
      <c r="H87" s="419"/>
      <c r="I87" s="419"/>
      <c r="J87" s="419"/>
      <c r="K87" s="419"/>
      <c r="L87" s="419"/>
      <c r="M87" s="419"/>
      <c r="N87" s="419"/>
      <c r="O87" s="419"/>
      <c r="P87" s="419"/>
      <c r="Q87" s="419"/>
      <c r="R87" s="419"/>
      <c r="S87" s="419"/>
      <c r="T87" s="419"/>
      <c r="U87" s="419"/>
      <c r="V87" s="419"/>
      <c r="W87" s="419"/>
      <c r="X87" s="419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420">
        <v>4680115881488</v>
      </c>
      <c r="E88" s="420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22"/>
      <c r="P88" s="422"/>
      <c r="Q88" s="422"/>
      <c r="R88" s="423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420">
        <v>4680115882751</v>
      </c>
      <c r="E89" s="420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46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22"/>
      <c r="P89" s="422"/>
      <c r="Q89" s="422"/>
      <c r="R89" s="423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420">
        <v>4680115882775</v>
      </c>
      <c r="E90" s="420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4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22"/>
      <c r="P90" s="422"/>
      <c r="Q90" s="422"/>
      <c r="R90" s="423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420">
        <v>4680115880658</v>
      </c>
      <c r="E91" s="420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4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22"/>
      <c r="P91" s="422"/>
      <c r="Q91" s="422"/>
      <c r="R91" s="423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427"/>
      <c r="B92" s="427"/>
      <c r="C92" s="427"/>
      <c r="D92" s="427"/>
      <c r="E92" s="427"/>
      <c r="F92" s="427"/>
      <c r="G92" s="427"/>
      <c r="H92" s="427"/>
      <c r="I92" s="427"/>
      <c r="J92" s="427"/>
      <c r="K92" s="427"/>
      <c r="L92" s="427"/>
      <c r="M92" s="428"/>
      <c r="N92" s="424" t="s">
        <v>43</v>
      </c>
      <c r="O92" s="425"/>
      <c r="P92" s="425"/>
      <c r="Q92" s="425"/>
      <c r="R92" s="425"/>
      <c r="S92" s="425"/>
      <c r="T92" s="426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427"/>
      <c r="B93" s="427"/>
      <c r="C93" s="427"/>
      <c r="D93" s="427"/>
      <c r="E93" s="427"/>
      <c r="F93" s="427"/>
      <c r="G93" s="427"/>
      <c r="H93" s="427"/>
      <c r="I93" s="427"/>
      <c r="J93" s="427"/>
      <c r="K93" s="427"/>
      <c r="L93" s="427"/>
      <c r="M93" s="428"/>
      <c r="N93" s="424" t="s">
        <v>43</v>
      </c>
      <c r="O93" s="425"/>
      <c r="P93" s="425"/>
      <c r="Q93" s="425"/>
      <c r="R93" s="425"/>
      <c r="S93" s="425"/>
      <c r="T93" s="426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419" t="s">
        <v>76</v>
      </c>
      <c r="B94" s="419"/>
      <c r="C94" s="419"/>
      <c r="D94" s="419"/>
      <c r="E94" s="419"/>
      <c r="F94" s="419"/>
      <c r="G94" s="419"/>
      <c r="H94" s="419"/>
      <c r="I94" s="419"/>
      <c r="J94" s="419"/>
      <c r="K94" s="419"/>
      <c r="L94" s="419"/>
      <c r="M94" s="419"/>
      <c r="N94" s="419"/>
      <c r="O94" s="419"/>
      <c r="P94" s="419"/>
      <c r="Q94" s="419"/>
      <c r="R94" s="419"/>
      <c r="S94" s="419"/>
      <c r="T94" s="419"/>
      <c r="U94" s="419"/>
      <c r="V94" s="419"/>
      <c r="W94" s="419"/>
      <c r="X94" s="419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420">
        <v>4607091387667</v>
      </c>
      <c r="E95" s="42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4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22"/>
      <c r="P95" s="422"/>
      <c r="Q95" s="422"/>
      <c r="R95" s="42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420">
        <v>4607091387636</v>
      </c>
      <c r="E96" s="420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22"/>
      <c r="P96" s="422"/>
      <c r="Q96" s="422"/>
      <c r="R96" s="42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420">
        <v>4607091382426</v>
      </c>
      <c r="E97" s="42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4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22"/>
      <c r="P97" s="422"/>
      <c r="Q97" s="422"/>
      <c r="R97" s="42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420">
        <v>4607091386547</v>
      </c>
      <c r="E98" s="42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22"/>
      <c r="P98" s="422"/>
      <c r="Q98" s="422"/>
      <c r="R98" s="42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420">
        <v>4607091384734</v>
      </c>
      <c r="E99" s="420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22"/>
      <c r="P99" s="422"/>
      <c r="Q99" s="422"/>
      <c r="R99" s="42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420">
        <v>4607091382464</v>
      </c>
      <c r="E100" s="42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4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22"/>
      <c r="P100" s="422"/>
      <c r="Q100" s="422"/>
      <c r="R100" s="42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4301031234</v>
      </c>
      <c r="D101" s="420">
        <v>4680115883444</v>
      </c>
      <c r="E101" s="42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4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22"/>
      <c r="P101" s="422"/>
      <c r="Q101" s="422"/>
      <c r="R101" s="42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4301031235</v>
      </c>
      <c r="D102" s="420">
        <v>4680115883444</v>
      </c>
      <c r="E102" s="42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22"/>
      <c r="P102" s="422"/>
      <c r="Q102" s="422"/>
      <c r="R102" s="42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427"/>
      <c r="B103" s="427"/>
      <c r="C103" s="427"/>
      <c r="D103" s="427"/>
      <c r="E103" s="427"/>
      <c r="F103" s="427"/>
      <c r="G103" s="427"/>
      <c r="H103" s="427"/>
      <c r="I103" s="427"/>
      <c r="J103" s="427"/>
      <c r="K103" s="427"/>
      <c r="L103" s="427"/>
      <c r="M103" s="428"/>
      <c r="N103" s="424" t="s">
        <v>43</v>
      </c>
      <c r="O103" s="425"/>
      <c r="P103" s="425"/>
      <c r="Q103" s="425"/>
      <c r="R103" s="425"/>
      <c r="S103" s="425"/>
      <c r="T103" s="426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427"/>
      <c r="B104" s="427"/>
      <c r="C104" s="427"/>
      <c r="D104" s="427"/>
      <c r="E104" s="427"/>
      <c r="F104" s="427"/>
      <c r="G104" s="427"/>
      <c r="H104" s="427"/>
      <c r="I104" s="427"/>
      <c r="J104" s="427"/>
      <c r="K104" s="427"/>
      <c r="L104" s="427"/>
      <c r="M104" s="428"/>
      <c r="N104" s="424" t="s">
        <v>43</v>
      </c>
      <c r="O104" s="425"/>
      <c r="P104" s="425"/>
      <c r="Q104" s="425"/>
      <c r="R104" s="425"/>
      <c r="S104" s="425"/>
      <c r="T104" s="426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419" t="s">
        <v>81</v>
      </c>
      <c r="B105" s="419"/>
      <c r="C105" s="419"/>
      <c r="D105" s="41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419"/>
      <c r="U105" s="419"/>
      <c r="V105" s="419"/>
      <c r="W105" s="419"/>
      <c r="X105" s="419"/>
      <c r="Y105" s="67"/>
      <c r="Z105" s="67"/>
    </row>
    <row r="106" spans="1:53" ht="27" customHeight="1" x14ac:dyDescent="0.25">
      <c r="A106" s="64" t="s">
        <v>193</v>
      </c>
      <c r="B106" s="64" t="s">
        <v>194</v>
      </c>
      <c r="C106" s="37">
        <v>4301051437</v>
      </c>
      <c r="D106" s="420">
        <v>4607091386967</v>
      </c>
      <c r="E106" s="420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132</v>
      </c>
      <c r="M106" s="38">
        <v>45</v>
      </c>
      <c r="N106" s="4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22"/>
      <c r="P106" s="422"/>
      <c r="Q106" s="422"/>
      <c r="R106" s="42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193</v>
      </c>
      <c r="B107" s="64" t="s">
        <v>195</v>
      </c>
      <c r="C107" s="37">
        <v>4301051543</v>
      </c>
      <c r="D107" s="420">
        <v>4607091386967</v>
      </c>
      <c r="E107" s="42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4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22"/>
      <c r="P107" s="422"/>
      <c r="Q107" s="422"/>
      <c r="R107" s="42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4301051611</v>
      </c>
      <c r="D108" s="420">
        <v>4607091385304</v>
      </c>
      <c r="E108" s="420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4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22"/>
      <c r="P108" s="422"/>
      <c r="Q108" s="422"/>
      <c r="R108" s="42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4301051648</v>
      </c>
      <c r="D109" s="420">
        <v>4607091386264</v>
      </c>
      <c r="E109" s="420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81" t="s">
        <v>201</v>
      </c>
      <c r="O109" s="422"/>
      <c r="P109" s="422"/>
      <c r="Q109" s="422"/>
      <c r="R109" s="423"/>
      <c r="S109" s="40" t="s">
        <v>198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199</v>
      </c>
      <c r="B110" s="64" t="s">
        <v>202</v>
      </c>
      <c r="C110" s="37">
        <v>4301051306</v>
      </c>
      <c r="D110" s="420">
        <v>4607091386264</v>
      </c>
      <c r="E110" s="420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8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22"/>
      <c r="P110" s="422"/>
      <c r="Q110" s="422"/>
      <c r="R110" s="42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420">
        <v>4680115882584</v>
      </c>
      <c r="E111" s="420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8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22"/>
      <c r="P111" s="422"/>
      <c r="Q111" s="422"/>
      <c r="R111" s="42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420">
        <v>4680115882584</v>
      </c>
      <c r="E112" s="420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22"/>
      <c r="P112" s="422"/>
      <c r="Q112" s="422"/>
      <c r="R112" s="42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420">
        <v>4607091385731</v>
      </c>
      <c r="E113" s="420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4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22"/>
      <c r="P113" s="422"/>
      <c r="Q113" s="422"/>
      <c r="R113" s="42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420">
        <v>4680115880214</v>
      </c>
      <c r="E114" s="420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4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22"/>
      <c r="P114" s="422"/>
      <c r="Q114" s="422"/>
      <c r="R114" s="42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420">
        <v>4680115880894</v>
      </c>
      <c r="E115" s="42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4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22"/>
      <c r="P115" s="422"/>
      <c r="Q115" s="422"/>
      <c r="R115" s="42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420">
        <v>4607091385427</v>
      </c>
      <c r="E116" s="420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22"/>
      <c r="P116" s="422"/>
      <c r="Q116" s="422"/>
      <c r="R116" s="423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420">
        <v>4680115882645</v>
      </c>
      <c r="E117" s="420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22"/>
      <c r="P117" s="422"/>
      <c r="Q117" s="422"/>
      <c r="R117" s="423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27"/>
      <c r="B118" s="427"/>
      <c r="C118" s="427"/>
      <c r="D118" s="427"/>
      <c r="E118" s="427"/>
      <c r="F118" s="427"/>
      <c r="G118" s="427"/>
      <c r="H118" s="427"/>
      <c r="I118" s="427"/>
      <c r="J118" s="427"/>
      <c r="K118" s="427"/>
      <c r="L118" s="427"/>
      <c r="M118" s="428"/>
      <c r="N118" s="424" t="s">
        <v>43</v>
      </c>
      <c r="O118" s="425"/>
      <c r="P118" s="425"/>
      <c r="Q118" s="425"/>
      <c r="R118" s="425"/>
      <c r="S118" s="425"/>
      <c r="T118" s="426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427"/>
      <c r="B119" s="427"/>
      <c r="C119" s="427"/>
      <c r="D119" s="427"/>
      <c r="E119" s="427"/>
      <c r="F119" s="427"/>
      <c r="G119" s="427"/>
      <c r="H119" s="427"/>
      <c r="I119" s="427"/>
      <c r="J119" s="427"/>
      <c r="K119" s="427"/>
      <c r="L119" s="427"/>
      <c r="M119" s="428"/>
      <c r="N119" s="424" t="s">
        <v>43</v>
      </c>
      <c r="O119" s="425"/>
      <c r="P119" s="425"/>
      <c r="Q119" s="425"/>
      <c r="R119" s="425"/>
      <c r="S119" s="425"/>
      <c r="T119" s="426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customHeight="1" x14ac:dyDescent="0.25">
      <c r="A120" s="419" t="s">
        <v>216</v>
      </c>
      <c r="B120" s="419"/>
      <c r="C120" s="419"/>
      <c r="D120" s="419"/>
      <c r="E120" s="419"/>
      <c r="F120" s="419"/>
      <c r="G120" s="419"/>
      <c r="H120" s="419"/>
      <c r="I120" s="419"/>
      <c r="J120" s="419"/>
      <c r="K120" s="419"/>
      <c r="L120" s="419"/>
      <c r="M120" s="419"/>
      <c r="N120" s="419"/>
      <c r="O120" s="419"/>
      <c r="P120" s="419"/>
      <c r="Q120" s="419"/>
      <c r="R120" s="419"/>
      <c r="S120" s="419"/>
      <c r="T120" s="419"/>
      <c r="U120" s="419"/>
      <c r="V120" s="419"/>
      <c r="W120" s="419"/>
      <c r="X120" s="419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420">
        <v>4607091383065</v>
      </c>
      <c r="E121" s="420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22"/>
      <c r="P121" s="422"/>
      <c r="Q121" s="422"/>
      <c r="R121" s="423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4301060366</v>
      </c>
      <c r="D122" s="420">
        <v>4680115881532</v>
      </c>
      <c r="E122" s="420"/>
      <c r="F122" s="63">
        <v>1.3</v>
      </c>
      <c r="G122" s="38">
        <v>6</v>
      </c>
      <c r="H122" s="63">
        <v>7.8</v>
      </c>
      <c r="I122" s="63">
        <v>8.2799999999999994</v>
      </c>
      <c r="J122" s="38">
        <v>56</v>
      </c>
      <c r="K122" s="38" t="s">
        <v>114</v>
      </c>
      <c r="L122" s="39" t="s">
        <v>79</v>
      </c>
      <c r="M122" s="38">
        <v>30</v>
      </c>
      <c r="N122" s="4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422"/>
      <c r="P122" s="422"/>
      <c r="Q122" s="422"/>
      <c r="R122" s="423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221</v>
      </c>
      <c r="C123" s="37">
        <v>4301060371</v>
      </c>
      <c r="D123" s="420">
        <v>4680115881532</v>
      </c>
      <c r="E123" s="420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114</v>
      </c>
      <c r="L123" s="39" t="s">
        <v>79</v>
      </c>
      <c r="M123" s="38">
        <v>30</v>
      </c>
      <c r="N123" s="492" t="s">
        <v>222</v>
      </c>
      <c r="O123" s="422"/>
      <c r="P123" s="422"/>
      <c r="Q123" s="422"/>
      <c r="R123" s="423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223</v>
      </c>
      <c r="C124" s="37">
        <v>4301060350</v>
      </c>
      <c r="D124" s="420">
        <v>4680115881532</v>
      </c>
      <c r="E124" s="420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114</v>
      </c>
      <c r="L124" s="39" t="s">
        <v>132</v>
      </c>
      <c r="M124" s="38">
        <v>30</v>
      </c>
      <c r="N124" s="4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422"/>
      <c r="P124" s="422"/>
      <c r="Q124" s="422"/>
      <c r="R124" s="423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420">
        <v>4680115882652</v>
      </c>
      <c r="E125" s="420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22"/>
      <c r="P125" s="422"/>
      <c r="Q125" s="422"/>
      <c r="R125" s="423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420">
        <v>4680115880238</v>
      </c>
      <c r="E126" s="420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22"/>
      <c r="P126" s="422"/>
      <c r="Q126" s="422"/>
      <c r="R126" s="423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420">
        <v>4680115881464</v>
      </c>
      <c r="E127" s="420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22"/>
      <c r="P127" s="422"/>
      <c r="Q127" s="422"/>
      <c r="R127" s="423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27"/>
      <c r="B128" s="427"/>
      <c r="C128" s="427"/>
      <c r="D128" s="427"/>
      <c r="E128" s="427"/>
      <c r="F128" s="427"/>
      <c r="G128" s="427"/>
      <c r="H128" s="427"/>
      <c r="I128" s="427"/>
      <c r="J128" s="427"/>
      <c r="K128" s="427"/>
      <c r="L128" s="427"/>
      <c r="M128" s="428"/>
      <c r="N128" s="424" t="s">
        <v>43</v>
      </c>
      <c r="O128" s="425"/>
      <c r="P128" s="425"/>
      <c r="Q128" s="425"/>
      <c r="R128" s="425"/>
      <c r="S128" s="425"/>
      <c r="T128" s="426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427"/>
      <c r="B129" s="427"/>
      <c r="C129" s="427"/>
      <c r="D129" s="427"/>
      <c r="E129" s="427"/>
      <c r="F129" s="427"/>
      <c r="G129" s="427"/>
      <c r="H129" s="427"/>
      <c r="I129" s="427"/>
      <c r="J129" s="427"/>
      <c r="K129" s="427"/>
      <c r="L129" s="427"/>
      <c r="M129" s="428"/>
      <c r="N129" s="424" t="s">
        <v>43</v>
      </c>
      <c r="O129" s="425"/>
      <c r="P129" s="425"/>
      <c r="Q129" s="425"/>
      <c r="R129" s="425"/>
      <c r="S129" s="425"/>
      <c r="T129" s="426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418" t="s">
        <v>230</v>
      </c>
      <c r="B130" s="418"/>
      <c r="C130" s="418"/>
      <c r="D130" s="418"/>
      <c r="E130" s="418"/>
      <c r="F130" s="418"/>
      <c r="G130" s="418"/>
      <c r="H130" s="418"/>
      <c r="I130" s="418"/>
      <c r="J130" s="418"/>
      <c r="K130" s="418"/>
      <c r="L130" s="418"/>
      <c r="M130" s="418"/>
      <c r="N130" s="418"/>
      <c r="O130" s="418"/>
      <c r="P130" s="418"/>
      <c r="Q130" s="418"/>
      <c r="R130" s="418"/>
      <c r="S130" s="418"/>
      <c r="T130" s="418"/>
      <c r="U130" s="418"/>
      <c r="V130" s="418"/>
      <c r="W130" s="418"/>
      <c r="X130" s="418"/>
      <c r="Y130" s="66"/>
      <c r="Z130" s="66"/>
    </row>
    <row r="131" spans="1:53" ht="14.25" customHeight="1" x14ac:dyDescent="0.25">
      <c r="A131" s="419" t="s">
        <v>81</v>
      </c>
      <c r="B131" s="419"/>
      <c r="C131" s="419"/>
      <c r="D131" s="419"/>
      <c r="E131" s="419"/>
      <c r="F131" s="419"/>
      <c r="G131" s="419"/>
      <c r="H131" s="419"/>
      <c r="I131" s="419"/>
      <c r="J131" s="419"/>
      <c r="K131" s="419"/>
      <c r="L131" s="419"/>
      <c r="M131" s="419"/>
      <c r="N131" s="419"/>
      <c r="O131" s="419"/>
      <c r="P131" s="419"/>
      <c r="Q131" s="419"/>
      <c r="R131" s="419"/>
      <c r="S131" s="419"/>
      <c r="T131" s="419"/>
      <c r="U131" s="419"/>
      <c r="V131" s="419"/>
      <c r="W131" s="419"/>
      <c r="X131" s="419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420">
        <v>4607091385168</v>
      </c>
      <c r="E132" s="420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49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422"/>
      <c r="P132" s="422"/>
      <c r="Q132" s="422"/>
      <c r="R132" s="423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4301051360</v>
      </c>
      <c r="D133" s="420">
        <v>4607091385168</v>
      </c>
      <c r="E133" s="420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132</v>
      </c>
      <c r="M133" s="38">
        <v>45</v>
      </c>
      <c r="N133" s="4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22"/>
      <c r="P133" s="422"/>
      <c r="Q133" s="422"/>
      <c r="R133" s="423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420">
        <v>4607091383256</v>
      </c>
      <c r="E134" s="420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49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22"/>
      <c r="P134" s="422"/>
      <c r="Q134" s="422"/>
      <c r="R134" s="42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420">
        <v>4607091385748</v>
      </c>
      <c r="E135" s="420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5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22"/>
      <c r="P135" s="422"/>
      <c r="Q135" s="422"/>
      <c r="R135" s="42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27"/>
      <c r="B136" s="427"/>
      <c r="C136" s="427"/>
      <c r="D136" s="427"/>
      <c r="E136" s="427"/>
      <c r="F136" s="427"/>
      <c r="G136" s="427"/>
      <c r="H136" s="427"/>
      <c r="I136" s="427"/>
      <c r="J136" s="427"/>
      <c r="K136" s="427"/>
      <c r="L136" s="427"/>
      <c r="M136" s="428"/>
      <c r="N136" s="424" t="s">
        <v>43</v>
      </c>
      <c r="O136" s="425"/>
      <c r="P136" s="425"/>
      <c r="Q136" s="425"/>
      <c r="R136" s="425"/>
      <c r="S136" s="425"/>
      <c r="T136" s="426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427"/>
      <c r="B137" s="427"/>
      <c r="C137" s="427"/>
      <c r="D137" s="427"/>
      <c r="E137" s="427"/>
      <c r="F137" s="427"/>
      <c r="G137" s="427"/>
      <c r="H137" s="427"/>
      <c r="I137" s="427"/>
      <c r="J137" s="427"/>
      <c r="K137" s="427"/>
      <c r="L137" s="427"/>
      <c r="M137" s="428"/>
      <c r="N137" s="424" t="s">
        <v>43</v>
      </c>
      <c r="O137" s="425"/>
      <c r="P137" s="425"/>
      <c r="Q137" s="425"/>
      <c r="R137" s="425"/>
      <c r="S137" s="425"/>
      <c r="T137" s="426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417" t="s">
        <v>238</v>
      </c>
      <c r="B138" s="417"/>
      <c r="C138" s="417"/>
      <c r="D138" s="417"/>
      <c r="E138" s="417"/>
      <c r="F138" s="417"/>
      <c r="G138" s="417"/>
      <c r="H138" s="417"/>
      <c r="I138" s="417"/>
      <c r="J138" s="417"/>
      <c r="K138" s="417"/>
      <c r="L138" s="417"/>
      <c r="M138" s="417"/>
      <c r="N138" s="417"/>
      <c r="O138" s="417"/>
      <c r="P138" s="417"/>
      <c r="Q138" s="417"/>
      <c r="R138" s="417"/>
      <c r="S138" s="417"/>
      <c r="T138" s="417"/>
      <c r="U138" s="417"/>
      <c r="V138" s="417"/>
      <c r="W138" s="417"/>
      <c r="X138" s="417"/>
      <c r="Y138" s="55"/>
      <c r="Z138" s="55"/>
    </row>
    <row r="139" spans="1:53" ht="16.5" customHeight="1" x14ac:dyDescent="0.25">
      <c r="A139" s="418" t="s">
        <v>239</v>
      </c>
      <c r="B139" s="418"/>
      <c r="C139" s="418"/>
      <c r="D139" s="418"/>
      <c r="E139" s="418"/>
      <c r="F139" s="418"/>
      <c r="G139" s="418"/>
      <c r="H139" s="418"/>
      <c r="I139" s="418"/>
      <c r="J139" s="418"/>
      <c r="K139" s="418"/>
      <c r="L139" s="418"/>
      <c r="M139" s="418"/>
      <c r="N139" s="418"/>
      <c r="O139" s="418"/>
      <c r="P139" s="418"/>
      <c r="Q139" s="418"/>
      <c r="R139" s="418"/>
      <c r="S139" s="418"/>
      <c r="T139" s="418"/>
      <c r="U139" s="418"/>
      <c r="V139" s="418"/>
      <c r="W139" s="418"/>
      <c r="X139" s="418"/>
      <c r="Y139" s="66"/>
      <c r="Z139" s="66"/>
    </row>
    <row r="140" spans="1:53" ht="14.25" customHeight="1" x14ac:dyDescent="0.25">
      <c r="A140" s="419" t="s">
        <v>118</v>
      </c>
      <c r="B140" s="419"/>
      <c r="C140" s="419"/>
      <c r="D140" s="419"/>
      <c r="E140" s="419"/>
      <c r="F140" s="419"/>
      <c r="G140" s="419"/>
      <c r="H140" s="419"/>
      <c r="I140" s="419"/>
      <c r="J140" s="419"/>
      <c r="K140" s="419"/>
      <c r="L140" s="419"/>
      <c r="M140" s="419"/>
      <c r="N140" s="419"/>
      <c r="O140" s="419"/>
      <c r="P140" s="419"/>
      <c r="Q140" s="419"/>
      <c r="R140" s="419"/>
      <c r="S140" s="419"/>
      <c r="T140" s="419"/>
      <c r="U140" s="419"/>
      <c r="V140" s="419"/>
      <c r="W140" s="419"/>
      <c r="X140" s="419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420">
        <v>4607091383423</v>
      </c>
      <c r="E141" s="420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22"/>
      <c r="P141" s="422"/>
      <c r="Q141" s="422"/>
      <c r="R141" s="423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420">
        <v>4607091381405</v>
      </c>
      <c r="E142" s="420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22"/>
      <c r="P142" s="422"/>
      <c r="Q142" s="422"/>
      <c r="R142" s="423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420">
        <v>4607091386516</v>
      </c>
      <c r="E143" s="420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22"/>
      <c r="P143" s="422"/>
      <c r="Q143" s="422"/>
      <c r="R143" s="423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27"/>
      <c r="B144" s="427"/>
      <c r="C144" s="427"/>
      <c r="D144" s="427"/>
      <c r="E144" s="427"/>
      <c r="F144" s="427"/>
      <c r="G144" s="427"/>
      <c r="H144" s="427"/>
      <c r="I144" s="427"/>
      <c r="J144" s="427"/>
      <c r="K144" s="427"/>
      <c r="L144" s="427"/>
      <c r="M144" s="428"/>
      <c r="N144" s="424" t="s">
        <v>43</v>
      </c>
      <c r="O144" s="425"/>
      <c r="P144" s="425"/>
      <c r="Q144" s="425"/>
      <c r="R144" s="425"/>
      <c r="S144" s="425"/>
      <c r="T144" s="426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27"/>
      <c r="B145" s="427"/>
      <c r="C145" s="427"/>
      <c r="D145" s="427"/>
      <c r="E145" s="427"/>
      <c r="F145" s="427"/>
      <c r="G145" s="427"/>
      <c r="H145" s="427"/>
      <c r="I145" s="427"/>
      <c r="J145" s="427"/>
      <c r="K145" s="427"/>
      <c r="L145" s="427"/>
      <c r="M145" s="428"/>
      <c r="N145" s="424" t="s">
        <v>43</v>
      </c>
      <c r="O145" s="425"/>
      <c r="P145" s="425"/>
      <c r="Q145" s="425"/>
      <c r="R145" s="425"/>
      <c r="S145" s="425"/>
      <c r="T145" s="426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18" t="s">
        <v>246</v>
      </c>
      <c r="B146" s="418"/>
      <c r="C146" s="418"/>
      <c r="D146" s="418"/>
      <c r="E146" s="418"/>
      <c r="F146" s="418"/>
      <c r="G146" s="418"/>
      <c r="H146" s="418"/>
      <c r="I146" s="418"/>
      <c r="J146" s="418"/>
      <c r="K146" s="418"/>
      <c r="L146" s="418"/>
      <c r="M146" s="418"/>
      <c r="N146" s="418"/>
      <c r="O146" s="418"/>
      <c r="P146" s="418"/>
      <c r="Q146" s="418"/>
      <c r="R146" s="418"/>
      <c r="S146" s="418"/>
      <c r="T146" s="418"/>
      <c r="U146" s="418"/>
      <c r="V146" s="418"/>
      <c r="W146" s="418"/>
      <c r="X146" s="418"/>
      <c r="Y146" s="66"/>
      <c r="Z146" s="66"/>
    </row>
    <row r="147" spans="1:53" ht="14.25" customHeight="1" x14ac:dyDescent="0.25">
      <c r="A147" s="419" t="s">
        <v>76</v>
      </c>
      <c r="B147" s="419"/>
      <c r="C147" s="419"/>
      <c r="D147" s="419"/>
      <c r="E147" s="419"/>
      <c r="F147" s="419"/>
      <c r="G147" s="419"/>
      <c r="H147" s="419"/>
      <c r="I147" s="419"/>
      <c r="J147" s="419"/>
      <c r="K147" s="419"/>
      <c r="L147" s="419"/>
      <c r="M147" s="419"/>
      <c r="N147" s="419"/>
      <c r="O147" s="419"/>
      <c r="P147" s="419"/>
      <c r="Q147" s="419"/>
      <c r="R147" s="419"/>
      <c r="S147" s="419"/>
      <c r="T147" s="419"/>
      <c r="U147" s="419"/>
      <c r="V147" s="419"/>
      <c r="W147" s="419"/>
      <c r="X147" s="419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420">
        <v>4680115880993</v>
      </c>
      <c r="E148" s="420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22"/>
      <c r="P148" s="422"/>
      <c r="Q148" s="422"/>
      <c r="R148" s="42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420">
        <v>4680115881761</v>
      </c>
      <c r="E149" s="420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22"/>
      <c r="P149" s="422"/>
      <c r="Q149" s="422"/>
      <c r="R149" s="42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420">
        <v>4680115881563</v>
      </c>
      <c r="E150" s="420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22"/>
      <c r="P150" s="422"/>
      <c r="Q150" s="422"/>
      <c r="R150" s="42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420">
        <v>4680115880986</v>
      </c>
      <c r="E151" s="420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22"/>
      <c r="P151" s="422"/>
      <c r="Q151" s="422"/>
      <c r="R151" s="42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420">
        <v>4680115880207</v>
      </c>
      <c r="E152" s="420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22"/>
      <c r="P152" s="422"/>
      <c r="Q152" s="422"/>
      <c r="R152" s="42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420">
        <v>4680115881785</v>
      </c>
      <c r="E153" s="420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22"/>
      <c r="P153" s="422"/>
      <c r="Q153" s="422"/>
      <c r="R153" s="423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420">
        <v>4680115881679</v>
      </c>
      <c r="E154" s="420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22"/>
      <c r="P154" s="422"/>
      <c r="Q154" s="422"/>
      <c r="R154" s="423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420">
        <v>4680115880191</v>
      </c>
      <c r="E155" s="420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22"/>
      <c r="P155" s="422"/>
      <c r="Q155" s="422"/>
      <c r="R155" s="423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420">
        <v>4680115883963</v>
      </c>
      <c r="E156" s="420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22"/>
      <c r="P156" s="422"/>
      <c r="Q156" s="422"/>
      <c r="R156" s="423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27"/>
      <c r="B157" s="427"/>
      <c r="C157" s="427"/>
      <c r="D157" s="427"/>
      <c r="E157" s="427"/>
      <c r="F157" s="427"/>
      <c r="G157" s="427"/>
      <c r="H157" s="427"/>
      <c r="I157" s="427"/>
      <c r="J157" s="427"/>
      <c r="K157" s="427"/>
      <c r="L157" s="427"/>
      <c r="M157" s="428"/>
      <c r="N157" s="424" t="s">
        <v>43</v>
      </c>
      <c r="O157" s="425"/>
      <c r="P157" s="425"/>
      <c r="Q157" s="425"/>
      <c r="R157" s="425"/>
      <c r="S157" s="425"/>
      <c r="T157" s="426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427"/>
      <c r="B158" s="427"/>
      <c r="C158" s="427"/>
      <c r="D158" s="427"/>
      <c r="E158" s="427"/>
      <c r="F158" s="427"/>
      <c r="G158" s="427"/>
      <c r="H158" s="427"/>
      <c r="I158" s="427"/>
      <c r="J158" s="427"/>
      <c r="K158" s="427"/>
      <c r="L158" s="427"/>
      <c r="M158" s="428"/>
      <c r="N158" s="424" t="s">
        <v>43</v>
      </c>
      <c r="O158" s="425"/>
      <c r="P158" s="425"/>
      <c r="Q158" s="425"/>
      <c r="R158" s="425"/>
      <c r="S158" s="425"/>
      <c r="T158" s="426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418" t="s">
        <v>265</v>
      </c>
      <c r="B159" s="418"/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8"/>
      <c r="N159" s="418"/>
      <c r="O159" s="418"/>
      <c r="P159" s="418"/>
      <c r="Q159" s="418"/>
      <c r="R159" s="418"/>
      <c r="S159" s="418"/>
      <c r="T159" s="418"/>
      <c r="U159" s="418"/>
      <c r="V159" s="418"/>
      <c r="W159" s="418"/>
      <c r="X159" s="418"/>
      <c r="Y159" s="66"/>
      <c r="Z159" s="66"/>
    </row>
    <row r="160" spans="1:53" ht="14.25" customHeight="1" x14ac:dyDescent="0.25">
      <c r="A160" s="419" t="s">
        <v>118</v>
      </c>
      <c r="B160" s="419"/>
      <c r="C160" s="419"/>
      <c r="D160" s="419"/>
      <c r="E160" s="419"/>
      <c r="F160" s="419"/>
      <c r="G160" s="419"/>
      <c r="H160" s="419"/>
      <c r="I160" s="419"/>
      <c r="J160" s="419"/>
      <c r="K160" s="419"/>
      <c r="L160" s="419"/>
      <c r="M160" s="419"/>
      <c r="N160" s="419"/>
      <c r="O160" s="419"/>
      <c r="P160" s="419"/>
      <c r="Q160" s="419"/>
      <c r="R160" s="419"/>
      <c r="S160" s="419"/>
      <c r="T160" s="419"/>
      <c r="U160" s="419"/>
      <c r="V160" s="419"/>
      <c r="W160" s="419"/>
      <c r="X160" s="419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420">
        <v>4680115881402</v>
      </c>
      <c r="E161" s="420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22"/>
      <c r="P161" s="422"/>
      <c r="Q161" s="422"/>
      <c r="R161" s="423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420">
        <v>4680115881396</v>
      </c>
      <c r="E162" s="420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22"/>
      <c r="P162" s="422"/>
      <c r="Q162" s="422"/>
      <c r="R162" s="423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27"/>
      <c r="B163" s="427"/>
      <c r="C163" s="427"/>
      <c r="D163" s="427"/>
      <c r="E163" s="427"/>
      <c r="F163" s="427"/>
      <c r="G163" s="427"/>
      <c r="H163" s="427"/>
      <c r="I163" s="427"/>
      <c r="J163" s="427"/>
      <c r="K163" s="427"/>
      <c r="L163" s="427"/>
      <c r="M163" s="428"/>
      <c r="N163" s="424" t="s">
        <v>43</v>
      </c>
      <c r="O163" s="425"/>
      <c r="P163" s="425"/>
      <c r="Q163" s="425"/>
      <c r="R163" s="425"/>
      <c r="S163" s="425"/>
      <c r="T163" s="426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27"/>
      <c r="B164" s="427"/>
      <c r="C164" s="427"/>
      <c r="D164" s="427"/>
      <c r="E164" s="427"/>
      <c r="F164" s="427"/>
      <c r="G164" s="427"/>
      <c r="H164" s="427"/>
      <c r="I164" s="427"/>
      <c r="J164" s="427"/>
      <c r="K164" s="427"/>
      <c r="L164" s="427"/>
      <c r="M164" s="428"/>
      <c r="N164" s="424" t="s">
        <v>43</v>
      </c>
      <c r="O164" s="425"/>
      <c r="P164" s="425"/>
      <c r="Q164" s="425"/>
      <c r="R164" s="425"/>
      <c r="S164" s="425"/>
      <c r="T164" s="426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19" t="s">
        <v>110</v>
      </c>
      <c r="B165" s="419"/>
      <c r="C165" s="419"/>
      <c r="D165" s="419"/>
      <c r="E165" s="419"/>
      <c r="F165" s="419"/>
      <c r="G165" s="419"/>
      <c r="H165" s="419"/>
      <c r="I165" s="419"/>
      <c r="J165" s="419"/>
      <c r="K165" s="419"/>
      <c r="L165" s="419"/>
      <c r="M165" s="419"/>
      <c r="N165" s="419"/>
      <c r="O165" s="419"/>
      <c r="P165" s="419"/>
      <c r="Q165" s="419"/>
      <c r="R165" s="419"/>
      <c r="S165" s="419"/>
      <c r="T165" s="419"/>
      <c r="U165" s="419"/>
      <c r="V165" s="419"/>
      <c r="W165" s="419"/>
      <c r="X165" s="419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420">
        <v>4680115882935</v>
      </c>
      <c r="E166" s="420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22"/>
      <c r="P166" s="422"/>
      <c r="Q166" s="422"/>
      <c r="R166" s="42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420">
        <v>4680115880764</v>
      </c>
      <c r="E167" s="420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22"/>
      <c r="P167" s="422"/>
      <c r="Q167" s="422"/>
      <c r="R167" s="423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27"/>
      <c r="B168" s="427"/>
      <c r="C168" s="427"/>
      <c r="D168" s="427"/>
      <c r="E168" s="427"/>
      <c r="F168" s="427"/>
      <c r="G168" s="427"/>
      <c r="H168" s="427"/>
      <c r="I168" s="427"/>
      <c r="J168" s="427"/>
      <c r="K168" s="427"/>
      <c r="L168" s="427"/>
      <c r="M168" s="428"/>
      <c r="N168" s="424" t="s">
        <v>43</v>
      </c>
      <c r="O168" s="425"/>
      <c r="P168" s="425"/>
      <c r="Q168" s="425"/>
      <c r="R168" s="425"/>
      <c r="S168" s="425"/>
      <c r="T168" s="426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27"/>
      <c r="B169" s="427"/>
      <c r="C169" s="427"/>
      <c r="D169" s="427"/>
      <c r="E169" s="427"/>
      <c r="F169" s="427"/>
      <c r="G169" s="427"/>
      <c r="H169" s="427"/>
      <c r="I169" s="427"/>
      <c r="J169" s="427"/>
      <c r="K169" s="427"/>
      <c r="L169" s="427"/>
      <c r="M169" s="428"/>
      <c r="N169" s="424" t="s">
        <v>43</v>
      </c>
      <c r="O169" s="425"/>
      <c r="P169" s="425"/>
      <c r="Q169" s="425"/>
      <c r="R169" s="425"/>
      <c r="S169" s="425"/>
      <c r="T169" s="426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19" t="s">
        <v>76</v>
      </c>
      <c r="B170" s="419"/>
      <c r="C170" s="419"/>
      <c r="D170" s="419"/>
      <c r="E170" s="419"/>
      <c r="F170" s="419"/>
      <c r="G170" s="419"/>
      <c r="H170" s="419"/>
      <c r="I170" s="419"/>
      <c r="J170" s="419"/>
      <c r="K170" s="419"/>
      <c r="L170" s="419"/>
      <c r="M170" s="419"/>
      <c r="N170" s="419"/>
      <c r="O170" s="419"/>
      <c r="P170" s="419"/>
      <c r="Q170" s="419"/>
      <c r="R170" s="419"/>
      <c r="S170" s="419"/>
      <c r="T170" s="419"/>
      <c r="U170" s="419"/>
      <c r="V170" s="419"/>
      <c r="W170" s="419"/>
      <c r="X170" s="419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420">
        <v>4680115882683</v>
      </c>
      <c r="E171" s="420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22"/>
      <c r="P171" s="422"/>
      <c r="Q171" s="422"/>
      <c r="R171" s="423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420">
        <v>4680115882690</v>
      </c>
      <c r="E172" s="420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22"/>
      <c r="P172" s="422"/>
      <c r="Q172" s="422"/>
      <c r="R172" s="423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420">
        <v>4680115882669</v>
      </c>
      <c r="E173" s="420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22"/>
      <c r="P173" s="422"/>
      <c r="Q173" s="422"/>
      <c r="R173" s="423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420">
        <v>4680115882676</v>
      </c>
      <c r="E174" s="420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22"/>
      <c r="P174" s="422"/>
      <c r="Q174" s="422"/>
      <c r="R174" s="423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27"/>
      <c r="B175" s="427"/>
      <c r="C175" s="427"/>
      <c r="D175" s="427"/>
      <c r="E175" s="427"/>
      <c r="F175" s="427"/>
      <c r="G175" s="427"/>
      <c r="H175" s="427"/>
      <c r="I175" s="427"/>
      <c r="J175" s="427"/>
      <c r="K175" s="427"/>
      <c r="L175" s="427"/>
      <c r="M175" s="428"/>
      <c r="N175" s="424" t="s">
        <v>43</v>
      </c>
      <c r="O175" s="425"/>
      <c r="P175" s="425"/>
      <c r="Q175" s="425"/>
      <c r="R175" s="425"/>
      <c r="S175" s="425"/>
      <c r="T175" s="426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427"/>
      <c r="B176" s="427"/>
      <c r="C176" s="427"/>
      <c r="D176" s="427"/>
      <c r="E176" s="427"/>
      <c r="F176" s="427"/>
      <c r="G176" s="427"/>
      <c r="H176" s="427"/>
      <c r="I176" s="427"/>
      <c r="J176" s="427"/>
      <c r="K176" s="427"/>
      <c r="L176" s="427"/>
      <c r="M176" s="428"/>
      <c r="N176" s="424" t="s">
        <v>43</v>
      </c>
      <c r="O176" s="425"/>
      <c r="P176" s="425"/>
      <c r="Q176" s="425"/>
      <c r="R176" s="425"/>
      <c r="S176" s="425"/>
      <c r="T176" s="426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419" t="s">
        <v>81</v>
      </c>
      <c r="B177" s="419"/>
      <c r="C177" s="419"/>
      <c r="D177" s="419"/>
      <c r="E177" s="419"/>
      <c r="F177" s="419"/>
      <c r="G177" s="419"/>
      <c r="H177" s="419"/>
      <c r="I177" s="419"/>
      <c r="J177" s="419"/>
      <c r="K177" s="419"/>
      <c r="L177" s="419"/>
      <c r="M177" s="419"/>
      <c r="N177" s="419"/>
      <c r="O177" s="419"/>
      <c r="P177" s="419"/>
      <c r="Q177" s="419"/>
      <c r="R177" s="419"/>
      <c r="S177" s="419"/>
      <c r="T177" s="419"/>
      <c r="U177" s="419"/>
      <c r="V177" s="419"/>
      <c r="W177" s="419"/>
      <c r="X177" s="419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420">
        <v>4680115881556</v>
      </c>
      <c r="E178" s="420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22"/>
      <c r="P178" s="422"/>
      <c r="Q178" s="422"/>
      <c r="R178" s="42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420">
        <v>4680115880573</v>
      </c>
      <c r="E179" s="420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22"/>
      <c r="P179" s="422"/>
      <c r="Q179" s="422"/>
      <c r="R179" s="42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420">
        <v>4680115881594</v>
      </c>
      <c r="E180" s="420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22"/>
      <c r="P180" s="422"/>
      <c r="Q180" s="422"/>
      <c r="R180" s="42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420">
        <v>4680115881587</v>
      </c>
      <c r="E181" s="420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2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22"/>
      <c r="P181" s="422"/>
      <c r="Q181" s="422"/>
      <c r="R181" s="42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420">
        <v>4680115880962</v>
      </c>
      <c r="E182" s="420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22"/>
      <c r="P182" s="422"/>
      <c r="Q182" s="422"/>
      <c r="R182" s="42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420">
        <v>4680115881617</v>
      </c>
      <c r="E183" s="420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22"/>
      <c r="P183" s="422"/>
      <c r="Q183" s="422"/>
      <c r="R183" s="42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420">
        <v>4680115881228</v>
      </c>
      <c r="E184" s="420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22"/>
      <c r="P184" s="422"/>
      <c r="Q184" s="422"/>
      <c r="R184" s="42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420">
        <v>4680115881037</v>
      </c>
      <c r="E185" s="420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22"/>
      <c r="P185" s="422"/>
      <c r="Q185" s="422"/>
      <c r="R185" s="42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420">
        <v>4680115881211</v>
      </c>
      <c r="E186" s="420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22"/>
      <c r="P186" s="422"/>
      <c r="Q186" s="422"/>
      <c r="R186" s="42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420">
        <v>4680115881020</v>
      </c>
      <c r="E187" s="420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22"/>
      <c r="P187" s="422"/>
      <c r="Q187" s="422"/>
      <c r="R187" s="42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420">
        <v>4680115882195</v>
      </c>
      <c r="E188" s="420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22"/>
      <c r="P188" s="422"/>
      <c r="Q188" s="422"/>
      <c r="R188" s="42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420">
        <v>4680115882607</v>
      </c>
      <c r="E189" s="420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3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22"/>
      <c r="P189" s="422"/>
      <c r="Q189" s="422"/>
      <c r="R189" s="42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420">
        <v>4680115880092</v>
      </c>
      <c r="E190" s="42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3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22"/>
      <c r="P190" s="422"/>
      <c r="Q190" s="422"/>
      <c r="R190" s="423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420">
        <v>4680115880221</v>
      </c>
      <c r="E191" s="420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3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22"/>
      <c r="P191" s="422"/>
      <c r="Q191" s="422"/>
      <c r="R191" s="423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420">
        <v>4680115882942</v>
      </c>
      <c r="E192" s="420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22"/>
      <c r="P192" s="422"/>
      <c r="Q192" s="422"/>
      <c r="R192" s="423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420">
        <v>4680115880504</v>
      </c>
      <c r="E193" s="420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22"/>
      <c r="P193" s="422"/>
      <c r="Q193" s="422"/>
      <c r="R193" s="423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420">
        <v>4680115882164</v>
      </c>
      <c r="E194" s="420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22"/>
      <c r="P194" s="422"/>
      <c r="Q194" s="422"/>
      <c r="R194" s="423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27"/>
      <c r="B195" s="427"/>
      <c r="C195" s="427"/>
      <c r="D195" s="427"/>
      <c r="E195" s="427"/>
      <c r="F195" s="427"/>
      <c r="G195" s="427"/>
      <c r="H195" s="427"/>
      <c r="I195" s="427"/>
      <c r="J195" s="427"/>
      <c r="K195" s="427"/>
      <c r="L195" s="427"/>
      <c r="M195" s="428"/>
      <c r="N195" s="424" t="s">
        <v>43</v>
      </c>
      <c r="O195" s="425"/>
      <c r="P195" s="425"/>
      <c r="Q195" s="425"/>
      <c r="R195" s="425"/>
      <c r="S195" s="425"/>
      <c r="T195" s="426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427"/>
      <c r="B196" s="427"/>
      <c r="C196" s="427"/>
      <c r="D196" s="427"/>
      <c r="E196" s="427"/>
      <c r="F196" s="427"/>
      <c r="G196" s="427"/>
      <c r="H196" s="427"/>
      <c r="I196" s="427"/>
      <c r="J196" s="427"/>
      <c r="K196" s="427"/>
      <c r="L196" s="427"/>
      <c r="M196" s="428"/>
      <c r="N196" s="424" t="s">
        <v>43</v>
      </c>
      <c r="O196" s="425"/>
      <c r="P196" s="425"/>
      <c r="Q196" s="425"/>
      <c r="R196" s="425"/>
      <c r="S196" s="425"/>
      <c r="T196" s="426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419" t="s">
        <v>216</v>
      </c>
      <c r="B197" s="419"/>
      <c r="C197" s="419"/>
      <c r="D197" s="419"/>
      <c r="E197" s="419"/>
      <c r="F197" s="419"/>
      <c r="G197" s="419"/>
      <c r="H197" s="419"/>
      <c r="I197" s="419"/>
      <c r="J197" s="419"/>
      <c r="K197" s="419"/>
      <c r="L197" s="419"/>
      <c r="M197" s="419"/>
      <c r="N197" s="419"/>
      <c r="O197" s="419"/>
      <c r="P197" s="419"/>
      <c r="Q197" s="419"/>
      <c r="R197" s="419"/>
      <c r="S197" s="419"/>
      <c r="T197" s="419"/>
      <c r="U197" s="419"/>
      <c r="V197" s="419"/>
      <c r="W197" s="419"/>
      <c r="X197" s="419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420">
        <v>4680115882874</v>
      </c>
      <c r="E198" s="420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22"/>
      <c r="P198" s="422"/>
      <c r="Q198" s="422"/>
      <c r="R198" s="423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420">
        <v>4680115884434</v>
      </c>
      <c r="E199" s="420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22"/>
      <c r="P199" s="422"/>
      <c r="Q199" s="422"/>
      <c r="R199" s="423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420">
        <v>4680115880801</v>
      </c>
      <c r="E200" s="42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22"/>
      <c r="P200" s="422"/>
      <c r="Q200" s="422"/>
      <c r="R200" s="423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420">
        <v>4680115880818</v>
      </c>
      <c r="E201" s="42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22"/>
      <c r="P201" s="422"/>
      <c r="Q201" s="422"/>
      <c r="R201" s="423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27"/>
      <c r="B202" s="427"/>
      <c r="C202" s="427"/>
      <c r="D202" s="427"/>
      <c r="E202" s="427"/>
      <c r="F202" s="427"/>
      <c r="G202" s="427"/>
      <c r="H202" s="427"/>
      <c r="I202" s="427"/>
      <c r="J202" s="427"/>
      <c r="K202" s="427"/>
      <c r="L202" s="427"/>
      <c r="M202" s="428"/>
      <c r="N202" s="424" t="s">
        <v>43</v>
      </c>
      <c r="O202" s="425"/>
      <c r="P202" s="425"/>
      <c r="Q202" s="425"/>
      <c r="R202" s="425"/>
      <c r="S202" s="425"/>
      <c r="T202" s="426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27"/>
      <c r="B203" s="427"/>
      <c r="C203" s="427"/>
      <c r="D203" s="427"/>
      <c r="E203" s="427"/>
      <c r="F203" s="427"/>
      <c r="G203" s="427"/>
      <c r="H203" s="427"/>
      <c r="I203" s="427"/>
      <c r="J203" s="427"/>
      <c r="K203" s="427"/>
      <c r="L203" s="427"/>
      <c r="M203" s="428"/>
      <c r="N203" s="424" t="s">
        <v>43</v>
      </c>
      <c r="O203" s="425"/>
      <c r="P203" s="425"/>
      <c r="Q203" s="425"/>
      <c r="R203" s="425"/>
      <c r="S203" s="425"/>
      <c r="T203" s="426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18" t="s">
        <v>324</v>
      </c>
      <c r="B204" s="418"/>
      <c r="C204" s="418"/>
      <c r="D204" s="418"/>
      <c r="E204" s="418"/>
      <c r="F204" s="418"/>
      <c r="G204" s="418"/>
      <c r="H204" s="418"/>
      <c r="I204" s="418"/>
      <c r="J204" s="418"/>
      <c r="K204" s="418"/>
      <c r="L204" s="418"/>
      <c r="M204" s="418"/>
      <c r="N204" s="418"/>
      <c r="O204" s="418"/>
      <c r="P204" s="418"/>
      <c r="Q204" s="418"/>
      <c r="R204" s="418"/>
      <c r="S204" s="418"/>
      <c r="T204" s="418"/>
      <c r="U204" s="418"/>
      <c r="V204" s="418"/>
      <c r="W204" s="418"/>
      <c r="X204" s="418"/>
      <c r="Y204" s="66"/>
      <c r="Z204" s="66"/>
    </row>
    <row r="205" spans="1:53" ht="14.25" customHeight="1" x14ac:dyDescent="0.25">
      <c r="A205" s="419" t="s">
        <v>118</v>
      </c>
      <c r="B205" s="419"/>
      <c r="C205" s="419"/>
      <c r="D205" s="419"/>
      <c r="E205" s="419"/>
      <c r="F205" s="419"/>
      <c r="G205" s="419"/>
      <c r="H205" s="419"/>
      <c r="I205" s="419"/>
      <c r="J205" s="419"/>
      <c r="K205" s="419"/>
      <c r="L205" s="419"/>
      <c r="M205" s="419"/>
      <c r="N205" s="419"/>
      <c r="O205" s="419"/>
      <c r="P205" s="419"/>
      <c r="Q205" s="419"/>
      <c r="R205" s="419"/>
      <c r="S205" s="419"/>
      <c r="T205" s="419"/>
      <c r="U205" s="419"/>
      <c r="V205" s="419"/>
      <c r="W205" s="419"/>
      <c r="X205" s="419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420">
        <v>4680115884274</v>
      </c>
      <c r="E206" s="420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2" t="s">
        <v>327</v>
      </c>
      <c r="O206" s="422"/>
      <c r="P206" s="422"/>
      <c r="Q206" s="422"/>
      <c r="R206" s="42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328</v>
      </c>
      <c r="B207" s="64" t="s">
        <v>329</v>
      </c>
      <c r="C207" s="37">
        <v>4301011719</v>
      </c>
      <c r="D207" s="420">
        <v>4680115884298</v>
      </c>
      <c r="E207" s="420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43" t="s">
        <v>330</v>
      </c>
      <c r="O207" s="422"/>
      <c r="P207" s="422"/>
      <c r="Q207" s="422"/>
      <c r="R207" s="42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331</v>
      </c>
      <c r="B208" s="64" t="s">
        <v>332</v>
      </c>
      <c r="C208" s="37">
        <v>4301011733</v>
      </c>
      <c r="D208" s="420">
        <v>4680115884250</v>
      </c>
      <c r="E208" s="420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44" t="s">
        <v>333</v>
      </c>
      <c r="O208" s="422"/>
      <c r="P208" s="422"/>
      <c r="Q208" s="422"/>
      <c r="R208" s="42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334</v>
      </c>
      <c r="B209" s="64" t="s">
        <v>335</v>
      </c>
      <c r="C209" s="37">
        <v>4301011718</v>
      </c>
      <c r="D209" s="420">
        <v>4680115884281</v>
      </c>
      <c r="E209" s="420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5" t="s">
        <v>336</v>
      </c>
      <c r="O209" s="422"/>
      <c r="P209" s="422"/>
      <c r="Q209" s="422"/>
      <c r="R209" s="42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337</v>
      </c>
      <c r="B210" s="64" t="s">
        <v>338</v>
      </c>
      <c r="C210" s="37">
        <v>4301011720</v>
      </c>
      <c r="D210" s="420">
        <v>4680115884199</v>
      </c>
      <c r="E210" s="420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6" t="s">
        <v>339</v>
      </c>
      <c r="O210" s="422"/>
      <c r="P210" s="422"/>
      <c r="Q210" s="422"/>
      <c r="R210" s="42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340</v>
      </c>
      <c r="B211" s="64" t="s">
        <v>341</v>
      </c>
      <c r="C211" s="37">
        <v>4301011716</v>
      </c>
      <c r="D211" s="420">
        <v>4680115884267</v>
      </c>
      <c r="E211" s="420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7" t="s">
        <v>342</v>
      </c>
      <c r="O211" s="422"/>
      <c r="P211" s="422"/>
      <c r="Q211" s="422"/>
      <c r="R211" s="42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427"/>
      <c r="B212" s="427"/>
      <c r="C212" s="427"/>
      <c r="D212" s="427"/>
      <c r="E212" s="427"/>
      <c r="F212" s="427"/>
      <c r="G212" s="427"/>
      <c r="H212" s="427"/>
      <c r="I212" s="427"/>
      <c r="J212" s="427"/>
      <c r="K212" s="427"/>
      <c r="L212" s="427"/>
      <c r="M212" s="428"/>
      <c r="N212" s="424" t="s">
        <v>43</v>
      </c>
      <c r="O212" s="425"/>
      <c r="P212" s="425"/>
      <c r="Q212" s="425"/>
      <c r="R212" s="425"/>
      <c r="S212" s="425"/>
      <c r="T212" s="426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427"/>
      <c r="B213" s="427"/>
      <c r="C213" s="427"/>
      <c r="D213" s="427"/>
      <c r="E213" s="427"/>
      <c r="F213" s="427"/>
      <c r="G213" s="427"/>
      <c r="H213" s="427"/>
      <c r="I213" s="427"/>
      <c r="J213" s="427"/>
      <c r="K213" s="427"/>
      <c r="L213" s="427"/>
      <c r="M213" s="428"/>
      <c r="N213" s="424" t="s">
        <v>43</v>
      </c>
      <c r="O213" s="425"/>
      <c r="P213" s="425"/>
      <c r="Q213" s="425"/>
      <c r="R213" s="425"/>
      <c r="S213" s="425"/>
      <c r="T213" s="426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419" t="s">
        <v>76</v>
      </c>
      <c r="B214" s="419"/>
      <c r="C214" s="419"/>
      <c r="D214" s="419"/>
      <c r="E214" s="419"/>
      <c r="F214" s="419"/>
      <c r="G214" s="419"/>
      <c r="H214" s="419"/>
      <c r="I214" s="419"/>
      <c r="J214" s="419"/>
      <c r="K214" s="419"/>
      <c r="L214" s="419"/>
      <c r="M214" s="419"/>
      <c r="N214" s="419"/>
      <c r="O214" s="419"/>
      <c r="P214" s="419"/>
      <c r="Q214" s="419"/>
      <c r="R214" s="419"/>
      <c r="S214" s="419"/>
      <c r="T214" s="419"/>
      <c r="U214" s="419"/>
      <c r="V214" s="419"/>
      <c r="W214" s="419"/>
      <c r="X214" s="419"/>
      <c r="Y214" s="67"/>
      <c r="Z214" s="67"/>
    </row>
    <row r="215" spans="1:53" ht="27" customHeight="1" x14ac:dyDescent="0.25">
      <c r="A215" s="64" t="s">
        <v>343</v>
      </c>
      <c r="B215" s="64" t="s">
        <v>344</v>
      </c>
      <c r="C215" s="37">
        <v>4301031151</v>
      </c>
      <c r="D215" s="420">
        <v>4607091389845</v>
      </c>
      <c r="E215" s="420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22"/>
      <c r="P215" s="422"/>
      <c r="Q215" s="422"/>
      <c r="R215" s="423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427"/>
      <c r="B216" s="427"/>
      <c r="C216" s="427"/>
      <c r="D216" s="427"/>
      <c r="E216" s="427"/>
      <c r="F216" s="427"/>
      <c r="G216" s="427"/>
      <c r="H216" s="427"/>
      <c r="I216" s="427"/>
      <c r="J216" s="427"/>
      <c r="K216" s="427"/>
      <c r="L216" s="427"/>
      <c r="M216" s="428"/>
      <c r="N216" s="424" t="s">
        <v>43</v>
      </c>
      <c r="O216" s="425"/>
      <c r="P216" s="425"/>
      <c r="Q216" s="425"/>
      <c r="R216" s="425"/>
      <c r="S216" s="425"/>
      <c r="T216" s="426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427"/>
      <c r="B217" s="427"/>
      <c r="C217" s="427"/>
      <c r="D217" s="427"/>
      <c r="E217" s="427"/>
      <c r="F217" s="427"/>
      <c r="G217" s="427"/>
      <c r="H217" s="427"/>
      <c r="I217" s="427"/>
      <c r="J217" s="427"/>
      <c r="K217" s="427"/>
      <c r="L217" s="427"/>
      <c r="M217" s="428"/>
      <c r="N217" s="424" t="s">
        <v>43</v>
      </c>
      <c r="O217" s="425"/>
      <c r="P217" s="425"/>
      <c r="Q217" s="425"/>
      <c r="R217" s="425"/>
      <c r="S217" s="425"/>
      <c r="T217" s="426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418" t="s">
        <v>345</v>
      </c>
      <c r="B218" s="418"/>
      <c r="C218" s="418"/>
      <c r="D218" s="418"/>
      <c r="E218" s="418"/>
      <c r="F218" s="418"/>
      <c r="G218" s="418"/>
      <c r="H218" s="418"/>
      <c r="I218" s="418"/>
      <c r="J218" s="418"/>
      <c r="K218" s="418"/>
      <c r="L218" s="418"/>
      <c r="M218" s="418"/>
      <c r="N218" s="418"/>
      <c r="O218" s="418"/>
      <c r="P218" s="418"/>
      <c r="Q218" s="418"/>
      <c r="R218" s="418"/>
      <c r="S218" s="418"/>
      <c r="T218" s="418"/>
      <c r="U218" s="418"/>
      <c r="V218" s="418"/>
      <c r="W218" s="418"/>
      <c r="X218" s="418"/>
      <c r="Y218" s="66"/>
      <c r="Z218" s="66"/>
    </row>
    <row r="219" spans="1:53" ht="14.25" customHeight="1" x14ac:dyDescent="0.25">
      <c r="A219" s="419" t="s">
        <v>118</v>
      </c>
      <c r="B219" s="419"/>
      <c r="C219" s="419"/>
      <c r="D219" s="419"/>
      <c r="E219" s="419"/>
      <c r="F219" s="419"/>
      <c r="G219" s="419"/>
      <c r="H219" s="419"/>
      <c r="I219" s="419"/>
      <c r="J219" s="419"/>
      <c r="K219" s="419"/>
      <c r="L219" s="419"/>
      <c r="M219" s="419"/>
      <c r="N219" s="419"/>
      <c r="O219" s="419"/>
      <c r="P219" s="419"/>
      <c r="Q219" s="419"/>
      <c r="R219" s="419"/>
      <c r="S219" s="419"/>
      <c r="T219" s="419"/>
      <c r="U219" s="419"/>
      <c r="V219" s="419"/>
      <c r="W219" s="419"/>
      <c r="X219" s="419"/>
      <c r="Y219" s="67"/>
      <c r="Z219" s="67"/>
    </row>
    <row r="220" spans="1:53" ht="27" customHeight="1" x14ac:dyDescent="0.25">
      <c r="A220" s="64" t="s">
        <v>346</v>
      </c>
      <c r="B220" s="64" t="s">
        <v>347</v>
      </c>
      <c r="C220" s="37">
        <v>4301011826</v>
      </c>
      <c r="D220" s="420">
        <v>4680115884137</v>
      </c>
      <c r="E220" s="420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9" t="s">
        <v>348</v>
      </c>
      <c r="O220" s="422"/>
      <c r="P220" s="422"/>
      <c r="Q220" s="422"/>
      <c r="R220" s="423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349</v>
      </c>
      <c r="B221" s="64" t="s">
        <v>350</v>
      </c>
      <c r="C221" s="37">
        <v>4301011724</v>
      </c>
      <c r="D221" s="420">
        <v>4680115884236</v>
      </c>
      <c r="E221" s="420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50" t="s">
        <v>351</v>
      </c>
      <c r="O221" s="422"/>
      <c r="P221" s="422"/>
      <c r="Q221" s="422"/>
      <c r="R221" s="423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352</v>
      </c>
      <c r="B222" s="64" t="s">
        <v>353</v>
      </c>
      <c r="C222" s="37">
        <v>4301011721</v>
      </c>
      <c r="D222" s="420">
        <v>4680115884175</v>
      </c>
      <c r="E222" s="420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51" t="s">
        <v>354</v>
      </c>
      <c r="O222" s="422"/>
      <c r="P222" s="422"/>
      <c r="Q222" s="422"/>
      <c r="R222" s="423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355</v>
      </c>
      <c r="B223" s="64" t="s">
        <v>356</v>
      </c>
      <c r="C223" s="37">
        <v>4301011824</v>
      </c>
      <c r="D223" s="420">
        <v>4680115884144</v>
      </c>
      <c r="E223" s="420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52" t="s">
        <v>357</v>
      </c>
      <c r="O223" s="422"/>
      <c r="P223" s="422"/>
      <c r="Q223" s="422"/>
      <c r="R223" s="423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358</v>
      </c>
      <c r="B224" s="64" t="s">
        <v>359</v>
      </c>
      <c r="C224" s="37">
        <v>4301011726</v>
      </c>
      <c r="D224" s="420">
        <v>4680115884182</v>
      </c>
      <c r="E224" s="420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53" t="s">
        <v>360</v>
      </c>
      <c r="O224" s="422"/>
      <c r="P224" s="422"/>
      <c r="Q224" s="422"/>
      <c r="R224" s="423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361</v>
      </c>
      <c r="B225" s="64" t="s">
        <v>362</v>
      </c>
      <c r="C225" s="37">
        <v>4301011722</v>
      </c>
      <c r="D225" s="420">
        <v>4680115884205</v>
      </c>
      <c r="E225" s="420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54" t="s">
        <v>363</v>
      </c>
      <c r="O225" s="422"/>
      <c r="P225" s="422"/>
      <c r="Q225" s="422"/>
      <c r="R225" s="423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427"/>
      <c r="B226" s="427"/>
      <c r="C226" s="427"/>
      <c r="D226" s="427"/>
      <c r="E226" s="427"/>
      <c r="F226" s="427"/>
      <c r="G226" s="427"/>
      <c r="H226" s="427"/>
      <c r="I226" s="427"/>
      <c r="J226" s="427"/>
      <c r="K226" s="427"/>
      <c r="L226" s="427"/>
      <c r="M226" s="428"/>
      <c r="N226" s="424" t="s">
        <v>43</v>
      </c>
      <c r="O226" s="425"/>
      <c r="P226" s="425"/>
      <c r="Q226" s="425"/>
      <c r="R226" s="425"/>
      <c r="S226" s="425"/>
      <c r="T226" s="426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427"/>
      <c r="B227" s="427"/>
      <c r="C227" s="427"/>
      <c r="D227" s="427"/>
      <c r="E227" s="427"/>
      <c r="F227" s="427"/>
      <c r="G227" s="427"/>
      <c r="H227" s="427"/>
      <c r="I227" s="427"/>
      <c r="J227" s="427"/>
      <c r="K227" s="427"/>
      <c r="L227" s="427"/>
      <c r="M227" s="428"/>
      <c r="N227" s="424" t="s">
        <v>43</v>
      </c>
      <c r="O227" s="425"/>
      <c r="P227" s="425"/>
      <c r="Q227" s="425"/>
      <c r="R227" s="425"/>
      <c r="S227" s="425"/>
      <c r="T227" s="426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418" t="s">
        <v>364</v>
      </c>
      <c r="B228" s="418"/>
      <c r="C228" s="418"/>
      <c r="D228" s="418"/>
      <c r="E228" s="418"/>
      <c r="F228" s="418"/>
      <c r="G228" s="418"/>
      <c r="H228" s="418"/>
      <c r="I228" s="418"/>
      <c r="J228" s="418"/>
      <c r="K228" s="418"/>
      <c r="L228" s="418"/>
      <c r="M228" s="418"/>
      <c r="N228" s="418"/>
      <c r="O228" s="418"/>
      <c r="P228" s="418"/>
      <c r="Q228" s="418"/>
      <c r="R228" s="418"/>
      <c r="S228" s="418"/>
      <c r="T228" s="418"/>
      <c r="U228" s="418"/>
      <c r="V228" s="418"/>
      <c r="W228" s="418"/>
      <c r="X228" s="418"/>
      <c r="Y228" s="66"/>
      <c r="Z228" s="66"/>
    </row>
    <row r="229" spans="1:53" ht="14.25" customHeight="1" x14ac:dyDescent="0.25">
      <c r="A229" s="419" t="s">
        <v>118</v>
      </c>
      <c r="B229" s="419"/>
      <c r="C229" s="419"/>
      <c r="D229" s="419"/>
      <c r="E229" s="419"/>
      <c r="F229" s="419"/>
      <c r="G229" s="419"/>
      <c r="H229" s="419"/>
      <c r="I229" s="419"/>
      <c r="J229" s="419"/>
      <c r="K229" s="419"/>
      <c r="L229" s="419"/>
      <c r="M229" s="419"/>
      <c r="N229" s="419"/>
      <c r="O229" s="419"/>
      <c r="P229" s="419"/>
      <c r="Q229" s="419"/>
      <c r="R229" s="419"/>
      <c r="S229" s="419"/>
      <c r="T229" s="419"/>
      <c r="U229" s="419"/>
      <c r="V229" s="419"/>
      <c r="W229" s="419"/>
      <c r="X229" s="419"/>
      <c r="Y229" s="67"/>
      <c r="Z229" s="67"/>
    </row>
    <row r="230" spans="1:53" ht="27" customHeight="1" x14ac:dyDescent="0.25">
      <c r="A230" s="64" t="s">
        <v>365</v>
      </c>
      <c r="B230" s="64" t="s">
        <v>366</v>
      </c>
      <c r="C230" s="37">
        <v>4301011346</v>
      </c>
      <c r="D230" s="420">
        <v>4607091387445</v>
      </c>
      <c r="E230" s="420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22"/>
      <c r="P230" s="422"/>
      <c r="Q230" s="422"/>
      <c r="R230" s="42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367</v>
      </c>
      <c r="B231" s="64" t="s">
        <v>368</v>
      </c>
      <c r="C231" s="37">
        <v>4301011362</v>
      </c>
      <c r="D231" s="420">
        <v>4607091386004</v>
      </c>
      <c r="E231" s="420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121</v>
      </c>
      <c r="M231" s="38">
        <v>55</v>
      </c>
      <c r="N231" s="5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22"/>
      <c r="P231" s="422"/>
      <c r="Q231" s="422"/>
      <c r="R231" s="42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367</v>
      </c>
      <c r="B232" s="64" t="s">
        <v>369</v>
      </c>
      <c r="C232" s="37">
        <v>4301011308</v>
      </c>
      <c r="D232" s="420">
        <v>4607091386004</v>
      </c>
      <c r="E232" s="420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22"/>
      <c r="P232" s="422"/>
      <c r="Q232" s="422"/>
      <c r="R232" s="42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370</v>
      </c>
      <c r="B233" s="64" t="s">
        <v>371</v>
      </c>
      <c r="C233" s="37">
        <v>4301011347</v>
      </c>
      <c r="D233" s="420">
        <v>4607091386073</v>
      </c>
      <c r="E233" s="420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22"/>
      <c r="P233" s="422"/>
      <c r="Q233" s="422"/>
      <c r="R233" s="42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4301010928</v>
      </c>
      <c r="D234" s="420">
        <v>4607091387322</v>
      </c>
      <c r="E234" s="420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22"/>
      <c r="P234" s="422"/>
      <c r="Q234" s="422"/>
      <c r="R234" s="42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372</v>
      </c>
      <c r="B235" s="64" t="s">
        <v>374</v>
      </c>
      <c r="C235" s="37">
        <v>4301011395</v>
      </c>
      <c r="D235" s="420">
        <v>4607091387322</v>
      </c>
      <c r="E235" s="420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121</v>
      </c>
      <c r="M235" s="38">
        <v>55</v>
      </c>
      <c r="N235" s="5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22"/>
      <c r="P235" s="422"/>
      <c r="Q235" s="422"/>
      <c r="R235" s="42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4301011311</v>
      </c>
      <c r="D236" s="420">
        <v>4607091387377</v>
      </c>
      <c r="E236" s="420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22"/>
      <c r="P236" s="422"/>
      <c r="Q236" s="422"/>
      <c r="R236" s="42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4301010945</v>
      </c>
      <c r="D237" s="420">
        <v>4607091387353</v>
      </c>
      <c r="E237" s="420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22"/>
      <c r="P237" s="422"/>
      <c r="Q237" s="422"/>
      <c r="R237" s="42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4301011328</v>
      </c>
      <c r="D238" s="420">
        <v>4607091386011</v>
      </c>
      <c r="E238" s="420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22"/>
      <c r="P238" s="422"/>
      <c r="Q238" s="422"/>
      <c r="R238" s="42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4301011329</v>
      </c>
      <c r="D239" s="420">
        <v>4607091387308</v>
      </c>
      <c r="E239" s="420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22"/>
      <c r="P239" s="422"/>
      <c r="Q239" s="422"/>
      <c r="R239" s="42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4301011049</v>
      </c>
      <c r="D240" s="420">
        <v>4607091387339</v>
      </c>
      <c r="E240" s="420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22"/>
      <c r="P240" s="422"/>
      <c r="Q240" s="422"/>
      <c r="R240" s="42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4301011433</v>
      </c>
      <c r="D241" s="420">
        <v>4680115882638</v>
      </c>
      <c r="E241" s="420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22"/>
      <c r="P241" s="422"/>
      <c r="Q241" s="422"/>
      <c r="R241" s="42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387</v>
      </c>
      <c r="B242" s="64" t="s">
        <v>388</v>
      </c>
      <c r="C242" s="37">
        <v>4301011573</v>
      </c>
      <c r="D242" s="420">
        <v>4680115881938</v>
      </c>
      <c r="E242" s="420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22"/>
      <c r="P242" s="422"/>
      <c r="Q242" s="422"/>
      <c r="R242" s="423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389</v>
      </c>
      <c r="B243" s="64" t="s">
        <v>390</v>
      </c>
      <c r="C243" s="37">
        <v>4301010944</v>
      </c>
      <c r="D243" s="420">
        <v>4607091387346</v>
      </c>
      <c r="E243" s="420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22"/>
      <c r="P243" s="422"/>
      <c r="Q243" s="422"/>
      <c r="R243" s="423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391</v>
      </c>
      <c r="B244" s="64" t="s">
        <v>392</v>
      </c>
      <c r="C244" s="37">
        <v>4301011353</v>
      </c>
      <c r="D244" s="420">
        <v>4607091389807</v>
      </c>
      <c r="E244" s="420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6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22"/>
      <c r="P244" s="422"/>
      <c r="Q244" s="422"/>
      <c r="R244" s="423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427"/>
      <c r="B245" s="427"/>
      <c r="C245" s="427"/>
      <c r="D245" s="427"/>
      <c r="E245" s="427"/>
      <c r="F245" s="427"/>
      <c r="G245" s="427"/>
      <c r="H245" s="427"/>
      <c r="I245" s="427"/>
      <c r="J245" s="427"/>
      <c r="K245" s="427"/>
      <c r="L245" s="427"/>
      <c r="M245" s="428"/>
      <c r="N245" s="424" t="s">
        <v>43</v>
      </c>
      <c r="O245" s="425"/>
      <c r="P245" s="425"/>
      <c r="Q245" s="425"/>
      <c r="R245" s="425"/>
      <c r="S245" s="425"/>
      <c r="T245" s="426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27"/>
      <c r="B246" s="427"/>
      <c r="C246" s="427"/>
      <c r="D246" s="427"/>
      <c r="E246" s="427"/>
      <c r="F246" s="427"/>
      <c r="G246" s="427"/>
      <c r="H246" s="427"/>
      <c r="I246" s="427"/>
      <c r="J246" s="427"/>
      <c r="K246" s="427"/>
      <c r="L246" s="427"/>
      <c r="M246" s="428"/>
      <c r="N246" s="424" t="s">
        <v>43</v>
      </c>
      <c r="O246" s="425"/>
      <c r="P246" s="425"/>
      <c r="Q246" s="425"/>
      <c r="R246" s="425"/>
      <c r="S246" s="425"/>
      <c r="T246" s="426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419" t="s">
        <v>110</v>
      </c>
      <c r="B247" s="419"/>
      <c r="C247" s="419"/>
      <c r="D247" s="419"/>
      <c r="E247" s="419"/>
      <c r="F247" s="419"/>
      <c r="G247" s="419"/>
      <c r="H247" s="419"/>
      <c r="I247" s="419"/>
      <c r="J247" s="419"/>
      <c r="K247" s="419"/>
      <c r="L247" s="419"/>
      <c r="M247" s="419"/>
      <c r="N247" s="419"/>
      <c r="O247" s="419"/>
      <c r="P247" s="419"/>
      <c r="Q247" s="419"/>
      <c r="R247" s="419"/>
      <c r="S247" s="419"/>
      <c r="T247" s="419"/>
      <c r="U247" s="419"/>
      <c r="V247" s="419"/>
      <c r="W247" s="419"/>
      <c r="X247" s="419"/>
      <c r="Y247" s="67"/>
      <c r="Z247" s="67"/>
    </row>
    <row r="248" spans="1:53" ht="27" customHeight="1" x14ac:dyDescent="0.25">
      <c r="A248" s="64" t="s">
        <v>393</v>
      </c>
      <c r="B248" s="64" t="s">
        <v>394</v>
      </c>
      <c r="C248" s="37">
        <v>4301020254</v>
      </c>
      <c r="D248" s="420">
        <v>4680115881914</v>
      </c>
      <c r="E248" s="420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22"/>
      <c r="P248" s="422"/>
      <c r="Q248" s="422"/>
      <c r="R248" s="423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27"/>
      <c r="B249" s="427"/>
      <c r="C249" s="427"/>
      <c r="D249" s="427"/>
      <c r="E249" s="427"/>
      <c r="F249" s="427"/>
      <c r="G249" s="427"/>
      <c r="H249" s="427"/>
      <c r="I249" s="427"/>
      <c r="J249" s="427"/>
      <c r="K249" s="427"/>
      <c r="L249" s="427"/>
      <c r="M249" s="428"/>
      <c r="N249" s="424" t="s">
        <v>43</v>
      </c>
      <c r="O249" s="425"/>
      <c r="P249" s="425"/>
      <c r="Q249" s="425"/>
      <c r="R249" s="425"/>
      <c r="S249" s="425"/>
      <c r="T249" s="426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427"/>
      <c r="B250" s="427"/>
      <c r="C250" s="427"/>
      <c r="D250" s="427"/>
      <c r="E250" s="427"/>
      <c r="F250" s="427"/>
      <c r="G250" s="427"/>
      <c r="H250" s="427"/>
      <c r="I250" s="427"/>
      <c r="J250" s="427"/>
      <c r="K250" s="427"/>
      <c r="L250" s="427"/>
      <c r="M250" s="428"/>
      <c r="N250" s="424" t="s">
        <v>43</v>
      </c>
      <c r="O250" s="425"/>
      <c r="P250" s="425"/>
      <c r="Q250" s="425"/>
      <c r="R250" s="425"/>
      <c r="S250" s="425"/>
      <c r="T250" s="426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419" t="s">
        <v>76</v>
      </c>
      <c r="B251" s="419"/>
      <c r="C251" s="419"/>
      <c r="D251" s="419"/>
      <c r="E251" s="419"/>
      <c r="F251" s="419"/>
      <c r="G251" s="419"/>
      <c r="H251" s="419"/>
      <c r="I251" s="419"/>
      <c r="J251" s="419"/>
      <c r="K251" s="419"/>
      <c r="L251" s="419"/>
      <c r="M251" s="419"/>
      <c r="N251" s="419"/>
      <c r="O251" s="419"/>
      <c r="P251" s="419"/>
      <c r="Q251" s="419"/>
      <c r="R251" s="419"/>
      <c r="S251" s="419"/>
      <c r="T251" s="419"/>
      <c r="U251" s="419"/>
      <c r="V251" s="419"/>
      <c r="W251" s="419"/>
      <c r="X251" s="419"/>
      <c r="Y251" s="67"/>
      <c r="Z251" s="67"/>
    </row>
    <row r="252" spans="1:53" ht="27" customHeight="1" x14ac:dyDescent="0.25">
      <c r="A252" s="64" t="s">
        <v>395</v>
      </c>
      <c r="B252" s="64" t="s">
        <v>396</v>
      </c>
      <c r="C252" s="37">
        <v>4301030878</v>
      </c>
      <c r="D252" s="420">
        <v>4607091387193</v>
      </c>
      <c r="E252" s="420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22"/>
      <c r="P252" s="422"/>
      <c r="Q252" s="422"/>
      <c r="R252" s="423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397</v>
      </c>
      <c r="B253" s="64" t="s">
        <v>398</v>
      </c>
      <c r="C253" s="37">
        <v>4301031153</v>
      </c>
      <c r="D253" s="420">
        <v>4607091387230</v>
      </c>
      <c r="E253" s="420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22"/>
      <c r="P253" s="422"/>
      <c r="Q253" s="422"/>
      <c r="R253" s="423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399</v>
      </c>
      <c r="B254" s="64" t="s">
        <v>400</v>
      </c>
      <c r="C254" s="37">
        <v>4301031152</v>
      </c>
      <c r="D254" s="420">
        <v>4607091387285</v>
      </c>
      <c r="E254" s="420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22"/>
      <c r="P254" s="422"/>
      <c r="Q254" s="422"/>
      <c r="R254" s="423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401</v>
      </c>
      <c r="B255" s="64" t="s">
        <v>402</v>
      </c>
      <c r="C255" s="37">
        <v>4301031164</v>
      </c>
      <c r="D255" s="420">
        <v>4680115880481</v>
      </c>
      <c r="E255" s="420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7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22"/>
      <c r="P255" s="422"/>
      <c r="Q255" s="422"/>
      <c r="R255" s="423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427"/>
      <c r="B256" s="427"/>
      <c r="C256" s="427"/>
      <c r="D256" s="427"/>
      <c r="E256" s="427"/>
      <c r="F256" s="427"/>
      <c r="G256" s="427"/>
      <c r="H256" s="427"/>
      <c r="I256" s="427"/>
      <c r="J256" s="427"/>
      <c r="K256" s="427"/>
      <c r="L256" s="427"/>
      <c r="M256" s="428"/>
      <c r="N256" s="424" t="s">
        <v>43</v>
      </c>
      <c r="O256" s="425"/>
      <c r="P256" s="425"/>
      <c r="Q256" s="425"/>
      <c r="R256" s="425"/>
      <c r="S256" s="425"/>
      <c r="T256" s="426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427"/>
      <c r="B257" s="427"/>
      <c r="C257" s="427"/>
      <c r="D257" s="427"/>
      <c r="E257" s="427"/>
      <c r="F257" s="427"/>
      <c r="G257" s="427"/>
      <c r="H257" s="427"/>
      <c r="I257" s="427"/>
      <c r="J257" s="427"/>
      <c r="K257" s="427"/>
      <c r="L257" s="427"/>
      <c r="M257" s="428"/>
      <c r="N257" s="424" t="s">
        <v>43</v>
      </c>
      <c r="O257" s="425"/>
      <c r="P257" s="425"/>
      <c r="Q257" s="425"/>
      <c r="R257" s="425"/>
      <c r="S257" s="425"/>
      <c r="T257" s="426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419" t="s">
        <v>81</v>
      </c>
      <c r="B258" s="419"/>
      <c r="C258" s="419"/>
      <c r="D258" s="419"/>
      <c r="E258" s="419"/>
      <c r="F258" s="419"/>
      <c r="G258" s="419"/>
      <c r="H258" s="419"/>
      <c r="I258" s="419"/>
      <c r="J258" s="419"/>
      <c r="K258" s="419"/>
      <c r="L258" s="419"/>
      <c r="M258" s="419"/>
      <c r="N258" s="419"/>
      <c r="O258" s="419"/>
      <c r="P258" s="419"/>
      <c r="Q258" s="419"/>
      <c r="R258" s="419"/>
      <c r="S258" s="419"/>
      <c r="T258" s="419"/>
      <c r="U258" s="419"/>
      <c r="V258" s="419"/>
      <c r="W258" s="419"/>
      <c r="X258" s="419"/>
      <c r="Y258" s="67"/>
      <c r="Z258" s="67"/>
    </row>
    <row r="259" spans="1:53" ht="16.5" customHeight="1" x14ac:dyDescent="0.25">
      <c r="A259" s="64" t="s">
        <v>403</v>
      </c>
      <c r="B259" s="64" t="s">
        <v>404</v>
      </c>
      <c r="C259" s="37">
        <v>4301051100</v>
      </c>
      <c r="D259" s="420">
        <v>4607091387766</v>
      </c>
      <c r="E259" s="420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22"/>
      <c r="P259" s="422"/>
      <c r="Q259" s="422"/>
      <c r="R259" s="42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7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4301051116</v>
      </c>
      <c r="D260" s="420">
        <v>4607091387957</v>
      </c>
      <c r="E260" s="420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22"/>
      <c r="P260" s="422"/>
      <c r="Q260" s="422"/>
      <c r="R260" s="42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4301051115</v>
      </c>
      <c r="D261" s="420">
        <v>4607091387964</v>
      </c>
      <c r="E261" s="420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22"/>
      <c r="P261" s="422"/>
      <c r="Q261" s="422"/>
      <c r="R261" s="42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4301051485</v>
      </c>
      <c r="D262" s="420">
        <v>4680115883567</v>
      </c>
      <c r="E262" s="420"/>
      <c r="F262" s="63">
        <v>0.35</v>
      </c>
      <c r="G262" s="38">
        <v>6</v>
      </c>
      <c r="H262" s="63">
        <v>2.1</v>
      </c>
      <c r="I262" s="63">
        <v>2.36</v>
      </c>
      <c r="J262" s="38">
        <v>156</v>
      </c>
      <c r="K262" s="38" t="s">
        <v>80</v>
      </c>
      <c r="L262" s="39" t="s">
        <v>79</v>
      </c>
      <c r="M262" s="38">
        <v>40</v>
      </c>
      <c r="N26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422"/>
      <c r="P262" s="422"/>
      <c r="Q262" s="422"/>
      <c r="R262" s="423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4301051134</v>
      </c>
      <c r="D263" s="420">
        <v>4607091381672</v>
      </c>
      <c r="E263" s="420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22"/>
      <c r="P263" s="422"/>
      <c r="Q263" s="422"/>
      <c r="R263" s="423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413</v>
      </c>
      <c r="B264" s="64" t="s">
        <v>414</v>
      </c>
      <c r="C264" s="37">
        <v>4301051130</v>
      </c>
      <c r="D264" s="420">
        <v>4607091387537</v>
      </c>
      <c r="E264" s="420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22"/>
      <c r="P264" s="422"/>
      <c r="Q264" s="422"/>
      <c r="R264" s="423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415</v>
      </c>
      <c r="B265" s="64" t="s">
        <v>416</v>
      </c>
      <c r="C265" s="37">
        <v>4301051132</v>
      </c>
      <c r="D265" s="420">
        <v>4607091387513</v>
      </c>
      <c r="E265" s="420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22"/>
      <c r="P265" s="422"/>
      <c r="Q265" s="422"/>
      <c r="R265" s="423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417</v>
      </c>
      <c r="B266" s="64" t="s">
        <v>418</v>
      </c>
      <c r="C266" s="37">
        <v>4301051277</v>
      </c>
      <c r="D266" s="420">
        <v>4680115880511</v>
      </c>
      <c r="E266" s="420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132</v>
      </c>
      <c r="M266" s="38">
        <v>40</v>
      </c>
      <c r="N266" s="5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22"/>
      <c r="P266" s="422"/>
      <c r="Q266" s="422"/>
      <c r="R266" s="423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419</v>
      </c>
      <c r="B267" s="64" t="s">
        <v>420</v>
      </c>
      <c r="C267" s="37">
        <v>4301051344</v>
      </c>
      <c r="D267" s="420">
        <v>4680115880412</v>
      </c>
      <c r="E267" s="420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132</v>
      </c>
      <c r="M267" s="38">
        <v>45</v>
      </c>
      <c r="N267" s="58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22"/>
      <c r="P267" s="422"/>
      <c r="Q267" s="422"/>
      <c r="R267" s="42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27"/>
      <c r="B268" s="427"/>
      <c r="C268" s="427"/>
      <c r="D268" s="427"/>
      <c r="E268" s="427"/>
      <c r="F268" s="427"/>
      <c r="G268" s="427"/>
      <c r="H268" s="427"/>
      <c r="I268" s="427"/>
      <c r="J268" s="427"/>
      <c r="K268" s="427"/>
      <c r="L268" s="427"/>
      <c r="M268" s="428"/>
      <c r="N268" s="424" t="s">
        <v>43</v>
      </c>
      <c r="O268" s="425"/>
      <c r="P268" s="425"/>
      <c r="Q268" s="425"/>
      <c r="R268" s="425"/>
      <c r="S268" s="425"/>
      <c r="T268" s="426"/>
      <c r="U268" s="43" t="s">
        <v>42</v>
      </c>
      <c r="V268" s="44">
        <f>IFERROR(V259/H259,"0")+IFERROR(V260/H260,"0")+IFERROR(V261/H261,"0")+IFERROR(V262/H262,"0")+IFERROR(V263/H263,"0")+IFERROR(V264/H264,"0")+IFERROR(V265/H265,"0")+IFERROR(V266/H266,"0")+IFERROR(V267/H267,"0")</f>
        <v>0</v>
      </c>
      <c r="W268" s="44">
        <f>IFERROR(W259/H259,"0")+IFERROR(W260/H260,"0")+IFERROR(W261/H261,"0")+IFERROR(W262/H262,"0")+IFERROR(W263/H263,"0")+IFERROR(W264/H264,"0")+IFERROR(W265/H265,"0")+IFERROR(W266/H266,"0")+IFERROR(W267/H267,"0")</f>
        <v>0</v>
      </c>
      <c r="X268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427"/>
      <c r="B269" s="427"/>
      <c r="C269" s="427"/>
      <c r="D269" s="427"/>
      <c r="E269" s="427"/>
      <c r="F269" s="427"/>
      <c r="G269" s="427"/>
      <c r="H269" s="427"/>
      <c r="I269" s="427"/>
      <c r="J269" s="427"/>
      <c r="K269" s="427"/>
      <c r="L269" s="427"/>
      <c r="M269" s="428"/>
      <c r="N269" s="424" t="s">
        <v>43</v>
      </c>
      <c r="O269" s="425"/>
      <c r="P269" s="425"/>
      <c r="Q269" s="425"/>
      <c r="R269" s="425"/>
      <c r="S269" s="425"/>
      <c r="T269" s="426"/>
      <c r="U269" s="43" t="s">
        <v>0</v>
      </c>
      <c r="V269" s="44">
        <f>IFERROR(SUM(V259:V267),"0")</f>
        <v>0</v>
      </c>
      <c r="W269" s="44">
        <f>IFERROR(SUM(W259:W267),"0")</f>
        <v>0</v>
      </c>
      <c r="X269" s="43"/>
      <c r="Y269" s="68"/>
      <c r="Z269" s="68"/>
    </row>
    <row r="270" spans="1:53" ht="14.25" customHeight="1" x14ac:dyDescent="0.25">
      <c r="A270" s="419" t="s">
        <v>216</v>
      </c>
      <c r="B270" s="419"/>
      <c r="C270" s="419"/>
      <c r="D270" s="419"/>
      <c r="E270" s="419"/>
      <c r="F270" s="419"/>
      <c r="G270" s="419"/>
      <c r="H270" s="419"/>
      <c r="I270" s="419"/>
      <c r="J270" s="419"/>
      <c r="K270" s="419"/>
      <c r="L270" s="419"/>
      <c r="M270" s="419"/>
      <c r="N270" s="419"/>
      <c r="O270" s="419"/>
      <c r="P270" s="419"/>
      <c r="Q270" s="419"/>
      <c r="R270" s="419"/>
      <c r="S270" s="419"/>
      <c r="T270" s="419"/>
      <c r="U270" s="419"/>
      <c r="V270" s="419"/>
      <c r="W270" s="419"/>
      <c r="X270" s="419"/>
      <c r="Y270" s="67"/>
      <c r="Z270" s="67"/>
    </row>
    <row r="271" spans="1:53" ht="16.5" customHeight="1" x14ac:dyDescent="0.25">
      <c r="A271" s="64" t="s">
        <v>421</v>
      </c>
      <c r="B271" s="64" t="s">
        <v>422</v>
      </c>
      <c r="C271" s="37">
        <v>4301060326</v>
      </c>
      <c r="D271" s="420">
        <v>4607091380880</v>
      </c>
      <c r="E271" s="420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79</v>
      </c>
      <c r="M271" s="38">
        <v>30</v>
      </c>
      <c r="N271" s="5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22"/>
      <c r="P271" s="422"/>
      <c r="Q271" s="422"/>
      <c r="R271" s="423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423</v>
      </c>
      <c r="B272" s="64" t="s">
        <v>424</v>
      </c>
      <c r="C272" s="37">
        <v>4301060308</v>
      </c>
      <c r="D272" s="420">
        <v>4607091384482</v>
      </c>
      <c r="E272" s="420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114</v>
      </c>
      <c r="L272" s="39" t="s">
        <v>79</v>
      </c>
      <c r="M272" s="38">
        <v>30</v>
      </c>
      <c r="N272" s="5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22"/>
      <c r="P272" s="422"/>
      <c r="Q272" s="422"/>
      <c r="R272" s="423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customHeight="1" x14ac:dyDescent="0.25">
      <c r="A273" s="64" t="s">
        <v>425</v>
      </c>
      <c r="B273" s="64" t="s">
        <v>426</v>
      </c>
      <c r="C273" s="37">
        <v>4301060325</v>
      </c>
      <c r="D273" s="420">
        <v>4607091380897</v>
      </c>
      <c r="E273" s="420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79</v>
      </c>
      <c r="M273" s="38">
        <v>30</v>
      </c>
      <c r="N273" s="5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22"/>
      <c r="P273" s="422"/>
      <c r="Q273" s="422"/>
      <c r="R273" s="423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427"/>
      <c r="B274" s="427"/>
      <c r="C274" s="427"/>
      <c r="D274" s="427"/>
      <c r="E274" s="427"/>
      <c r="F274" s="427"/>
      <c r="G274" s="427"/>
      <c r="H274" s="427"/>
      <c r="I274" s="427"/>
      <c r="J274" s="427"/>
      <c r="K274" s="427"/>
      <c r="L274" s="427"/>
      <c r="M274" s="428"/>
      <c r="N274" s="424" t="s">
        <v>43</v>
      </c>
      <c r="O274" s="425"/>
      <c r="P274" s="425"/>
      <c r="Q274" s="425"/>
      <c r="R274" s="425"/>
      <c r="S274" s="425"/>
      <c r="T274" s="426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427"/>
      <c r="B275" s="427"/>
      <c r="C275" s="427"/>
      <c r="D275" s="427"/>
      <c r="E275" s="427"/>
      <c r="F275" s="427"/>
      <c r="G275" s="427"/>
      <c r="H275" s="427"/>
      <c r="I275" s="427"/>
      <c r="J275" s="427"/>
      <c r="K275" s="427"/>
      <c r="L275" s="427"/>
      <c r="M275" s="428"/>
      <c r="N275" s="424" t="s">
        <v>43</v>
      </c>
      <c r="O275" s="425"/>
      <c r="P275" s="425"/>
      <c r="Q275" s="425"/>
      <c r="R275" s="425"/>
      <c r="S275" s="425"/>
      <c r="T275" s="426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419" t="s">
        <v>96</v>
      </c>
      <c r="B276" s="419"/>
      <c r="C276" s="419"/>
      <c r="D276" s="419"/>
      <c r="E276" s="419"/>
      <c r="F276" s="419"/>
      <c r="G276" s="419"/>
      <c r="H276" s="419"/>
      <c r="I276" s="419"/>
      <c r="J276" s="419"/>
      <c r="K276" s="419"/>
      <c r="L276" s="419"/>
      <c r="M276" s="419"/>
      <c r="N276" s="419"/>
      <c r="O276" s="419"/>
      <c r="P276" s="419"/>
      <c r="Q276" s="419"/>
      <c r="R276" s="419"/>
      <c r="S276" s="419"/>
      <c r="T276" s="419"/>
      <c r="U276" s="419"/>
      <c r="V276" s="419"/>
      <c r="W276" s="419"/>
      <c r="X276" s="419"/>
      <c r="Y276" s="67"/>
      <c r="Z276" s="67"/>
    </row>
    <row r="277" spans="1:53" ht="16.5" customHeight="1" x14ac:dyDescent="0.25">
      <c r="A277" s="64" t="s">
        <v>427</v>
      </c>
      <c r="B277" s="64" t="s">
        <v>428</v>
      </c>
      <c r="C277" s="37">
        <v>4301030232</v>
      </c>
      <c r="D277" s="420">
        <v>4607091388374</v>
      </c>
      <c r="E277" s="420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100</v>
      </c>
      <c r="M277" s="38">
        <v>180</v>
      </c>
      <c r="N277" s="587" t="s">
        <v>429</v>
      </c>
      <c r="O277" s="422"/>
      <c r="P277" s="422"/>
      <c r="Q277" s="422"/>
      <c r="R277" s="42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4301030235</v>
      </c>
      <c r="D278" s="420">
        <v>4607091388381</v>
      </c>
      <c r="E278" s="420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100</v>
      </c>
      <c r="M278" s="38">
        <v>180</v>
      </c>
      <c r="N278" s="588" t="s">
        <v>432</v>
      </c>
      <c r="O278" s="422"/>
      <c r="P278" s="422"/>
      <c r="Q278" s="422"/>
      <c r="R278" s="423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4301030233</v>
      </c>
      <c r="D279" s="420">
        <v>4607091388404</v>
      </c>
      <c r="E279" s="420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100</v>
      </c>
      <c r="M279" s="38">
        <v>180</v>
      </c>
      <c r="N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22"/>
      <c r="P279" s="422"/>
      <c r="Q279" s="422"/>
      <c r="R279" s="423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27"/>
      <c r="B280" s="427"/>
      <c r="C280" s="427"/>
      <c r="D280" s="427"/>
      <c r="E280" s="427"/>
      <c r="F280" s="427"/>
      <c r="G280" s="427"/>
      <c r="H280" s="427"/>
      <c r="I280" s="427"/>
      <c r="J280" s="427"/>
      <c r="K280" s="427"/>
      <c r="L280" s="427"/>
      <c r="M280" s="428"/>
      <c r="N280" s="424" t="s">
        <v>43</v>
      </c>
      <c r="O280" s="425"/>
      <c r="P280" s="425"/>
      <c r="Q280" s="425"/>
      <c r="R280" s="425"/>
      <c r="S280" s="425"/>
      <c r="T280" s="426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427"/>
      <c r="B281" s="427"/>
      <c r="C281" s="427"/>
      <c r="D281" s="427"/>
      <c r="E281" s="427"/>
      <c r="F281" s="427"/>
      <c r="G281" s="427"/>
      <c r="H281" s="427"/>
      <c r="I281" s="427"/>
      <c r="J281" s="427"/>
      <c r="K281" s="427"/>
      <c r="L281" s="427"/>
      <c r="M281" s="428"/>
      <c r="N281" s="424" t="s">
        <v>43</v>
      </c>
      <c r="O281" s="425"/>
      <c r="P281" s="425"/>
      <c r="Q281" s="425"/>
      <c r="R281" s="425"/>
      <c r="S281" s="425"/>
      <c r="T281" s="426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419" t="s">
        <v>435</v>
      </c>
      <c r="B282" s="419"/>
      <c r="C282" s="419"/>
      <c r="D282" s="419"/>
      <c r="E282" s="419"/>
      <c r="F282" s="419"/>
      <c r="G282" s="419"/>
      <c r="H282" s="419"/>
      <c r="I282" s="419"/>
      <c r="J282" s="419"/>
      <c r="K282" s="419"/>
      <c r="L282" s="419"/>
      <c r="M282" s="419"/>
      <c r="N282" s="419"/>
      <c r="O282" s="419"/>
      <c r="P282" s="419"/>
      <c r="Q282" s="419"/>
      <c r="R282" s="419"/>
      <c r="S282" s="419"/>
      <c r="T282" s="419"/>
      <c r="U282" s="419"/>
      <c r="V282" s="419"/>
      <c r="W282" s="419"/>
      <c r="X282" s="419"/>
      <c r="Y282" s="67"/>
      <c r="Z282" s="67"/>
    </row>
    <row r="283" spans="1:53" ht="16.5" customHeight="1" x14ac:dyDescent="0.25">
      <c r="A283" s="64" t="s">
        <v>436</v>
      </c>
      <c r="B283" s="64" t="s">
        <v>437</v>
      </c>
      <c r="C283" s="37">
        <v>4301180007</v>
      </c>
      <c r="D283" s="420">
        <v>4680115881808</v>
      </c>
      <c r="E283" s="420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5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22"/>
      <c r="P283" s="422"/>
      <c r="Q283" s="422"/>
      <c r="R283" s="423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440</v>
      </c>
      <c r="B284" s="64" t="s">
        <v>441</v>
      </c>
      <c r="C284" s="37">
        <v>4301180006</v>
      </c>
      <c r="D284" s="420">
        <v>4680115881822</v>
      </c>
      <c r="E284" s="420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22"/>
      <c r="P284" s="422"/>
      <c r="Q284" s="422"/>
      <c r="R284" s="423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442</v>
      </c>
      <c r="B285" s="64" t="s">
        <v>443</v>
      </c>
      <c r="C285" s="37">
        <v>4301180001</v>
      </c>
      <c r="D285" s="420">
        <v>4680115880016</v>
      </c>
      <c r="E285" s="420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22"/>
      <c r="P285" s="422"/>
      <c r="Q285" s="422"/>
      <c r="R285" s="423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x14ac:dyDescent="0.2">
      <c r="A286" s="427"/>
      <c r="B286" s="427"/>
      <c r="C286" s="427"/>
      <c r="D286" s="427"/>
      <c r="E286" s="427"/>
      <c r="F286" s="427"/>
      <c r="G286" s="427"/>
      <c r="H286" s="427"/>
      <c r="I286" s="427"/>
      <c r="J286" s="427"/>
      <c r="K286" s="427"/>
      <c r="L286" s="427"/>
      <c r="M286" s="428"/>
      <c r="N286" s="424" t="s">
        <v>43</v>
      </c>
      <c r="O286" s="425"/>
      <c r="P286" s="425"/>
      <c r="Q286" s="425"/>
      <c r="R286" s="425"/>
      <c r="S286" s="425"/>
      <c r="T286" s="426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x14ac:dyDescent="0.2">
      <c r="A287" s="427"/>
      <c r="B287" s="427"/>
      <c r="C287" s="427"/>
      <c r="D287" s="427"/>
      <c r="E287" s="427"/>
      <c r="F287" s="427"/>
      <c r="G287" s="427"/>
      <c r="H287" s="427"/>
      <c r="I287" s="427"/>
      <c r="J287" s="427"/>
      <c r="K287" s="427"/>
      <c r="L287" s="427"/>
      <c r="M287" s="428"/>
      <c r="N287" s="424" t="s">
        <v>43</v>
      </c>
      <c r="O287" s="425"/>
      <c r="P287" s="425"/>
      <c r="Q287" s="425"/>
      <c r="R287" s="425"/>
      <c r="S287" s="425"/>
      <c r="T287" s="426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customHeight="1" x14ac:dyDescent="0.25">
      <c r="A288" s="418" t="s">
        <v>444</v>
      </c>
      <c r="B288" s="418"/>
      <c r="C288" s="418"/>
      <c r="D288" s="418"/>
      <c r="E288" s="418"/>
      <c r="F288" s="418"/>
      <c r="G288" s="418"/>
      <c r="H288" s="418"/>
      <c r="I288" s="418"/>
      <c r="J288" s="418"/>
      <c r="K288" s="418"/>
      <c r="L288" s="418"/>
      <c r="M288" s="418"/>
      <c r="N288" s="418"/>
      <c r="O288" s="418"/>
      <c r="P288" s="418"/>
      <c r="Q288" s="418"/>
      <c r="R288" s="418"/>
      <c r="S288" s="418"/>
      <c r="T288" s="418"/>
      <c r="U288" s="418"/>
      <c r="V288" s="418"/>
      <c r="W288" s="418"/>
      <c r="X288" s="418"/>
      <c r="Y288" s="66"/>
      <c r="Z288" s="66"/>
    </row>
    <row r="289" spans="1:53" ht="14.25" customHeight="1" x14ac:dyDescent="0.25">
      <c r="A289" s="419" t="s">
        <v>118</v>
      </c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19"/>
      <c r="P289" s="419"/>
      <c r="Q289" s="419"/>
      <c r="R289" s="419"/>
      <c r="S289" s="419"/>
      <c r="T289" s="419"/>
      <c r="U289" s="419"/>
      <c r="V289" s="419"/>
      <c r="W289" s="419"/>
      <c r="X289" s="419"/>
      <c r="Y289" s="67"/>
      <c r="Z289" s="67"/>
    </row>
    <row r="290" spans="1:53" ht="27" customHeight="1" x14ac:dyDescent="0.25">
      <c r="A290" s="64" t="s">
        <v>445</v>
      </c>
      <c r="B290" s="64" t="s">
        <v>446</v>
      </c>
      <c r="C290" s="37">
        <v>4301011315</v>
      </c>
      <c r="D290" s="420">
        <v>4607091387421</v>
      </c>
      <c r="E290" s="420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114</v>
      </c>
      <c r="L290" s="39" t="s">
        <v>113</v>
      </c>
      <c r="M290" s="38">
        <v>55</v>
      </c>
      <c r="N290" s="59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22"/>
      <c r="P290" s="422"/>
      <c r="Q290" s="422"/>
      <c r="R290" s="423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447</v>
      </c>
      <c r="C291" s="37">
        <v>4301011121</v>
      </c>
      <c r="D291" s="420">
        <v>4607091387421</v>
      </c>
      <c r="E291" s="420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121</v>
      </c>
      <c r="M291" s="38">
        <v>55</v>
      </c>
      <c r="N291" s="59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22"/>
      <c r="P291" s="422"/>
      <c r="Q291" s="422"/>
      <c r="R291" s="423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449</v>
      </c>
      <c r="C292" s="37">
        <v>4301011619</v>
      </c>
      <c r="D292" s="420">
        <v>4607091387452</v>
      </c>
      <c r="E292" s="420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8">
        <v>55</v>
      </c>
      <c r="N292" s="59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22"/>
      <c r="P292" s="422"/>
      <c r="Q292" s="422"/>
      <c r="R292" s="423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450</v>
      </c>
      <c r="C293" s="37">
        <v>4301011322</v>
      </c>
      <c r="D293" s="420">
        <v>4607091387452</v>
      </c>
      <c r="E293" s="420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132</v>
      </c>
      <c r="M293" s="38">
        <v>55</v>
      </c>
      <c r="N293" s="59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22"/>
      <c r="P293" s="422"/>
      <c r="Q293" s="422"/>
      <c r="R293" s="423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448</v>
      </c>
      <c r="B294" s="64" t="s">
        <v>451</v>
      </c>
      <c r="C294" s="37">
        <v>4301011396</v>
      </c>
      <c r="D294" s="420">
        <v>4607091387452</v>
      </c>
      <c r="E294" s="420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121</v>
      </c>
      <c r="M294" s="38">
        <v>55</v>
      </c>
      <c r="N294" s="5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22"/>
      <c r="P294" s="422"/>
      <c r="Q294" s="422"/>
      <c r="R294" s="42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4301011313</v>
      </c>
      <c r="D295" s="420">
        <v>4607091385984</v>
      </c>
      <c r="E295" s="420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113</v>
      </c>
      <c r="M295" s="38">
        <v>55</v>
      </c>
      <c r="N295" s="5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22"/>
      <c r="P295" s="422"/>
      <c r="Q295" s="422"/>
      <c r="R295" s="423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454</v>
      </c>
      <c r="B296" s="64" t="s">
        <v>455</v>
      </c>
      <c r="C296" s="37">
        <v>4301011316</v>
      </c>
      <c r="D296" s="420">
        <v>4607091387438</v>
      </c>
      <c r="E296" s="420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113</v>
      </c>
      <c r="M296" s="38">
        <v>55</v>
      </c>
      <c r="N296" s="59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22"/>
      <c r="P296" s="422"/>
      <c r="Q296" s="422"/>
      <c r="R296" s="42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4301011318</v>
      </c>
      <c r="D297" s="420">
        <v>4607091387469</v>
      </c>
      <c r="E297" s="420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6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22"/>
      <c r="P297" s="422"/>
      <c r="Q297" s="422"/>
      <c r="R297" s="423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x14ac:dyDescent="0.2">
      <c r="A298" s="427"/>
      <c r="B298" s="427"/>
      <c r="C298" s="427"/>
      <c r="D298" s="427"/>
      <c r="E298" s="427"/>
      <c r="F298" s="427"/>
      <c r="G298" s="427"/>
      <c r="H298" s="427"/>
      <c r="I298" s="427"/>
      <c r="J298" s="427"/>
      <c r="K298" s="427"/>
      <c r="L298" s="427"/>
      <c r="M298" s="428"/>
      <c r="N298" s="424" t="s">
        <v>43</v>
      </c>
      <c r="O298" s="425"/>
      <c r="P298" s="425"/>
      <c r="Q298" s="425"/>
      <c r="R298" s="425"/>
      <c r="S298" s="425"/>
      <c r="T298" s="426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427"/>
      <c r="B299" s="427"/>
      <c r="C299" s="427"/>
      <c r="D299" s="427"/>
      <c r="E299" s="427"/>
      <c r="F299" s="427"/>
      <c r="G299" s="427"/>
      <c r="H299" s="427"/>
      <c r="I299" s="427"/>
      <c r="J299" s="427"/>
      <c r="K299" s="427"/>
      <c r="L299" s="427"/>
      <c r="M299" s="428"/>
      <c r="N299" s="424" t="s">
        <v>43</v>
      </c>
      <c r="O299" s="425"/>
      <c r="P299" s="425"/>
      <c r="Q299" s="425"/>
      <c r="R299" s="425"/>
      <c r="S299" s="425"/>
      <c r="T299" s="426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419" t="s">
        <v>76</v>
      </c>
      <c r="B300" s="419"/>
      <c r="C300" s="419"/>
      <c r="D300" s="419"/>
      <c r="E300" s="419"/>
      <c r="F300" s="419"/>
      <c r="G300" s="419"/>
      <c r="H300" s="419"/>
      <c r="I300" s="419"/>
      <c r="J300" s="419"/>
      <c r="K300" s="419"/>
      <c r="L300" s="419"/>
      <c r="M300" s="419"/>
      <c r="N300" s="419"/>
      <c r="O300" s="419"/>
      <c r="P300" s="419"/>
      <c r="Q300" s="419"/>
      <c r="R300" s="419"/>
      <c r="S300" s="419"/>
      <c r="T300" s="419"/>
      <c r="U300" s="419"/>
      <c r="V300" s="419"/>
      <c r="W300" s="419"/>
      <c r="X300" s="419"/>
      <c r="Y300" s="67"/>
      <c r="Z300" s="67"/>
    </row>
    <row r="301" spans="1:53" ht="27" customHeight="1" x14ac:dyDescent="0.25">
      <c r="A301" s="64" t="s">
        <v>458</v>
      </c>
      <c r="B301" s="64" t="s">
        <v>459</v>
      </c>
      <c r="C301" s="37">
        <v>4301031154</v>
      </c>
      <c r="D301" s="420">
        <v>4607091387292</v>
      </c>
      <c r="E301" s="420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22"/>
      <c r="P301" s="422"/>
      <c r="Q301" s="422"/>
      <c r="R301" s="423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customHeight="1" x14ac:dyDescent="0.25">
      <c r="A302" s="64" t="s">
        <v>460</v>
      </c>
      <c r="B302" s="64" t="s">
        <v>461</v>
      </c>
      <c r="C302" s="37">
        <v>4301031155</v>
      </c>
      <c r="D302" s="420">
        <v>4607091387315</v>
      </c>
      <c r="E302" s="420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6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22"/>
      <c r="P302" s="422"/>
      <c r="Q302" s="422"/>
      <c r="R302" s="423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x14ac:dyDescent="0.2">
      <c r="A303" s="427"/>
      <c r="B303" s="427"/>
      <c r="C303" s="427"/>
      <c r="D303" s="427"/>
      <c r="E303" s="427"/>
      <c r="F303" s="427"/>
      <c r="G303" s="427"/>
      <c r="H303" s="427"/>
      <c r="I303" s="427"/>
      <c r="J303" s="427"/>
      <c r="K303" s="427"/>
      <c r="L303" s="427"/>
      <c r="M303" s="428"/>
      <c r="N303" s="424" t="s">
        <v>43</v>
      </c>
      <c r="O303" s="425"/>
      <c r="P303" s="425"/>
      <c r="Q303" s="425"/>
      <c r="R303" s="425"/>
      <c r="S303" s="425"/>
      <c r="T303" s="426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427"/>
      <c r="B304" s="427"/>
      <c r="C304" s="427"/>
      <c r="D304" s="427"/>
      <c r="E304" s="427"/>
      <c r="F304" s="427"/>
      <c r="G304" s="427"/>
      <c r="H304" s="427"/>
      <c r="I304" s="427"/>
      <c r="J304" s="427"/>
      <c r="K304" s="427"/>
      <c r="L304" s="427"/>
      <c r="M304" s="428"/>
      <c r="N304" s="424" t="s">
        <v>43</v>
      </c>
      <c r="O304" s="425"/>
      <c r="P304" s="425"/>
      <c r="Q304" s="425"/>
      <c r="R304" s="425"/>
      <c r="S304" s="425"/>
      <c r="T304" s="426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customHeight="1" x14ac:dyDescent="0.25">
      <c r="A305" s="418" t="s">
        <v>462</v>
      </c>
      <c r="B305" s="418"/>
      <c r="C305" s="418"/>
      <c r="D305" s="418"/>
      <c r="E305" s="418"/>
      <c r="F305" s="418"/>
      <c r="G305" s="418"/>
      <c r="H305" s="418"/>
      <c r="I305" s="418"/>
      <c r="J305" s="418"/>
      <c r="K305" s="418"/>
      <c r="L305" s="418"/>
      <c r="M305" s="418"/>
      <c r="N305" s="418"/>
      <c r="O305" s="418"/>
      <c r="P305" s="418"/>
      <c r="Q305" s="418"/>
      <c r="R305" s="418"/>
      <c r="S305" s="418"/>
      <c r="T305" s="418"/>
      <c r="U305" s="418"/>
      <c r="V305" s="418"/>
      <c r="W305" s="418"/>
      <c r="X305" s="418"/>
      <c r="Y305" s="66"/>
      <c r="Z305" s="66"/>
    </row>
    <row r="306" spans="1:53" ht="14.25" customHeight="1" x14ac:dyDescent="0.25">
      <c r="A306" s="419" t="s">
        <v>76</v>
      </c>
      <c r="B306" s="419"/>
      <c r="C306" s="419"/>
      <c r="D306" s="419"/>
      <c r="E306" s="419"/>
      <c r="F306" s="419"/>
      <c r="G306" s="419"/>
      <c r="H306" s="419"/>
      <c r="I306" s="419"/>
      <c r="J306" s="419"/>
      <c r="K306" s="419"/>
      <c r="L306" s="419"/>
      <c r="M306" s="419"/>
      <c r="N306" s="419"/>
      <c r="O306" s="419"/>
      <c r="P306" s="419"/>
      <c r="Q306" s="419"/>
      <c r="R306" s="419"/>
      <c r="S306" s="419"/>
      <c r="T306" s="419"/>
      <c r="U306" s="419"/>
      <c r="V306" s="419"/>
      <c r="W306" s="419"/>
      <c r="X306" s="419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4301031066</v>
      </c>
      <c r="D307" s="420">
        <v>4607091383836</v>
      </c>
      <c r="E307" s="420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6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22"/>
      <c r="P307" s="422"/>
      <c r="Q307" s="422"/>
      <c r="R307" s="423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x14ac:dyDescent="0.2">
      <c r="A308" s="427"/>
      <c r="B308" s="427"/>
      <c r="C308" s="427"/>
      <c r="D308" s="427"/>
      <c r="E308" s="427"/>
      <c r="F308" s="427"/>
      <c r="G308" s="427"/>
      <c r="H308" s="427"/>
      <c r="I308" s="427"/>
      <c r="J308" s="427"/>
      <c r="K308" s="427"/>
      <c r="L308" s="427"/>
      <c r="M308" s="428"/>
      <c r="N308" s="424" t="s">
        <v>43</v>
      </c>
      <c r="O308" s="425"/>
      <c r="P308" s="425"/>
      <c r="Q308" s="425"/>
      <c r="R308" s="425"/>
      <c r="S308" s="425"/>
      <c r="T308" s="426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427"/>
      <c r="B309" s="427"/>
      <c r="C309" s="427"/>
      <c r="D309" s="427"/>
      <c r="E309" s="427"/>
      <c r="F309" s="427"/>
      <c r="G309" s="427"/>
      <c r="H309" s="427"/>
      <c r="I309" s="427"/>
      <c r="J309" s="427"/>
      <c r="K309" s="427"/>
      <c r="L309" s="427"/>
      <c r="M309" s="428"/>
      <c r="N309" s="424" t="s">
        <v>43</v>
      </c>
      <c r="O309" s="425"/>
      <c r="P309" s="425"/>
      <c r="Q309" s="425"/>
      <c r="R309" s="425"/>
      <c r="S309" s="425"/>
      <c r="T309" s="426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419" t="s">
        <v>81</v>
      </c>
      <c r="B310" s="419"/>
      <c r="C310" s="419"/>
      <c r="D310" s="419"/>
      <c r="E310" s="419"/>
      <c r="F310" s="419"/>
      <c r="G310" s="419"/>
      <c r="H310" s="419"/>
      <c r="I310" s="419"/>
      <c r="J310" s="419"/>
      <c r="K310" s="419"/>
      <c r="L310" s="419"/>
      <c r="M310" s="419"/>
      <c r="N310" s="419"/>
      <c r="O310" s="419"/>
      <c r="P310" s="419"/>
      <c r="Q310" s="419"/>
      <c r="R310" s="419"/>
      <c r="S310" s="419"/>
      <c r="T310" s="419"/>
      <c r="U310" s="419"/>
      <c r="V310" s="419"/>
      <c r="W310" s="419"/>
      <c r="X310" s="419"/>
      <c r="Y310" s="67"/>
      <c r="Z310" s="67"/>
    </row>
    <row r="311" spans="1:53" ht="27" customHeight="1" x14ac:dyDescent="0.25">
      <c r="A311" s="64" t="s">
        <v>465</v>
      </c>
      <c r="B311" s="64" t="s">
        <v>466</v>
      </c>
      <c r="C311" s="37">
        <v>4301051142</v>
      </c>
      <c r="D311" s="420">
        <v>4607091387919</v>
      </c>
      <c r="E311" s="420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114</v>
      </c>
      <c r="L311" s="39" t="s">
        <v>79</v>
      </c>
      <c r="M311" s="38">
        <v>45</v>
      </c>
      <c r="N311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22"/>
      <c r="P311" s="422"/>
      <c r="Q311" s="422"/>
      <c r="R311" s="423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467</v>
      </c>
      <c r="B312" s="64" t="s">
        <v>468</v>
      </c>
      <c r="C312" s="37">
        <v>4301051461</v>
      </c>
      <c r="D312" s="420">
        <v>4680115883604</v>
      </c>
      <c r="E312" s="420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132</v>
      </c>
      <c r="M312" s="38">
        <v>45</v>
      </c>
      <c r="N312" s="6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22"/>
      <c r="P312" s="422"/>
      <c r="Q312" s="422"/>
      <c r="R312" s="42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427"/>
      <c r="B313" s="427"/>
      <c r="C313" s="427"/>
      <c r="D313" s="427"/>
      <c r="E313" s="427"/>
      <c r="F313" s="427"/>
      <c r="G313" s="427"/>
      <c r="H313" s="427"/>
      <c r="I313" s="427"/>
      <c r="J313" s="427"/>
      <c r="K313" s="427"/>
      <c r="L313" s="427"/>
      <c r="M313" s="428"/>
      <c r="N313" s="424" t="s">
        <v>43</v>
      </c>
      <c r="O313" s="425"/>
      <c r="P313" s="425"/>
      <c r="Q313" s="425"/>
      <c r="R313" s="425"/>
      <c r="S313" s="425"/>
      <c r="T313" s="426"/>
      <c r="U313" s="43" t="s">
        <v>42</v>
      </c>
      <c r="V313" s="44">
        <f>IFERROR(V311/H311,"0")+IFERROR(V312/H312,"0")</f>
        <v>0</v>
      </c>
      <c r="W313" s="44">
        <f>IFERROR(W311/H311,"0")+IFERROR(W312/H312,"0")</f>
        <v>0</v>
      </c>
      <c r="X313" s="44">
        <f>IFERROR(IF(X311="",0,X311),"0")+IFERROR(IF(X312="",0,X312),"0")</f>
        <v>0</v>
      </c>
      <c r="Y313" s="68"/>
      <c r="Z313" s="68"/>
    </row>
    <row r="314" spans="1:53" x14ac:dyDescent="0.2">
      <c r="A314" s="427"/>
      <c r="B314" s="427"/>
      <c r="C314" s="427"/>
      <c r="D314" s="427"/>
      <c r="E314" s="427"/>
      <c r="F314" s="427"/>
      <c r="G314" s="427"/>
      <c r="H314" s="427"/>
      <c r="I314" s="427"/>
      <c r="J314" s="427"/>
      <c r="K314" s="427"/>
      <c r="L314" s="427"/>
      <c r="M314" s="428"/>
      <c r="N314" s="424" t="s">
        <v>43</v>
      </c>
      <c r="O314" s="425"/>
      <c r="P314" s="425"/>
      <c r="Q314" s="425"/>
      <c r="R314" s="425"/>
      <c r="S314" s="425"/>
      <c r="T314" s="426"/>
      <c r="U314" s="43" t="s">
        <v>0</v>
      </c>
      <c r="V314" s="44">
        <f>IFERROR(SUM(V311:V312),"0")</f>
        <v>0</v>
      </c>
      <c r="W314" s="44">
        <f>IFERROR(SUM(W311:W312),"0")</f>
        <v>0</v>
      </c>
      <c r="X314" s="43"/>
      <c r="Y314" s="68"/>
      <c r="Z314" s="68"/>
    </row>
    <row r="315" spans="1:53" ht="14.25" customHeight="1" x14ac:dyDescent="0.25">
      <c r="A315" s="419" t="s">
        <v>216</v>
      </c>
      <c r="B315" s="419"/>
      <c r="C315" s="419"/>
      <c r="D315" s="419"/>
      <c r="E315" s="419"/>
      <c r="F315" s="419"/>
      <c r="G315" s="419"/>
      <c r="H315" s="419"/>
      <c r="I315" s="419"/>
      <c r="J315" s="419"/>
      <c r="K315" s="419"/>
      <c r="L315" s="419"/>
      <c r="M315" s="419"/>
      <c r="N315" s="419"/>
      <c r="O315" s="419"/>
      <c r="P315" s="419"/>
      <c r="Q315" s="419"/>
      <c r="R315" s="419"/>
      <c r="S315" s="419"/>
      <c r="T315" s="419"/>
      <c r="U315" s="419"/>
      <c r="V315" s="419"/>
      <c r="W315" s="419"/>
      <c r="X315" s="419"/>
      <c r="Y315" s="67"/>
      <c r="Z315" s="67"/>
    </row>
    <row r="316" spans="1:53" ht="27" customHeight="1" x14ac:dyDescent="0.25">
      <c r="A316" s="64" t="s">
        <v>469</v>
      </c>
      <c r="B316" s="64" t="s">
        <v>470</v>
      </c>
      <c r="C316" s="37">
        <v>4301060324</v>
      </c>
      <c r="D316" s="420">
        <v>4607091388831</v>
      </c>
      <c r="E316" s="420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22"/>
      <c r="P316" s="422"/>
      <c r="Q316" s="422"/>
      <c r="R316" s="423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427"/>
      <c r="B317" s="427"/>
      <c r="C317" s="427"/>
      <c r="D317" s="427"/>
      <c r="E317" s="427"/>
      <c r="F317" s="427"/>
      <c r="G317" s="427"/>
      <c r="H317" s="427"/>
      <c r="I317" s="427"/>
      <c r="J317" s="427"/>
      <c r="K317" s="427"/>
      <c r="L317" s="427"/>
      <c r="M317" s="428"/>
      <c r="N317" s="424" t="s">
        <v>43</v>
      </c>
      <c r="O317" s="425"/>
      <c r="P317" s="425"/>
      <c r="Q317" s="425"/>
      <c r="R317" s="425"/>
      <c r="S317" s="425"/>
      <c r="T317" s="426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427"/>
      <c r="B318" s="427"/>
      <c r="C318" s="427"/>
      <c r="D318" s="427"/>
      <c r="E318" s="427"/>
      <c r="F318" s="427"/>
      <c r="G318" s="427"/>
      <c r="H318" s="427"/>
      <c r="I318" s="427"/>
      <c r="J318" s="427"/>
      <c r="K318" s="427"/>
      <c r="L318" s="427"/>
      <c r="M318" s="428"/>
      <c r="N318" s="424" t="s">
        <v>43</v>
      </c>
      <c r="O318" s="425"/>
      <c r="P318" s="425"/>
      <c r="Q318" s="425"/>
      <c r="R318" s="425"/>
      <c r="S318" s="425"/>
      <c r="T318" s="426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419" t="s">
        <v>96</v>
      </c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19"/>
      <c r="P319" s="419"/>
      <c r="Q319" s="419"/>
      <c r="R319" s="419"/>
      <c r="S319" s="419"/>
      <c r="T319" s="419"/>
      <c r="U319" s="419"/>
      <c r="V319" s="419"/>
      <c r="W319" s="419"/>
      <c r="X319" s="419"/>
      <c r="Y319" s="67"/>
      <c r="Z319" s="67"/>
    </row>
    <row r="320" spans="1:53" ht="27" customHeight="1" x14ac:dyDescent="0.25">
      <c r="A320" s="64" t="s">
        <v>471</v>
      </c>
      <c r="B320" s="64" t="s">
        <v>472</v>
      </c>
      <c r="C320" s="37">
        <v>4301032015</v>
      </c>
      <c r="D320" s="420">
        <v>4607091383102</v>
      </c>
      <c r="E320" s="420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22"/>
      <c r="P320" s="422"/>
      <c r="Q320" s="422"/>
      <c r="R320" s="423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427"/>
      <c r="B321" s="427"/>
      <c r="C321" s="427"/>
      <c r="D321" s="427"/>
      <c r="E321" s="427"/>
      <c r="F321" s="427"/>
      <c r="G321" s="427"/>
      <c r="H321" s="427"/>
      <c r="I321" s="427"/>
      <c r="J321" s="427"/>
      <c r="K321" s="427"/>
      <c r="L321" s="427"/>
      <c r="M321" s="428"/>
      <c r="N321" s="424" t="s">
        <v>43</v>
      </c>
      <c r="O321" s="425"/>
      <c r="P321" s="425"/>
      <c r="Q321" s="425"/>
      <c r="R321" s="425"/>
      <c r="S321" s="425"/>
      <c r="T321" s="426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427"/>
      <c r="B322" s="427"/>
      <c r="C322" s="427"/>
      <c r="D322" s="427"/>
      <c r="E322" s="427"/>
      <c r="F322" s="427"/>
      <c r="G322" s="427"/>
      <c r="H322" s="427"/>
      <c r="I322" s="427"/>
      <c r="J322" s="427"/>
      <c r="K322" s="427"/>
      <c r="L322" s="427"/>
      <c r="M322" s="428"/>
      <c r="N322" s="424" t="s">
        <v>43</v>
      </c>
      <c r="O322" s="425"/>
      <c r="P322" s="425"/>
      <c r="Q322" s="425"/>
      <c r="R322" s="425"/>
      <c r="S322" s="425"/>
      <c r="T322" s="426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417" t="s">
        <v>473</v>
      </c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417"/>
      <c r="P323" s="417"/>
      <c r="Q323" s="417"/>
      <c r="R323" s="417"/>
      <c r="S323" s="417"/>
      <c r="T323" s="417"/>
      <c r="U323" s="417"/>
      <c r="V323" s="417"/>
      <c r="W323" s="417"/>
      <c r="X323" s="417"/>
      <c r="Y323" s="55"/>
      <c r="Z323" s="55"/>
    </row>
    <row r="324" spans="1:53" ht="16.5" customHeight="1" x14ac:dyDescent="0.25">
      <c r="A324" s="418" t="s">
        <v>474</v>
      </c>
      <c r="B324" s="418"/>
      <c r="C324" s="418"/>
      <c r="D324" s="418"/>
      <c r="E324" s="418"/>
      <c r="F324" s="418"/>
      <c r="G324" s="418"/>
      <c r="H324" s="418"/>
      <c r="I324" s="418"/>
      <c r="J324" s="418"/>
      <c r="K324" s="418"/>
      <c r="L324" s="418"/>
      <c r="M324" s="418"/>
      <c r="N324" s="418"/>
      <c r="O324" s="418"/>
      <c r="P324" s="418"/>
      <c r="Q324" s="418"/>
      <c r="R324" s="418"/>
      <c r="S324" s="418"/>
      <c r="T324" s="418"/>
      <c r="U324" s="418"/>
      <c r="V324" s="418"/>
      <c r="W324" s="418"/>
      <c r="X324" s="418"/>
      <c r="Y324" s="66"/>
      <c r="Z324" s="66"/>
    </row>
    <row r="325" spans="1:53" ht="14.25" customHeight="1" x14ac:dyDescent="0.25">
      <c r="A325" s="419" t="s">
        <v>81</v>
      </c>
      <c r="B325" s="419"/>
      <c r="C325" s="419"/>
      <c r="D325" s="419"/>
      <c r="E325" s="419"/>
      <c r="F325" s="419"/>
      <c r="G325" s="419"/>
      <c r="H325" s="419"/>
      <c r="I325" s="419"/>
      <c r="J325" s="419"/>
      <c r="K325" s="419"/>
      <c r="L325" s="419"/>
      <c r="M325" s="419"/>
      <c r="N325" s="419"/>
      <c r="O325" s="419"/>
      <c r="P325" s="419"/>
      <c r="Q325" s="419"/>
      <c r="R325" s="419"/>
      <c r="S325" s="419"/>
      <c r="T325" s="419"/>
      <c r="U325" s="419"/>
      <c r="V325" s="419"/>
      <c r="W325" s="419"/>
      <c r="X325" s="419"/>
      <c r="Y325" s="67"/>
      <c r="Z325" s="67"/>
    </row>
    <row r="326" spans="1:53" ht="27" customHeight="1" x14ac:dyDescent="0.25">
      <c r="A326" s="64" t="s">
        <v>475</v>
      </c>
      <c r="B326" s="64" t="s">
        <v>476</v>
      </c>
      <c r="C326" s="37">
        <v>4301051292</v>
      </c>
      <c r="D326" s="420">
        <v>4607091383928</v>
      </c>
      <c r="E326" s="420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0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22"/>
      <c r="P326" s="422"/>
      <c r="Q326" s="422"/>
      <c r="R326" s="423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427"/>
      <c r="B327" s="427"/>
      <c r="C327" s="427"/>
      <c r="D327" s="427"/>
      <c r="E327" s="427"/>
      <c r="F327" s="427"/>
      <c r="G327" s="427"/>
      <c r="H327" s="427"/>
      <c r="I327" s="427"/>
      <c r="J327" s="427"/>
      <c r="K327" s="427"/>
      <c r="L327" s="427"/>
      <c r="M327" s="428"/>
      <c r="N327" s="424" t="s">
        <v>43</v>
      </c>
      <c r="O327" s="425"/>
      <c r="P327" s="425"/>
      <c r="Q327" s="425"/>
      <c r="R327" s="425"/>
      <c r="S327" s="425"/>
      <c r="T327" s="426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427"/>
      <c r="B328" s="427"/>
      <c r="C328" s="427"/>
      <c r="D328" s="427"/>
      <c r="E328" s="427"/>
      <c r="F328" s="427"/>
      <c r="G328" s="427"/>
      <c r="H328" s="427"/>
      <c r="I328" s="427"/>
      <c r="J328" s="427"/>
      <c r="K328" s="427"/>
      <c r="L328" s="427"/>
      <c r="M328" s="428"/>
      <c r="N328" s="424" t="s">
        <v>43</v>
      </c>
      <c r="O328" s="425"/>
      <c r="P328" s="425"/>
      <c r="Q328" s="425"/>
      <c r="R328" s="425"/>
      <c r="S328" s="425"/>
      <c r="T328" s="426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417" t="s">
        <v>477</v>
      </c>
      <c r="B329" s="417"/>
      <c r="C329" s="417"/>
      <c r="D329" s="417"/>
      <c r="E329" s="417"/>
      <c r="F329" s="417"/>
      <c r="G329" s="417"/>
      <c r="H329" s="417"/>
      <c r="I329" s="417"/>
      <c r="J329" s="417"/>
      <c r="K329" s="417"/>
      <c r="L329" s="417"/>
      <c r="M329" s="417"/>
      <c r="N329" s="417"/>
      <c r="O329" s="417"/>
      <c r="P329" s="417"/>
      <c r="Q329" s="417"/>
      <c r="R329" s="417"/>
      <c r="S329" s="417"/>
      <c r="T329" s="417"/>
      <c r="U329" s="417"/>
      <c r="V329" s="417"/>
      <c r="W329" s="417"/>
      <c r="X329" s="417"/>
      <c r="Y329" s="55"/>
      <c r="Z329" s="55"/>
    </row>
    <row r="330" spans="1:53" ht="16.5" customHeight="1" x14ac:dyDescent="0.25">
      <c r="A330" s="418" t="s">
        <v>478</v>
      </c>
      <c r="B330" s="418"/>
      <c r="C330" s="418"/>
      <c r="D330" s="418"/>
      <c r="E330" s="418"/>
      <c r="F330" s="418"/>
      <c r="G330" s="418"/>
      <c r="H330" s="418"/>
      <c r="I330" s="418"/>
      <c r="J330" s="418"/>
      <c r="K330" s="418"/>
      <c r="L330" s="418"/>
      <c r="M330" s="418"/>
      <c r="N330" s="418"/>
      <c r="O330" s="418"/>
      <c r="P330" s="418"/>
      <c r="Q330" s="418"/>
      <c r="R330" s="418"/>
      <c r="S330" s="418"/>
      <c r="T330" s="418"/>
      <c r="U330" s="418"/>
      <c r="V330" s="418"/>
      <c r="W330" s="418"/>
      <c r="X330" s="418"/>
      <c r="Y330" s="66"/>
      <c r="Z330" s="66"/>
    </row>
    <row r="331" spans="1:53" ht="14.25" customHeight="1" x14ac:dyDescent="0.25">
      <c r="A331" s="419" t="s">
        <v>118</v>
      </c>
      <c r="B331" s="419"/>
      <c r="C331" s="419"/>
      <c r="D331" s="419"/>
      <c r="E331" s="419"/>
      <c r="F331" s="419"/>
      <c r="G331" s="419"/>
      <c r="H331" s="419"/>
      <c r="I331" s="419"/>
      <c r="J331" s="419"/>
      <c r="K331" s="419"/>
      <c r="L331" s="419"/>
      <c r="M331" s="419"/>
      <c r="N331" s="419"/>
      <c r="O331" s="419"/>
      <c r="P331" s="419"/>
      <c r="Q331" s="419"/>
      <c r="R331" s="419"/>
      <c r="S331" s="419"/>
      <c r="T331" s="419"/>
      <c r="U331" s="419"/>
      <c r="V331" s="419"/>
      <c r="W331" s="419"/>
      <c r="X331" s="419"/>
      <c r="Y331" s="67"/>
      <c r="Z331" s="67"/>
    </row>
    <row r="332" spans="1:53" ht="27" customHeight="1" x14ac:dyDescent="0.25">
      <c r="A332" s="64" t="s">
        <v>479</v>
      </c>
      <c r="B332" s="64" t="s">
        <v>480</v>
      </c>
      <c r="C332" s="37">
        <v>4301011239</v>
      </c>
      <c r="D332" s="420">
        <v>4607091383997</v>
      </c>
      <c r="E332" s="420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121</v>
      </c>
      <c r="M332" s="38">
        <v>60</v>
      </c>
      <c r="N332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22"/>
      <c r="P332" s="422"/>
      <c r="Q332" s="422"/>
      <c r="R332" s="423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479</v>
      </c>
      <c r="B333" s="64" t="s">
        <v>481</v>
      </c>
      <c r="C333" s="37">
        <v>4301011339</v>
      </c>
      <c r="D333" s="420">
        <v>4607091383997</v>
      </c>
      <c r="E333" s="420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22"/>
      <c r="P333" s="422"/>
      <c r="Q333" s="422"/>
      <c r="R333" s="423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482</v>
      </c>
      <c r="B334" s="64" t="s">
        <v>483</v>
      </c>
      <c r="C334" s="37">
        <v>4301011240</v>
      </c>
      <c r="D334" s="420">
        <v>4607091384130</v>
      </c>
      <c r="E334" s="420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121</v>
      </c>
      <c r="M334" s="38">
        <v>60</v>
      </c>
      <c r="N334" s="6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22"/>
      <c r="P334" s="422"/>
      <c r="Q334" s="422"/>
      <c r="R334" s="423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482</v>
      </c>
      <c r="B335" s="64" t="s">
        <v>484</v>
      </c>
      <c r="C335" s="37">
        <v>4301011326</v>
      </c>
      <c r="D335" s="420">
        <v>4607091384130</v>
      </c>
      <c r="E335" s="420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6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22"/>
      <c r="P335" s="422"/>
      <c r="Q335" s="422"/>
      <c r="R335" s="423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485</v>
      </c>
      <c r="B336" s="64" t="s">
        <v>486</v>
      </c>
      <c r="C336" s="37">
        <v>4301011238</v>
      </c>
      <c r="D336" s="420">
        <v>4607091384147</v>
      </c>
      <c r="E336" s="420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121</v>
      </c>
      <c r="M336" s="38">
        <v>60</v>
      </c>
      <c r="N336" s="61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22"/>
      <c r="P336" s="422"/>
      <c r="Q336" s="422"/>
      <c r="R336" s="423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485</v>
      </c>
      <c r="B337" s="64" t="s">
        <v>487</v>
      </c>
      <c r="C337" s="37">
        <v>4301011330</v>
      </c>
      <c r="D337" s="420">
        <v>4607091384147</v>
      </c>
      <c r="E337" s="420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6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22"/>
      <c r="P337" s="422"/>
      <c r="Q337" s="422"/>
      <c r="R337" s="423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488</v>
      </c>
      <c r="B338" s="64" t="s">
        <v>489</v>
      </c>
      <c r="C338" s="37">
        <v>4301011327</v>
      </c>
      <c r="D338" s="420">
        <v>4607091384154</v>
      </c>
      <c r="E338" s="420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22"/>
      <c r="P338" s="422"/>
      <c r="Q338" s="422"/>
      <c r="R338" s="423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490</v>
      </c>
      <c r="B339" s="64" t="s">
        <v>491</v>
      </c>
      <c r="C339" s="37">
        <v>4301011332</v>
      </c>
      <c r="D339" s="420">
        <v>4607091384161</v>
      </c>
      <c r="E339" s="420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22"/>
      <c r="P339" s="422"/>
      <c r="Q339" s="422"/>
      <c r="R339" s="423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27"/>
      <c r="B340" s="427"/>
      <c r="C340" s="427"/>
      <c r="D340" s="427"/>
      <c r="E340" s="427"/>
      <c r="F340" s="427"/>
      <c r="G340" s="427"/>
      <c r="H340" s="427"/>
      <c r="I340" s="427"/>
      <c r="J340" s="427"/>
      <c r="K340" s="427"/>
      <c r="L340" s="427"/>
      <c r="M340" s="428"/>
      <c r="N340" s="424" t="s">
        <v>43</v>
      </c>
      <c r="O340" s="425"/>
      <c r="P340" s="425"/>
      <c r="Q340" s="425"/>
      <c r="R340" s="425"/>
      <c r="S340" s="425"/>
      <c r="T340" s="426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427"/>
      <c r="B341" s="427"/>
      <c r="C341" s="427"/>
      <c r="D341" s="427"/>
      <c r="E341" s="427"/>
      <c r="F341" s="427"/>
      <c r="G341" s="427"/>
      <c r="H341" s="427"/>
      <c r="I341" s="427"/>
      <c r="J341" s="427"/>
      <c r="K341" s="427"/>
      <c r="L341" s="427"/>
      <c r="M341" s="428"/>
      <c r="N341" s="424" t="s">
        <v>43</v>
      </c>
      <c r="O341" s="425"/>
      <c r="P341" s="425"/>
      <c r="Q341" s="425"/>
      <c r="R341" s="425"/>
      <c r="S341" s="425"/>
      <c r="T341" s="426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419" t="s">
        <v>110</v>
      </c>
      <c r="B342" s="419"/>
      <c r="C342" s="419"/>
      <c r="D342" s="419"/>
      <c r="E342" s="419"/>
      <c r="F342" s="419"/>
      <c r="G342" s="419"/>
      <c r="H342" s="419"/>
      <c r="I342" s="419"/>
      <c r="J342" s="419"/>
      <c r="K342" s="419"/>
      <c r="L342" s="419"/>
      <c r="M342" s="419"/>
      <c r="N342" s="419"/>
      <c r="O342" s="419"/>
      <c r="P342" s="419"/>
      <c r="Q342" s="419"/>
      <c r="R342" s="419"/>
      <c r="S342" s="419"/>
      <c r="T342" s="419"/>
      <c r="U342" s="419"/>
      <c r="V342" s="419"/>
      <c r="W342" s="419"/>
      <c r="X342" s="419"/>
      <c r="Y342" s="67"/>
      <c r="Z342" s="67"/>
    </row>
    <row r="343" spans="1:53" ht="27" customHeight="1" x14ac:dyDescent="0.25">
      <c r="A343" s="64" t="s">
        <v>492</v>
      </c>
      <c r="B343" s="64" t="s">
        <v>493</v>
      </c>
      <c r="C343" s="37">
        <v>4301020178</v>
      </c>
      <c r="D343" s="420">
        <v>4607091383980</v>
      </c>
      <c r="E343" s="420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22"/>
      <c r="P343" s="422"/>
      <c r="Q343" s="422"/>
      <c r="R343" s="42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494</v>
      </c>
      <c r="B344" s="64" t="s">
        <v>495</v>
      </c>
      <c r="C344" s="37">
        <v>4301020270</v>
      </c>
      <c r="D344" s="420">
        <v>4680115883314</v>
      </c>
      <c r="E344" s="420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6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22"/>
      <c r="P344" s="422"/>
      <c r="Q344" s="422"/>
      <c r="R344" s="423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496</v>
      </c>
      <c r="B345" s="64" t="s">
        <v>497</v>
      </c>
      <c r="C345" s="37">
        <v>4301020179</v>
      </c>
      <c r="D345" s="420">
        <v>4607091384178</v>
      </c>
      <c r="E345" s="420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22"/>
      <c r="P345" s="422"/>
      <c r="Q345" s="422"/>
      <c r="R345" s="423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27"/>
      <c r="B346" s="427"/>
      <c r="C346" s="427"/>
      <c r="D346" s="427"/>
      <c r="E346" s="427"/>
      <c r="F346" s="427"/>
      <c r="G346" s="427"/>
      <c r="H346" s="427"/>
      <c r="I346" s="427"/>
      <c r="J346" s="427"/>
      <c r="K346" s="427"/>
      <c r="L346" s="427"/>
      <c r="M346" s="428"/>
      <c r="N346" s="424" t="s">
        <v>43</v>
      </c>
      <c r="O346" s="425"/>
      <c r="P346" s="425"/>
      <c r="Q346" s="425"/>
      <c r="R346" s="425"/>
      <c r="S346" s="425"/>
      <c r="T346" s="426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427"/>
      <c r="B347" s="427"/>
      <c r="C347" s="427"/>
      <c r="D347" s="427"/>
      <c r="E347" s="427"/>
      <c r="F347" s="427"/>
      <c r="G347" s="427"/>
      <c r="H347" s="427"/>
      <c r="I347" s="427"/>
      <c r="J347" s="427"/>
      <c r="K347" s="427"/>
      <c r="L347" s="427"/>
      <c r="M347" s="428"/>
      <c r="N347" s="424" t="s">
        <v>43</v>
      </c>
      <c r="O347" s="425"/>
      <c r="P347" s="425"/>
      <c r="Q347" s="425"/>
      <c r="R347" s="425"/>
      <c r="S347" s="425"/>
      <c r="T347" s="426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419" t="s">
        <v>81</v>
      </c>
      <c r="B348" s="419"/>
      <c r="C348" s="419"/>
      <c r="D348" s="419"/>
      <c r="E348" s="419"/>
      <c r="F348" s="419"/>
      <c r="G348" s="419"/>
      <c r="H348" s="419"/>
      <c r="I348" s="419"/>
      <c r="J348" s="419"/>
      <c r="K348" s="419"/>
      <c r="L348" s="419"/>
      <c r="M348" s="419"/>
      <c r="N348" s="419"/>
      <c r="O348" s="419"/>
      <c r="P348" s="419"/>
      <c r="Q348" s="419"/>
      <c r="R348" s="419"/>
      <c r="S348" s="419"/>
      <c r="T348" s="419"/>
      <c r="U348" s="419"/>
      <c r="V348" s="419"/>
      <c r="W348" s="419"/>
      <c r="X348" s="419"/>
      <c r="Y348" s="67"/>
      <c r="Z348" s="67"/>
    </row>
    <row r="349" spans="1:53" ht="27" customHeight="1" x14ac:dyDescent="0.25">
      <c r="A349" s="64" t="s">
        <v>498</v>
      </c>
      <c r="B349" s="64" t="s">
        <v>499</v>
      </c>
      <c r="C349" s="37">
        <v>4301051560</v>
      </c>
      <c r="D349" s="420">
        <v>4607091383928</v>
      </c>
      <c r="E349" s="420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620" t="s">
        <v>500</v>
      </c>
      <c r="O349" s="422"/>
      <c r="P349" s="422"/>
      <c r="Q349" s="422"/>
      <c r="R349" s="423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4301051298</v>
      </c>
      <c r="D350" s="420">
        <v>4607091384260</v>
      </c>
      <c r="E350" s="420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22"/>
      <c r="P350" s="422"/>
      <c r="Q350" s="422"/>
      <c r="R350" s="423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427"/>
      <c r="B351" s="427"/>
      <c r="C351" s="427"/>
      <c r="D351" s="427"/>
      <c r="E351" s="427"/>
      <c r="F351" s="427"/>
      <c r="G351" s="427"/>
      <c r="H351" s="427"/>
      <c r="I351" s="427"/>
      <c r="J351" s="427"/>
      <c r="K351" s="427"/>
      <c r="L351" s="427"/>
      <c r="M351" s="428"/>
      <c r="N351" s="424" t="s">
        <v>43</v>
      </c>
      <c r="O351" s="425"/>
      <c r="P351" s="425"/>
      <c r="Q351" s="425"/>
      <c r="R351" s="425"/>
      <c r="S351" s="425"/>
      <c r="T351" s="426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427"/>
      <c r="B352" s="427"/>
      <c r="C352" s="427"/>
      <c r="D352" s="427"/>
      <c r="E352" s="427"/>
      <c r="F352" s="427"/>
      <c r="G352" s="427"/>
      <c r="H352" s="427"/>
      <c r="I352" s="427"/>
      <c r="J352" s="427"/>
      <c r="K352" s="427"/>
      <c r="L352" s="427"/>
      <c r="M352" s="428"/>
      <c r="N352" s="424" t="s">
        <v>43</v>
      </c>
      <c r="O352" s="425"/>
      <c r="P352" s="425"/>
      <c r="Q352" s="425"/>
      <c r="R352" s="425"/>
      <c r="S352" s="425"/>
      <c r="T352" s="426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419" t="s">
        <v>216</v>
      </c>
      <c r="B353" s="419"/>
      <c r="C353" s="419"/>
      <c r="D353" s="419"/>
      <c r="E353" s="419"/>
      <c r="F353" s="419"/>
      <c r="G353" s="419"/>
      <c r="H353" s="419"/>
      <c r="I353" s="419"/>
      <c r="J353" s="419"/>
      <c r="K353" s="419"/>
      <c r="L353" s="419"/>
      <c r="M353" s="419"/>
      <c r="N353" s="419"/>
      <c r="O353" s="419"/>
      <c r="P353" s="419"/>
      <c r="Q353" s="419"/>
      <c r="R353" s="419"/>
      <c r="S353" s="419"/>
      <c r="T353" s="419"/>
      <c r="U353" s="419"/>
      <c r="V353" s="419"/>
      <c r="W353" s="419"/>
      <c r="X353" s="419"/>
      <c r="Y353" s="67"/>
      <c r="Z353" s="67"/>
    </row>
    <row r="354" spans="1:53" ht="16.5" customHeight="1" x14ac:dyDescent="0.25">
      <c r="A354" s="64" t="s">
        <v>503</v>
      </c>
      <c r="B354" s="64" t="s">
        <v>504</v>
      </c>
      <c r="C354" s="37">
        <v>4301060314</v>
      </c>
      <c r="D354" s="420">
        <v>4607091384673</v>
      </c>
      <c r="E354" s="420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22"/>
      <c r="P354" s="422"/>
      <c r="Q354" s="422"/>
      <c r="R354" s="423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427"/>
      <c r="B355" s="427"/>
      <c r="C355" s="427"/>
      <c r="D355" s="427"/>
      <c r="E355" s="427"/>
      <c r="F355" s="427"/>
      <c r="G355" s="427"/>
      <c r="H355" s="427"/>
      <c r="I355" s="427"/>
      <c r="J355" s="427"/>
      <c r="K355" s="427"/>
      <c r="L355" s="427"/>
      <c r="M355" s="428"/>
      <c r="N355" s="424" t="s">
        <v>43</v>
      </c>
      <c r="O355" s="425"/>
      <c r="P355" s="425"/>
      <c r="Q355" s="425"/>
      <c r="R355" s="425"/>
      <c r="S355" s="425"/>
      <c r="T355" s="426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427"/>
      <c r="B356" s="427"/>
      <c r="C356" s="427"/>
      <c r="D356" s="427"/>
      <c r="E356" s="427"/>
      <c r="F356" s="427"/>
      <c r="G356" s="427"/>
      <c r="H356" s="427"/>
      <c r="I356" s="427"/>
      <c r="J356" s="427"/>
      <c r="K356" s="427"/>
      <c r="L356" s="427"/>
      <c r="M356" s="428"/>
      <c r="N356" s="424" t="s">
        <v>43</v>
      </c>
      <c r="O356" s="425"/>
      <c r="P356" s="425"/>
      <c r="Q356" s="425"/>
      <c r="R356" s="425"/>
      <c r="S356" s="425"/>
      <c r="T356" s="426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418" t="s">
        <v>505</v>
      </c>
      <c r="B357" s="418"/>
      <c r="C357" s="418"/>
      <c r="D357" s="418"/>
      <c r="E357" s="418"/>
      <c r="F357" s="418"/>
      <c r="G357" s="418"/>
      <c r="H357" s="418"/>
      <c r="I357" s="418"/>
      <c r="J357" s="418"/>
      <c r="K357" s="418"/>
      <c r="L357" s="418"/>
      <c r="M357" s="418"/>
      <c r="N357" s="418"/>
      <c r="O357" s="418"/>
      <c r="P357" s="418"/>
      <c r="Q357" s="418"/>
      <c r="R357" s="418"/>
      <c r="S357" s="418"/>
      <c r="T357" s="418"/>
      <c r="U357" s="418"/>
      <c r="V357" s="418"/>
      <c r="W357" s="418"/>
      <c r="X357" s="418"/>
      <c r="Y357" s="66"/>
      <c r="Z357" s="66"/>
    </row>
    <row r="358" spans="1:53" ht="14.25" customHeight="1" x14ac:dyDescent="0.25">
      <c r="A358" s="419" t="s">
        <v>118</v>
      </c>
      <c r="B358" s="419"/>
      <c r="C358" s="419"/>
      <c r="D358" s="419"/>
      <c r="E358" s="419"/>
      <c r="F358" s="419"/>
      <c r="G358" s="419"/>
      <c r="H358" s="419"/>
      <c r="I358" s="419"/>
      <c r="J358" s="419"/>
      <c r="K358" s="419"/>
      <c r="L358" s="419"/>
      <c r="M358" s="419"/>
      <c r="N358" s="419"/>
      <c r="O358" s="419"/>
      <c r="P358" s="419"/>
      <c r="Q358" s="419"/>
      <c r="R358" s="419"/>
      <c r="S358" s="419"/>
      <c r="T358" s="419"/>
      <c r="U358" s="419"/>
      <c r="V358" s="419"/>
      <c r="W358" s="419"/>
      <c r="X358" s="419"/>
      <c r="Y358" s="67"/>
      <c r="Z358" s="67"/>
    </row>
    <row r="359" spans="1:53" ht="37.5" customHeight="1" x14ac:dyDescent="0.25">
      <c r="A359" s="64" t="s">
        <v>506</v>
      </c>
      <c r="B359" s="64" t="s">
        <v>507</v>
      </c>
      <c r="C359" s="37">
        <v>4301011324</v>
      </c>
      <c r="D359" s="420">
        <v>4607091384185</v>
      </c>
      <c r="E359" s="420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22"/>
      <c r="P359" s="422"/>
      <c r="Q359" s="422"/>
      <c r="R359" s="423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508</v>
      </c>
      <c r="B360" s="64" t="s">
        <v>509</v>
      </c>
      <c r="C360" s="37">
        <v>4301011312</v>
      </c>
      <c r="D360" s="420">
        <v>4607091384192</v>
      </c>
      <c r="E360" s="420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22"/>
      <c r="P360" s="422"/>
      <c r="Q360" s="422"/>
      <c r="R360" s="423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510</v>
      </c>
      <c r="B361" s="64" t="s">
        <v>511</v>
      </c>
      <c r="C361" s="37">
        <v>4301011483</v>
      </c>
      <c r="D361" s="420">
        <v>4680115881907</v>
      </c>
      <c r="E361" s="420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22"/>
      <c r="P361" s="422"/>
      <c r="Q361" s="422"/>
      <c r="R361" s="423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512</v>
      </c>
      <c r="B362" s="64" t="s">
        <v>513</v>
      </c>
      <c r="C362" s="37">
        <v>4301011655</v>
      </c>
      <c r="D362" s="420">
        <v>4680115883925</v>
      </c>
      <c r="E362" s="420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22"/>
      <c r="P362" s="422"/>
      <c r="Q362" s="422"/>
      <c r="R362" s="423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514</v>
      </c>
      <c r="B363" s="64" t="s">
        <v>515</v>
      </c>
      <c r="C363" s="37">
        <v>4301011303</v>
      </c>
      <c r="D363" s="420">
        <v>4607091384680</v>
      </c>
      <c r="E363" s="420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2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22"/>
      <c r="P363" s="422"/>
      <c r="Q363" s="422"/>
      <c r="R363" s="423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427"/>
      <c r="B364" s="427"/>
      <c r="C364" s="427"/>
      <c r="D364" s="427"/>
      <c r="E364" s="427"/>
      <c r="F364" s="427"/>
      <c r="G364" s="427"/>
      <c r="H364" s="427"/>
      <c r="I364" s="427"/>
      <c r="J364" s="427"/>
      <c r="K364" s="427"/>
      <c r="L364" s="427"/>
      <c r="M364" s="428"/>
      <c r="N364" s="424" t="s">
        <v>43</v>
      </c>
      <c r="O364" s="425"/>
      <c r="P364" s="425"/>
      <c r="Q364" s="425"/>
      <c r="R364" s="425"/>
      <c r="S364" s="425"/>
      <c r="T364" s="426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427"/>
      <c r="B365" s="427"/>
      <c r="C365" s="427"/>
      <c r="D365" s="427"/>
      <c r="E365" s="427"/>
      <c r="F365" s="427"/>
      <c r="G365" s="427"/>
      <c r="H365" s="427"/>
      <c r="I365" s="427"/>
      <c r="J365" s="427"/>
      <c r="K365" s="427"/>
      <c r="L365" s="427"/>
      <c r="M365" s="428"/>
      <c r="N365" s="424" t="s">
        <v>43</v>
      </c>
      <c r="O365" s="425"/>
      <c r="P365" s="425"/>
      <c r="Q365" s="425"/>
      <c r="R365" s="425"/>
      <c r="S365" s="425"/>
      <c r="T365" s="426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419" t="s">
        <v>76</v>
      </c>
      <c r="B366" s="419"/>
      <c r="C366" s="419"/>
      <c r="D366" s="419"/>
      <c r="E366" s="419"/>
      <c r="F366" s="419"/>
      <c r="G366" s="419"/>
      <c r="H366" s="419"/>
      <c r="I366" s="419"/>
      <c r="J366" s="419"/>
      <c r="K366" s="419"/>
      <c r="L366" s="419"/>
      <c r="M366" s="419"/>
      <c r="N366" s="419"/>
      <c r="O366" s="419"/>
      <c r="P366" s="419"/>
      <c r="Q366" s="419"/>
      <c r="R366" s="419"/>
      <c r="S366" s="419"/>
      <c r="T366" s="419"/>
      <c r="U366" s="419"/>
      <c r="V366" s="419"/>
      <c r="W366" s="419"/>
      <c r="X366" s="419"/>
      <c r="Y366" s="67"/>
      <c r="Z366" s="67"/>
    </row>
    <row r="367" spans="1:53" ht="27" customHeight="1" x14ac:dyDescent="0.25">
      <c r="A367" s="64" t="s">
        <v>516</v>
      </c>
      <c r="B367" s="64" t="s">
        <v>517</v>
      </c>
      <c r="C367" s="37">
        <v>4301031139</v>
      </c>
      <c r="D367" s="420">
        <v>4607091384802</v>
      </c>
      <c r="E367" s="420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2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22"/>
      <c r="P367" s="422"/>
      <c r="Q367" s="422"/>
      <c r="R367" s="423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518</v>
      </c>
      <c r="B368" s="64" t="s">
        <v>519</v>
      </c>
      <c r="C368" s="37">
        <v>4301031140</v>
      </c>
      <c r="D368" s="420">
        <v>4607091384826</v>
      </c>
      <c r="E368" s="420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62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22"/>
      <c r="P368" s="422"/>
      <c r="Q368" s="422"/>
      <c r="R368" s="423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27"/>
      <c r="B369" s="427"/>
      <c r="C369" s="427"/>
      <c r="D369" s="427"/>
      <c r="E369" s="427"/>
      <c r="F369" s="427"/>
      <c r="G369" s="427"/>
      <c r="H369" s="427"/>
      <c r="I369" s="427"/>
      <c r="J369" s="427"/>
      <c r="K369" s="427"/>
      <c r="L369" s="427"/>
      <c r="M369" s="428"/>
      <c r="N369" s="424" t="s">
        <v>43</v>
      </c>
      <c r="O369" s="425"/>
      <c r="P369" s="425"/>
      <c r="Q369" s="425"/>
      <c r="R369" s="425"/>
      <c r="S369" s="425"/>
      <c r="T369" s="426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427"/>
      <c r="B370" s="427"/>
      <c r="C370" s="427"/>
      <c r="D370" s="427"/>
      <c r="E370" s="427"/>
      <c r="F370" s="427"/>
      <c r="G370" s="427"/>
      <c r="H370" s="427"/>
      <c r="I370" s="427"/>
      <c r="J370" s="427"/>
      <c r="K370" s="427"/>
      <c r="L370" s="427"/>
      <c r="M370" s="428"/>
      <c r="N370" s="424" t="s">
        <v>43</v>
      </c>
      <c r="O370" s="425"/>
      <c r="P370" s="425"/>
      <c r="Q370" s="425"/>
      <c r="R370" s="425"/>
      <c r="S370" s="425"/>
      <c r="T370" s="426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419" t="s">
        <v>81</v>
      </c>
      <c r="B371" s="419"/>
      <c r="C371" s="419"/>
      <c r="D371" s="419"/>
      <c r="E371" s="419"/>
      <c r="F371" s="419"/>
      <c r="G371" s="419"/>
      <c r="H371" s="419"/>
      <c r="I371" s="419"/>
      <c r="J371" s="419"/>
      <c r="K371" s="419"/>
      <c r="L371" s="419"/>
      <c r="M371" s="419"/>
      <c r="N371" s="419"/>
      <c r="O371" s="419"/>
      <c r="P371" s="419"/>
      <c r="Q371" s="419"/>
      <c r="R371" s="419"/>
      <c r="S371" s="419"/>
      <c r="T371" s="419"/>
      <c r="U371" s="419"/>
      <c r="V371" s="419"/>
      <c r="W371" s="419"/>
      <c r="X371" s="419"/>
      <c r="Y371" s="67"/>
      <c r="Z371" s="67"/>
    </row>
    <row r="372" spans="1:53" ht="27" customHeight="1" x14ac:dyDescent="0.25">
      <c r="A372" s="64" t="s">
        <v>520</v>
      </c>
      <c r="B372" s="64" t="s">
        <v>521</v>
      </c>
      <c r="C372" s="37">
        <v>4301051303</v>
      </c>
      <c r="D372" s="420">
        <v>4607091384246</v>
      </c>
      <c r="E372" s="420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3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22"/>
      <c r="P372" s="422"/>
      <c r="Q372" s="422"/>
      <c r="R372" s="423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522</v>
      </c>
      <c r="B373" s="64" t="s">
        <v>523</v>
      </c>
      <c r="C373" s="37">
        <v>4301051445</v>
      </c>
      <c r="D373" s="420">
        <v>4680115881976</v>
      </c>
      <c r="E373" s="420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22"/>
      <c r="P373" s="422"/>
      <c r="Q373" s="422"/>
      <c r="R373" s="423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524</v>
      </c>
      <c r="B374" s="64" t="s">
        <v>525</v>
      </c>
      <c r="C374" s="37">
        <v>4301051297</v>
      </c>
      <c r="D374" s="420">
        <v>4607091384253</v>
      </c>
      <c r="E374" s="420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22"/>
      <c r="P374" s="422"/>
      <c r="Q374" s="422"/>
      <c r="R374" s="423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526</v>
      </c>
      <c r="B375" s="64" t="s">
        <v>527</v>
      </c>
      <c r="C375" s="37">
        <v>4301051444</v>
      </c>
      <c r="D375" s="420">
        <v>4680115881969</v>
      </c>
      <c r="E375" s="42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22"/>
      <c r="P375" s="422"/>
      <c r="Q375" s="422"/>
      <c r="R375" s="423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427"/>
      <c r="B376" s="427"/>
      <c r="C376" s="427"/>
      <c r="D376" s="427"/>
      <c r="E376" s="427"/>
      <c r="F376" s="427"/>
      <c r="G376" s="427"/>
      <c r="H376" s="427"/>
      <c r="I376" s="427"/>
      <c r="J376" s="427"/>
      <c r="K376" s="427"/>
      <c r="L376" s="427"/>
      <c r="M376" s="428"/>
      <c r="N376" s="424" t="s">
        <v>43</v>
      </c>
      <c r="O376" s="425"/>
      <c r="P376" s="425"/>
      <c r="Q376" s="425"/>
      <c r="R376" s="425"/>
      <c r="S376" s="425"/>
      <c r="T376" s="426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427"/>
      <c r="B377" s="427"/>
      <c r="C377" s="427"/>
      <c r="D377" s="427"/>
      <c r="E377" s="427"/>
      <c r="F377" s="427"/>
      <c r="G377" s="427"/>
      <c r="H377" s="427"/>
      <c r="I377" s="427"/>
      <c r="J377" s="427"/>
      <c r="K377" s="427"/>
      <c r="L377" s="427"/>
      <c r="M377" s="428"/>
      <c r="N377" s="424" t="s">
        <v>43</v>
      </c>
      <c r="O377" s="425"/>
      <c r="P377" s="425"/>
      <c r="Q377" s="425"/>
      <c r="R377" s="425"/>
      <c r="S377" s="425"/>
      <c r="T377" s="426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419" t="s">
        <v>216</v>
      </c>
      <c r="B378" s="419"/>
      <c r="C378" s="419"/>
      <c r="D378" s="419"/>
      <c r="E378" s="419"/>
      <c r="F378" s="419"/>
      <c r="G378" s="419"/>
      <c r="H378" s="419"/>
      <c r="I378" s="419"/>
      <c r="J378" s="419"/>
      <c r="K378" s="419"/>
      <c r="L378" s="419"/>
      <c r="M378" s="419"/>
      <c r="N378" s="419"/>
      <c r="O378" s="419"/>
      <c r="P378" s="419"/>
      <c r="Q378" s="419"/>
      <c r="R378" s="419"/>
      <c r="S378" s="419"/>
      <c r="T378" s="419"/>
      <c r="U378" s="419"/>
      <c r="V378" s="419"/>
      <c r="W378" s="419"/>
      <c r="X378" s="419"/>
      <c r="Y378" s="67"/>
      <c r="Z378" s="67"/>
    </row>
    <row r="379" spans="1:53" ht="27" customHeight="1" x14ac:dyDescent="0.25">
      <c r="A379" s="64" t="s">
        <v>528</v>
      </c>
      <c r="B379" s="64" t="s">
        <v>529</v>
      </c>
      <c r="C379" s="37">
        <v>4301060322</v>
      </c>
      <c r="D379" s="420">
        <v>4607091389357</v>
      </c>
      <c r="E379" s="420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22"/>
      <c r="P379" s="422"/>
      <c r="Q379" s="422"/>
      <c r="R379" s="423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427"/>
      <c r="B380" s="427"/>
      <c r="C380" s="427"/>
      <c r="D380" s="427"/>
      <c r="E380" s="427"/>
      <c r="F380" s="427"/>
      <c r="G380" s="427"/>
      <c r="H380" s="427"/>
      <c r="I380" s="427"/>
      <c r="J380" s="427"/>
      <c r="K380" s="427"/>
      <c r="L380" s="427"/>
      <c r="M380" s="428"/>
      <c r="N380" s="424" t="s">
        <v>43</v>
      </c>
      <c r="O380" s="425"/>
      <c r="P380" s="425"/>
      <c r="Q380" s="425"/>
      <c r="R380" s="425"/>
      <c r="S380" s="425"/>
      <c r="T380" s="426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427"/>
      <c r="B381" s="427"/>
      <c r="C381" s="427"/>
      <c r="D381" s="427"/>
      <c r="E381" s="427"/>
      <c r="F381" s="427"/>
      <c r="G381" s="427"/>
      <c r="H381" s="427"/>
      <c r="I381" s="427"/>
      <c r="J381" s="427"/>
      <c r="K381" s="427"/>
      <c r="L381" s="427"/>
      <c r="M381" s="428"/>
      <c r="N381" s="424" t="s">
        <v>43</v>
      </c>
      <c r="O381" s="425"/>
      <c r="P381" s="425"/>
      <c r="Q381" s="425"/>
      <c r="R381" s="425"/>
      <c r="S381" s="425"/>
      <c r="T381" s="426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417" t="s">
        <v>530</v>
      </c>
      <c r="B382" s="417"/>
      <c r="C382" s="417"/>
      <c r="D382" s="417"/>
      <c r="E382" s="417"/>
      <c r="F382" s="417"/>
      <c r="G382" s="417"/>
      <c r="H382" s="417"/>
      <c r="I382" s="417"/>
      <c r="J382" s="417"/>
      <c r="K382" s="417"/>
      <c r="L382" s="417"/>
      <c r="M382" s="417"/>
      <c r="N382" s="417"/>
      <c r="O382" s="417"/>
      <c r="P382" s="417"/>
      <c r="Q382" s="417"/>
      <c r="R382" s="417"/>
      <c r="S382" s="417"/>
      <c r="T382" s="417"/>
      <c r="U382" s="417"/>
      <c r="V382" s="417"/>
      <c r="W382" s="417"/>
      <c r="X382" s="417"/>
      <c r="Y382" s="55"/>
      <c r="Z382" s="55"/>
    </row>
    <row r="383" spans="1:53" ht="16.5" customHeight="1" x14ac:dyDescent="0.25">
      <c r="A383" s="418" t="s">
        <v>531</v>
      </c>
      <c r="B383" s="418"/>
      <c r="C383" s="418"/>
      <c r="D383" s="418"/>
      <c r="E383" s="418"/>
      <c r="F383" s="418"/>
      <c r="G383" s="418"/>
      <c r="H383" s="418"/>
      <c r="I383" s="418"/>
      <c r="J383" s="418"/>
      <c r="K383" s="418"/>
      <c r="L383" s="418"/>
      <c r="M383" s="418"/>
      <c r="N383" s="418"/>
      <c r="O383" s="418"/>
      <c r="P383" s="418"/>
      <c r="Q383" s="418"/>
      <c r="R383" s="418"/>
      <c r="S383" s="418"/>
      <c r="T383" s="418"/>
      <c r="U383" s="418"/>
      <c r="V383" s="418"/>
      <c r="W383" s="418"/>
      <c r="X383" s="418"/>
      <c r="Y383" s="66"/>
      <c r="Z383" s="66"/>
    </row>
    <row r="384" spans="1:53" ht="14.25" customHeight="1" x14ac:dyDescent="0.25">
      <c r="A384" s="419" t="s">
        <v>118</v>
      </c>
      <c r="B384" s="419"/>
      <c r="C384" s="419"/>
      <c r="D384" s="419"/>
      <c r="E384" s="419"/>
      <c r="F384" s="419"/>
      <c r="G384" s="419"/>
      <c r="H384" s="419"/>
      <c r="I384" s="419"/>
      <c r="J384" s="419"/>
      <c r="K384" s="419"/>
      <c r="L384" s="419"/>
      <c r="M384" s="419"/>
      <c r="N384" s="419"/>
      <c r="O384" s="419"/>
      <c r="P384" s="419"/>
      <c r="Q384" s="419"/>
      <c r="R384" s="419"/>
      <c r="S384" s="419"/>
      <c r="T384" s="419"/>
      <c r="U384" s="419"/>
      <c r="V384" s="419"/>
      <c r="W384" s="419"/>
      <c r="X384" s="419"/>
      <c r="Y384" s="67"/>
      <c r="Z384" s="67"/>
    </row>
    <row r="385" spans="1:53" ht="27" customHeight="1" x14ac:dyDescent="0.25">
      <c r="A385" s="64" t="s">
        <v>532</v>
      </c>
      <c r="B385" s="64" t="s">
        <v>533</v>
      </c>
      <c r="C385" s="37">
        <v>4301011428</v>
      </c>
      <c r="D385" s="420">
        <v>4607091389708</v>
      </c>
      <c r="E385" s="420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22"/>
      <c r="P385" s="422"/>
      <c r="Q385" s="422"/>
      <c r="R385" s="423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534</v>
      </c>
      <c r="B386" s="64" t="s">
        <v>535</v>
      </c>
      <c r="C386" s="37">
        <v>4301011427</v>
      </c>
      <c r="D386" s="420">
        <v>4607091389692</v>
      </c>
      <c r="E386" s="420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22"/>
      <c r="P386" s="422"/>
      <c r="Q386" s="422"/>
      <c r="R386" s="423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427"/>
      <c r="B387" s="427"/>
      <c r="C387" s="427"/>
      <c r="D387" s="427"/>
      <c r="E387" s="427"/>
      <c r="F387" s="427"/>
      <c r="G387" s="427"/>
      <c r="H387" s="427"/>
      <c r="I387" s="427"/>
      <c r="J387" s="427"/>
      <c r="K387" s="427"/>
      <c r="L387" s="427"/>
      <c r="M387" s="428"/>
      <c r="N387" s="424" t="s">
        <v>43</v>
      </c>
      <c r="O387" s="425"/>
      <c r="P387" s="425"/>
      <c r="Q387" s="425"/>
      <c r="R387" s="425"/>
      <c r="S387" s="425"/>
      <c r="T387" s="426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427"/>
      <c r="B388" s="427"/>
      <c r="C388" s="427"/>
      <c r="D388" s="427"/>
      <c r="E388" s="427"/>
      <c r="F388" s="427"/>
      <c r="G388" s="427"/>
      <c r="H388" s="427"/>
      <c r="I388" s="427"/>
      <c r="J388" s="427"/>
      <c r="K388" s="427"/>
      <c r="L388" s="427"/>
      <c r="M388" s="428"/>
      <c r="N388" s="424" t="s">
        <v>43</v>
      </c>
      <c r="O388" s="425"/>
      <c r="P388" s="425"/>
      <c r="Q388" s="425"/>
      <c r="R388" s="425"/>
      <c r="S388" s="425"/>
      <c r="T388" s="426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419" t="s">
        <v>76</v>
      </c>
      <c r="B389" s="419"/>
      <c r="C389" s="419"/>
      <c r="D389" s="419"/>
      <c r="E389" s="419"/>
      <c r="F389" s="419"/>
      <c r="G389" s="419"/>
      <c r="H389" s="419"/>
      <c r="I389" s="419"/>
      <c r="J389" s="419"/>
      <c r="K389" s="419"/>
      <c r="L389" s="419"/>
      <c r="M389" s="419"/>
      <c r="N389" s="419"/>
      <c r="O389" s="419"/>
      <c r="P389" s="419"/>
      <c r="Q389" s="419"/>
      <c r="R389" s="419"/>
      <c r="S389" s="419"/>
      <c r="T389" s="419"/>
      <c r="U389" s="419"/>
      <c r="V389" s="419"/>
      <c r="W389" s="419"/>
      <c r="X389" s="419"/>
      <c r="Y389" s="67"/>
      <c r="Z389" s="67"/>
    </row>
    <row r="390" spans="1:53" ht="27" customHeight="1" x14ac:dyDescent="0.25">
      <c r="A390" s="64" t="s">
        <v>536</v>
      </c>
      <c r="B390" s="64" t="s">
        <v>537</v>
      </c>
      <c r="C390" s="37">
        <v>4301031177</v>
      </c>
      <c r="D390" s="420">
        <v>4607091389753</v>
      </c>
      <c r="E390" s="420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22"/>
      <c r="P390" s="422"/>
      <c r="Q390" s="422"/>
      <c r="R390" s="423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4301031174</v>
      </c>
      <c r="D391" s="420">
        <v>4607091389760</v>
      </c>
      <c r="E391" s="420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22"/>
      <c r="P391" s="422"/>
      <c r="Q391" s="422"/>
      <c r="R391" s="423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4301031175</v>
      </c>
      <c r="D392" s="420">
        <v>4607091389746</v>
      </c>
      <c r="E392" s="420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22"/>
      <c r="P392" s="422"/>
      <c r="Q392" s="422"/>
      <c r="R392" s="423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542</v>
      </c>
      <c r="B393" s="64" t="s">
        <v>543</v>
      </c>
      <c r="C393" s="37">
        <v>4301031236</v>
      </c>
      <c r="D393" s="420">
        <v>4680115882928</v>
      </c>
      <c r="E393" s="420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4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22"/>
      <c r="P393" s="422"/>
      <c r="Q393" s="422"/>
      <c r="R393" s="42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544</v>
      </c>
      <c r="B394" s="64" t="s">
        <v>545</v>
      </c>
      <c r="C394" s="37">
        <v>4301031257</v>
      </c>
      <c r="D394" s="420">
        <v>4680115883147</v>
      </c>
      <c r="E394" s="420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22"/>
      <c r="P394" s="422"/>
      <c r="Q394" s="422"/>
      <c r="R394" s="42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4301031178</v>
      </c>
      <c r="D395" s="420">
        <v>4607091384338</v>
      </c>
      <c r="E395" s="420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6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22"/>
      <c r="P395" s="422"/>
      <c r="Q395" s="422"/>
      <c r="R395" s="42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548</v>
      </c>
      <c r="B396" s="64" t="s">
        <v>549</v>
      </c>
      <c r="C396" s="37">
        <v>4301031254</v>
      </c>
      <c r="D396" s="420">
        <v>4680115883154</v>
      </c>
      <c r="E396" s="420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6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22"/>
      <c r="P396" s="422"/>
      <c r="Q396" s="422"/>
      <c r="R396" s="42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550</v>
      </c>
      <c r="B397" s="64" t="s">
        <v>551</v>
      </c>
      <c r="C397" s="37">
        <v>4301031171</v>
      </c>
      <c r="D397" s="420">
        <v>4607091389524</v>
      </c>
      <c r="E397" s="420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64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22"/>
      <c r="P397" s="422"/>
      <c r="Q397" s="422"/>
      <c r="R397" s="42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552</v>
      </c>
      <c r="B398" s="64" t="s">
        <v>553</v>
      </c>
      <c r="C398" s="37">
        <v>4301031258</v>
      </c>
      <c r="D398" s="420">
        <v>4680115883161</v>
      </c>
      <c r="E398" s="420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6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22"/>
      <c r="P398" s="422"/>
      <c r="Q398" s="422"/>
      <c r="R398" s="42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4301031170</v>
      </c>
      <c r="D399" s="420">
        <v>4607091384345</v>
      </c>
      <c r="E399" s="420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6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22"/>
      <c r="P399" s="422"/>
      <c r="Q399" s="422"/>
      <c r="R399" s="42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556</v>
      </c>
      <c r="B400" s="64" t="s">
        <v>557</v>
      </c>
      <c r="C400" s="37">
        <v>4301031256</v>
      </c>
      <c r="D400" s="420">
        <v>4680115883178</v>
      </c>
      <c r="E400" s="420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64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22"/>
      <c r="P400" s="422"/>
      <c r="Q400" s="422"/>
      <c r="R400" s="42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558</v>
      </c>
      <c r="B401" s="64" t="s">
        <v>559</v>
      </c>
      <c r="C401" s="37">
        <v>4301031172</v>
      </c>
      <c r="D401" s="420">
        <v>4607091389531</v>
      </c>
      <c r="E401" s="420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6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22"/>
      <c r="P401" s="422"/>
      <c r="Q401" s="422"/>
      <c r="R401" s="423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560</v>
      </c>
      <c r="B402" s="64" t="s">
        <v>561</v>
      </c>
      <c r="C402" s="37">
        <v>4301031255</v>
      </c>
      <c r="D402" s="420">
        <v>4680115883185</v>
      </c>
      <c r="E402" s="420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6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22"/>
      <c r="P402" s="422"/>
      <c r="Q402" s="422"/>
      <c r="R402" s="423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27"/>
      <c r="B403" s="427"/>
      <c r="C403" s="427"/>
      <c r="D403" s="427"/>
      <c r="E403" s="427"/>
      <c r="F403" s="427"/>
      <c r="G403" s="427"/>
      <c r="H403" s="427"/>
      <c r="I403" s="427"/>
      <c r="J403" s="427"/>
      <c r="K403" s="427"/>
      <c r="L403" s="427"/>
      <c r="M403" s="428"/>
      <c r="N403" s="424" t="s">
        <v>43</v>
      </c>
      <c r="O403" s="425"/>
      <c r="P403" s="425"/>
      <c r="Q403" s="425"/>
      <c r="R403" s="425"/>
      <c r="S403" s="425"/>
      <c r="T403" s="426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27"/>
      <c r="B404" s="427"/>
      <c r="C404" s="427"/>
      <c r="D404" s="427"/>
      <c r="E404" s="427"/>
      <c r="F404" s="427"/>
      <c r="G404" s="427"/>
      <c r="H404" s="427"/>
      <c r="I404" s="427"/>
      <c r="J404" s="427"/>
      <c r="K404" s="427"/>
      <c r="L404" s="427"/>
      <c r="M404" s="428"/>
      <c r="N404" s="424" t="s">
        <v>43</v>
      </c>
      <c r="O404" s="425"/>
      <c r="P404" s="425"/>
      <c r="Q404" s="425"/>
      <c r="R404" s="425"/>
      <c r="S404" s="425"/>
      <c r="T404" s="426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419" t="s">
        <v>81</v>
      </c>
      <c r="B405" s="419"/>
      <c r="C405" s="419"/>
      <c r="D405" s="419"/>
      <c r="E405" s="419"/>
      <c r="F405" s="419"/>
      <c r="G405" s="419"/>
      <c r="H405" s="419"/>
      <c r="I405" s="419"/>
      <c r="J405" s="419"/>
      <c r="K405" s="419"/>
      <c r="L405" s="419"/>
      <c r="M405" s="419"/>
      <c r="N405" s="419"/>
      <c r="O405" s="419"/>
      <c r="P405" s="419"/>
      <c r="Q405" s="419"/>
      <c r="R405" s="419"/>
      <c r="S405" s="419"/>
      <c r="T405" s="419"/>
      <c r="U405" s="419"/>
      <c r="V405" s="419"/>
      <c r="W405" s="419"/>
      <c r="X405" s="419"/>
      <c r="Y405" s="67"/>
      <c r="Z405" s="67"/>
    </row>
    <row r="406" spans="1:53" ht="27" customHeight="1" x14ac:dyDescent="0.25">
      <c r="A406" s="64" t="s">
        <v>562</v>
      </c>
      <c r="B406" s="64" t="s">
        <v>563</v>
      </c>
      <c r="C406" s="37">
        <v>4301051258</v>
      </c>
      <c r="D406" s="420">
        <v>4607091389685</v>
      </c>
      <c r="E406" s="420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65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22"/>
      <c r="P406" s="422"/>
      <c r="Q406" s="422"/>
      <c r="R406" s="423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564</v>
      </c>
      <c r="B407" s="64" t="s">
        <v>565</v>
      </c>
      <c r="C407" s="37">
        <v>4301051431</v>
      </c>
      <c r="D407" s="420">
        <v>4607091389654</v>
      </c>
      <c r="E407" s="420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6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22"/>
      <c r="P407" s="422"/>
      <c r="Q407" s="422"/>
      <c r="R407" s="423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566</v>
      </c>
      <c r="B408" s="64" t="s">
        <v>567</v>
      </c>
      <c r="C408" s="37">
        <v>4301051284</v>
      </c>
      <c r="D408" s="420">
        <v>4607091384352</v>
      </c>
      <c r="E408" s="420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6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22"/>
      <c r="P408" s="422"/>
      <c r="Q408" s="422"/>
      <c r="R408" s="423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4301051257</v>
      </c>
      <c r="D409" s="420">
        <v>4607091389661</v>
      </c>
      <c r="E409" s="420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6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22"/>
      <c r="P409" s="422"/>
      <c r="Q409" s="422"/>
      <c r="R409" s="423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427"/>
      <c r="B410" s="427"/>
      <c r="C410" s="427"/>
      <c r="D410" s="427"/>
      <c r="E410" s="427"/>
      <c r="F410" s="427"/>
      <c r="G410" s="427"/>
      <c r="H410" s="427"/>
      <c r="I410" s="427"/>
      <c r="J410" s="427"/>
      <c r="K410" s="427"/>
      <c r="L410" s="427"/>
      <c r="M410" s="428"/>
      <c r="N410" s="424" t="s">
        <v>43</v>
      </c>
      <c r="O410" s="425"/>
      <c r="P410" s="425"/>
      <c r="Q410" s="425"/>
      <c r="R410" s="425"/>
      <c r="S410" s="425"/>
      <c r="T410" s="426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27"/>
      <c r="B411" s="427"/>
      <c r="C411" s="427"/>
      <c r="D411" s="427"/>
      <c r="E411" s="427"/>
      <c r="F411" s="427"/>
      <c r="G411" s="427"/>
      <c r="H411" s="427"/>
      <c r="I411" s="427"/>
      <c r="J411" s="427"/>
      <c r="K411" s="427"/>
      <c r="L411" s="427"/>
      <c r="M411" s="428"/>
      <c r="N411" s="424" t="s">
        <v>43</v>
      </c>
      <c r="O411" s="425"/>
      <c r="P411" s="425"/>
      <c r="Q411" s="425"/>
      <c r="R411" s="425"/>
      <c r="S411" s="425"/>
      <c r="T411" s="426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419" t="s">
        <v>216</v>
      </c>
      <c r="B412" s="419"/>
      <c r="C412" s="419"/>
      <c r="D412" s="419"/>
      <c r="E412" s="419"/>
      <c r="F412" s="419"/>
      <c r="G412" s="419"/>
      <c r="H412" s="419"/>
      <c r="I412" s="419"/>
      <c r="J412" s="419"/>
      <c r="K412" s="419"/>
      <c r="L412" s="419"/>
      <c r="M412" s="419"/>
      <c r="N412" s="419"/>
      <c r="O412" s="419"/>
      <c r="P412" s="419"/>
      <c r="Q412" s="419"/>
      <c r="R412" s="419"/>
      <c r="S412" s="419"/>
      <c r="T412" s="419"/>
      <c r="U412" s="419"/>
      <c r="V412" s="419"/>
      <c r="W412" s="419"/>
      <c r="X412" s="419"/>
      <c r="Y412" s="67"/>
      <c r="Z412" s="67"/>
    </row>
    <row r="413" spans="1:53" ht="27" customHeight="1" x14ac:dyDescent="0.25">
      <c r="A413" s="64" t="s">
        <v>570</v>
      </c>
      <c r="B413" s="64" t="s">
        <v>571</v>
      </c>
      <c r="C413" s="37">
        <v>4301060352</v>
      </c>
      <c r="D413" s="420">
        <v>4680115881648</v>
      </c>
      <c r="E413" s="420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5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22"/>
      <c r="P413" s="422"/>
      <c r="Q413" s="422"/>
      <c r="R413" s="423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27"/>
      <c r="B414" s="427"/>
      <c r="C414" s="427"/>
      <c r="D414" s="427"/>
      <c r="E414" s="427"/>
      <c r="F414" s="427"/>
      <c r="G414" s="427"/>
      <c r="H414" s="427"/>
      <c r="I414" s="427"/>
      <c r="J414" s="427"/>
      <c r="K414" s="427"/>
      <c r="L414" s="427"/>
      <c r="M414" s="428"/>
      <c r="N414" s="424" t="s">
        <v>43</v>
      </c>
      <c r="O414" s="425"/>
      <c r="P414" s="425"/>
      <c r="Q414" s="425"/>
      <c r="R414" s="425"/>
      <c r="S414" s="425"/>
      <c r="T414" s="426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427"/>
      <c r="B415" s="427"/>
      <c r="C415" s="427"/>
      <c r="D415" s="427"/>
      <c r="E415" s="427"/>
      <c r="F415" s="427"/>
      <c r="G415" s="427"/>
      <c r="H415" s="427"/>
      <c r="I415" s="427"/>
      <c r="J415" s="427"/>
      <c r="K415" s="427"/>
      <c r="L415" s="427"/>
      <c r="M415" s="428"/>
      <c r="N415" s="424" t="s">
        <v>43</v>
      </c>
      <c r="O415" s="425"/>
      <c r="P415" s="425"/>
      <c r="Q415" s="425"/>
      <c r="R415" s="425"/>
      <c r="S415" s="425"/>
      <c r="T415" s="426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419" t="s">
        <v>96</v>
      </c>
      <c r="B416" s="419"/>
      <c r="C416" s="419"/>
      <c r="D416" s="419"/>
      <c r="E416" s="419"/>
      <c r="F416" s="419"/>
      <c r="G416" s="419"/>
      <c r="H416" s="419"/>
      <c r="I416" s="419"/>
      <c r="J416" s="419"/>
      <c r="K416" s="419"/>
      <c r="L416" s="419"/>
      <c r="M416" s="419"/>
      <c r="N416" s="419"/>
      <c r="O416" s="419"/>
      <c r="P416" s="419"/>
      <c r="Q416" s="419"/>
      <c r="R416" s="419"/>
      <c r="S416" s="419"/>
      <c r="T416" s="419"/>
      <c r="U416" s="419"/>
      <c r="V416" s="419"/>
      <c r="W416" s="419"/>
      <c r="X416" s="419"/>
      <c r="Y416" s="67"/>
      <c r="Z416" s="67"/>
    </row>
    <row r="417" spans="1:53" ht="27" customHeight="1" x14ac:dyDescent="0.25">
      <c r="A417" s="64" t="s">
        <v>572</v>
      </c>
      <c r="B417" s="64" t="s">
        <v>573</v>
      </c>
      <c r="C417" s="37">
        <v>4301032045</v>
      </c>
      <c r="D417" s="420">
        <v>4680115884335</v>
      </c>
      <c r="E417" s="420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575</v>
      </c>
      <c r="L417" s="39" t="s">
        <v>574</v>
      </c>
      <c r="M417" s="38">
        <v>60</v>
      </c>
      <c r="N417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22"/>
      <c r="P417" s="422"/>
      <c r="Q417" s="422"/>
      <c r="R417" s="423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576</v>
      </c>
      <c r="B418" s="64" t="s">
        <v>577</v>
      </c>
      <c r="C418" s="37">
        <v>4301032047</v>
      </c>
      <c r="D418" s="420">
        <v>4680115884342</v>
      </c>
      <c r="E418" s="420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575</v>
      </c>
      <c r="L418" s="39" t="s">
        <v>574</v>
      </c>
      <c r="M418" s="38">
        <v>60</v>
      </c>
      <c r="N418" s="6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22"/>
      <c r="P418" s="422"/>
      <c r="Q418" s="422"/>
      <c r="R418" s="423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578</v>
      </c>
      <c r="B419" s="64" t="s">
        <v>579</v>
      </c>
      <c r="C419" s="37">
        <v>4301170011</v>
      </c>
      <c r="D419" s="420">
        <v>4680115884113</v>
      </c>
      <c r="E419" s="420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575</v>
      </c>
      <c r="L419" s="39" t="s">
        <v>574</v>
      </c>
      <c r="M419" s="38">
        <v>150</v>
      </c>
      <c r="N419" s="6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22"/>
      <c r="P419" s="422"/>
      <c r="Q419" s="422"/>
      <c r="R419" s="423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x14ac:dyDescent="0.2">
      <c r="A420" s="427"/>
      <c r="B420" s="427"/>
      <c r="C420" s="427"/>
      <c r="D420" s="427"/>
      <c r="E420" s="427"/>
      <c r="F420" s="427"/>
      <c r="G420" s="427"/>
      <c r="H420" s="427"/>
      <c r="I420" s="427"/>
      <c r="J420" s="427"/>
      <c r="K420" s="427"/>
      <c r="L420" s="427"/>
      <c r="M420" s="428"/>
      <c r="N420" s="424" t="s">
        <v>43</v>
      </c>
      <c r="O420" s="425"/>
      <c r="P420" s="425"/>
      <c r="Q420" s="425"/>
      <c r="R420" s="425"/>
      <c r="S420" s="425"/>
      <c r="T420" s="426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x14ac:dyDescent="0.2">
      <c r="A421" s="427"/>
      <c r="B421" s="427"/>
      <c r="C421" s="427"/>
      <c r="D421" s="427"/>
      <c r="E421" s="427"/>
      <c r="F421" s="427"/>
      <c r="G421" s="427"/>
      <c r="H421" s="427"/>
      <c r="I421" s="427"/>
      <c r="J421" s="427"/>
      <c r="K421" s="427"/>
      <c r="L421" s="427"/>
      <c r="M421" s="428"/>
      <c r="N421" s="424" t="s">
        <v>43</v>
      </c>
      <c r="O421" s="425"/>
      <c r="P421" s="425"/>
      <c r="Q421" s="425"/>
      <c r="R421" s="425"/>
      <c r="S421" s="425"/>
      <c r="T421" s="426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customHeight="1" x14ac:dyDescent="0.25">
      <c r="A422" s="418" t="s">
        <v>580</v>
      </c>
      <c r="B422" s="418"/>
      <c r="C422" s="418"/>
      <c r="D422" s="418"/>
      <c r="E422" s="418"/>
      <c r="F422" s="418"/>
      <c r="G422" s="418"/>
      <c r="H422" s="418"/>
      <c r="I422" s="418"/>
      <c r="J422" s="418"/>
      <c r="K422" s="418"/>
      <c r="L422" s="418"/>
      <c r="M422" s="418"/>
      <c r="N422" s="418"/>
      <c r="O422" s="418"/>
      <c r="P422" s="418"/>
      <c r="Q422" s="418"/>
      <c r="R422" s="418"/>
      <c r="S422" s="418"/>
      <c r="T422" s="418"/>
      <c r="U422" s="418"/>
      <c r="V422" s="418"/>
      <c r="W422" s="418"/>
      <c r="X422" s="418"/>
      <c r="Y422" s="66"/>
      <c r="Z422" s="66"/>
    </row>
    <row r="423" spans="1:53" ht="14.25" customHeight="1" x14ac:dyDescent="0.25">
      <c r="A423" s="419" t="s">
        <v>110</v>
      </c>
      <c r="B423" s="419"/>
      <c r="C423" s="419"/>
      <c r="D423" s="419"/>
      <c r="E423" s="419"/>
      <c r="F423" s="419"/>
      <c r="G423" s="419"/>
      <c r="H423" s="419"/>
      <c r="I423" s="419"/>
      <c r="J423" s="419"/>
      <c r="K423" s="419"/>
      <c r="L423" s="419"/>
      <c r="M423" s="419"/>
      <c r="N423" s="419"/>
      <c r="O423" s="419"/>
      <c r="P423" s="419"/>
      <c r="Q423" s="419"/>
      <c r="R423" s="419"/>
      <c r="S423" s="419"/>
      <c r="T423" s="419"/>
      <c r="U423" s="419"/>
      <c r="V423" s="419"/>
      <c r="W423" s="419"/>
      <c r="X423" s="419"/>
      <c r="Y423" s="67"/>
      <c r="Z423" s="67"/>
    </row>
    <row r="424" spans="1:53" ht="27" customHeight="1" x14ac:dyDescent="0.25">
      <c r="A424" s="64" t="s">
        <v>581</v>
      </c>
      <c r="B424" s="64" t="s">
        <v>582</v>
      </c>
      <c r="C424" s="37">
        <v>4301020214</v>
      </c>
      <c r="D424" s="420">
        <v>4607091389388</v>
      </c>
      <c r="E424" s="420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22"/>
      <c r="P424" s="422"/>
      <c r="Q424" s="422"/>
      <c r="R424" s="423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583</v>
      </c>
      <c r="B425" s="64" t="s">
        <v>584</v>
      </c>
      <c r="C425" s="37">
        <v>4301020185</v>
      </c>
      <c r="D425" s="420">
        <v>4607091389364</v>
      </c>
      <c r="E425" s="420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22"/>
      <c r="P425" s="422"/>
      <c r="Q425" s="422"/>
      <c r="R425" s="423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427"/>
      <c r="B426" s="427"/>
      <c r="C426" s="427"/>
      <c r="D426" s="427"/>
      <c r="E426" s="427"/>
      <c r="F426" s="427"/>
      <c r="G426" s="427"/>
      <c r="H426" s="427"/>
      <c r="I426" s="427"/>
      <c r="J426" s="427"/>
      <c r="K426" s="427"/>
      <c r="L426" s="427"/>
      <c r="M426" s="428"/>
      <c r="N426" s="424" t="s">
        <v>43</v>
      </c>
      <c r="O426" s="425"/>
      <c r="P426" s="425"/>
      <c r="Q426" s="425"/>
      <c r="R426" s="425"/>
      <c r="S426" s="425"/>
      <c r="T426" s="426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427"/>
      <c r="B427" s="427"/>
      <c r="C427" s="427"/>
      <c r="D427" s="427"/>
      <c r="E427" s="427"/>
      <c r="F427" s="427"/>
      <c r="G427" s="427"/>
      <c r="H427" s="427"/>
      <c r="I427" s="427"/>
      <c r="J427" s="427"/>
      <c r="K427" s="427"/>
      <c r="L427" s="427"/>
      <c r="M427" s="428"/>
      <c r="N427" s="424" t="s">
        <v>43</v>
      </c>
      <c r="O427" s="425"/>
      <c r="P427" s="425"/>
      <c r="Q427" s="425"/>
      <c r="R427" s="425"/>
      <c r="S427" s="425"/>
      <c r="T427" s="426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419" t="s">
        <v>76</v>
      </c>
      <c r="B428" s="419"/>
      <c r="C428" s="419"/>
      <c r="D428" s="419"/>
      <c r="E428" s="419"/>
      <c r="F428" s="419"/>
      <c r="G428" s="419"/>
      <c r="H428" s="419"/>
      <c r="I428" s="419"/>
      <c r="J428" s="419"/>
      <c r="K428" s="419"/>
      <c r="L428" s="419"/>
      <c r="M428" s="419"/>
      <c r="N428" s="419"/>
      <c r="O428" s="419"/>
      <c r="P428" s="419"/>
      <c r="Q428" s="419"/>
      <c r="R428" s="419"/>
      <c r="S428" s="419"/>
      <c r="T428" s="419"/>
      <c r="U428" s="419"/>
      <c r="V428" s="419"/>
      <c r="W428" s="419"/>
      <c r="X428" s="419"/>
      <c r="Y428" s="67"/>
      <c r="Z428" s="67"/>
    </row>
    <row r="429" spans="1:53" ht="27" customHeight="1" x14ac:dyDescent="0.25">
      <c r="A429" s="64" t="s">
        <v>585</v>
      </c>
      <c r="B429" s="64" t="s">
        <v>586</v>
      </c>
      <c r="C429" s="37">
        <v>4301031212</v>
      </c>
      <c r="D429" s="420">
        <v>4607091389739</v>
      </c>
      <c r="E429" s="420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6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22"/>
      <c r="P429" s="422"/>
      <c r="Q429" s="422"/>
      <c r="R429" s="42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587</v>
      </c>
      <c r="B430" s="64" t="s">
        <v>588</v>
      </c>
      <c r="C430" s="37">
        <v>4301031247</v>
      </c>
      <c r="D430" s="420">
        <v>4680115883048</v>
      </c>
      <c r="E430" s="420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22"/>
      <c r="P430" s="422"/>
      <c r="Q430" s="422"/>
      <c r="R430" s="42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4301031176</v>
      </c>
      <c r="D431" s="420">
        <v>4607091389425</v>
      </c>
      <c r="E431" s="420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6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22"/>
      <c r="P431" s="422"/>
      <c r="Q431" s="422"/>
      <c r="R431" s="423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4301031215</v>
      </c>
      <c r="D432" s="420">
        <v>4680115882911</v>
      </c>
      <c r="E432" s="420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6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22"/>
      <c r="P432" s="422"/>
      <c r="Q432" s="422"/>
      <c r="R432" s="423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593</v>
      </c>
      <c r="B433" s="64" t="s">
        <v>594</v>
      </c>
      <c r="C433" s="37">
        <v>4301031167</v>
      </c>
      <c r="D433" s="420">
        <v>4680115880771</v>
      </c>
      <c r="E433" s="420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6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22"/>
      <c r="P433" s="422"/>
      <c r="Q433" s="422"/>
      <c r="R433" s="423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595</v>
      </c>
      <c r="B434" s="64" t="s">
        <v>596</v>
      </c>
      <c r="C434" s="37">
        <v>4301031173</v>
      </c>
      <c r="D434" s="420">
        <v>4607091389500</v>
      </c>
      <c r="E434" s="420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22"/>
      <c r="P434" s="422"/>
      <c r="Q434" s="422"/>
      <c r="R434" s="423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597</v>
      </c>
      <c r="B435" s="64" t="s">
        <v>598</v>
      </c>
      <c r="C435" s="37">
        <v>4301031103</v>
      </c>
      <c r="D435" s="420">
        <v>4680115881983</v>
      </c>
      <c r="E435" s="420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6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22"/>
      <c r="P435" s="422"/>
      <c r="Q435" s="422"/>
      <c r="R435" s="423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x14ac:dyDescent="0.2">
      <c r="A436" s="427"/>
      <c r="B436" s="427"/>
      <c r="C436" s="427"/>
      <c r="D436" s="427"/>
      <c r="E436" s="427"/>
      <c r="F436" s="427"/>
      <c r="G436" s="427"/>
      <c r="H436" s="427"/>
      <c r="I436" s="427"/>
      <c r="J436" s="427"/>
      <c r="K436" s="427"/>
      <c r="L436" s="427"/>
      <c r="M436" s="428"/>
      <c r="N436" s="424" t="s">
        <v>43</v>
      </c>
      <c r="O436" s="425"/>
      <c r="P436" s="425"/>
      <c r="Q436" s="425"/>
      <c r="R436" s="425"/>
      <c r="S436" s="425"/>
      <c r="T436" s="426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427"/>
      <c r="B437" s="427"/>
      <c r="C437" s="427"/>
      <c r="D437" s="427"/>
      <c r="E437" s="427"/>
      <c r="F437" s="427"/>
      <c r="G437" s="427"/>
      <c r="H437" s="427"/>
      <c r="I437" s="427"/>
      <c r="J437" s="427"/>
      <c r="K437" s="427"/>
      <c r="L437" s="427"/>
      <c r="M437" s="428"/>
      <c r="N437" s="424" t="s">
        <v>43</v>
      </c>
      <c r="O437" s="425"/>
      <c r="P437" s="425"/>
      <c r="Q437" s="425"/>
      <c r="R437" s="425"/>
      <c r="S437" s="425"/>
      <c r="T437" s="426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customHeight="1" x14ac:dyDescent="0.25">
      <c r="A438" s="419" t="s">
        <v>105</v>
      </c>
      <c r="B438" s="419"/>
      <c r="C438" s="419"/>
      <c r="D438" s="419"/>
      <c r="E438" s="419"/>
      <c r="F438" s="419"/>
      <c r="G438" s="419"/>
      <c r="H438" s="419"/>
      <c r="I438" s="419"/>
      <c r="J438" s="419"/>
      <c r="K438" s="419"/>
      <c r="L438" s="419"/>
      <c r="M438" s="419"/>
      <c r="N438" s="419"/>
      <c r="O438" s="419"/>
      <c r="P438" s="419"/>
      <c r="Q438" s="419"/>
      <c r="R438" s="419"/>
      <c r="S438" s="419"/>
      <c r="T438" s="419"/>
      <c r="U438" s="419"/>
      <c r="V438" s="419"/>
      <c r="W438" s="419"/>
      <c r="X438" s="419"/>
      <c r="Y438" s="67"/>
      <c r="Z438" s="67"/>
    </row>
    <row r="439" spans="1:53" ht="27" customHeight="1" x14ac:dyDescent="0.25">
      <c r="A439" s="64" t="s">
        <v>599</v>
      </c>
      <c r="B439" s="64" t="s">
        <v>600</v>
      </c>
      <c r="C439" s="37">
        <v>4301170010</v>
      </c>
      <c r="D439" s="420">
        <v>4680115884090</v>
      </c>
      <c r="E439" s="420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575</v>
      </c>
      <c r="L439" s="39" t="s">
        <v>574</v>
      </c>
      <c r="M439" s="38">
        <v>150</v>
      </c>
      <c r="N439" s="66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22"/>
      <c r="P439" s="422"/>
      <c r="Q439" s="422"/>
      <c r="R439" s="423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x14ac:dyDescent="0.2">
      <c r="A440" s="427"/>
      <c r="B440" s="427"/>
      <c r="C440" s="427"/>
      <c r="D440" s="427"/>
      <c r="E440" s="427"/>
      <c r="F440" s="427"/>
      <c r="G440" s="427"/>
      <c r="H440" s="427"/>
      <c r="I440" s="427"/>
      <c r="J440" s="427"/>
      <c r="K440" s="427"/>
      <c r="L440" s="427"/>
      <c r="M440" s="428"/>
      <c r="N440" s="424" t="s">
        <v>43</v>
      </c>
      <c r="O440" s="425"/>
      <c r="P440" s="425"/>
      <c r="Q440" s="425"/>
      <c r="R440" s="425"/>
      <c r="S440" s="425"/>
      <c r="T440" s="426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427"/>
      <c r="B441" s="427"/>
      <c r="C441" s="427"/>
      <c r="D441" s="427"/>
      <c r="E441" s="427"/>
      <c r="F441" s="427"/>
      <c r="G441" s="427"/>
      <c r="H441" s="427"/>
      <c r="I441" s="427"/>
      <c r="J441" s="427"/>
      <c r="K441" s="427"/>
      <c r="L441" s="427"/>
      <c r="M441" s="428"/>
      <c r="N441" s="424" t="s">
        <v>43</v>
      </c>
      <c r="O441" s="425"/>
      <c r="P441" s="425"/>
      <c r="Q441" s="425"/>
      <c r="R441" s="425"/>
      <c r="S441" s="425"/>
      <c r="T441" s="426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419" t="s">
        <v>601</v>
      </c>
      <c r="B442" s="419"/>
      <c r="C442" s="419"/>
      <c r="D442" s="419"/>
      <c r="E442" s="419"/>
      <c r="F442" s="419"/>
      <c r="G442" s="419"/>
      <c r="H442" s="419"/>
      <c r="I442" s="419"/>
      <c r="J442" s="419"/>
      <c r="K442" s="419"/>
      <c r="L442" s="419"/>
      <c r="M442" s="419"/>
      <c r="N442" s="419"/>
      <c r="O442" s="419"/>
      <c r="P442" s="419"/>
      <c r="Q442" s="419"/>
      <c r="R442" s="419"/>
      <c r="S442" s="419"/>
      <c r="T442" s="419"/>
      <c r="U442" s="419"/>
      <c r="V442" s="419"/>
      <c r="W442" s="419"/>
      <c r="X442" s="419"/>
      <c r="Y442" s="67"/>
      <c r="Z442" s="67"/>
    </row>
    <row r="443" spans="1:53" ht="27" customHeight="1" x14ac:dyDescent="0.25">
      <c r="A443" s="64" t="s">
        <v>602</v>
      </c>
      <c r="B443" s="64" t="s">
        <v>603</v>
      </c>
      <c r="C443" s="37">
        <v>4301040357</v>
      </c>
      <c r="D443" s="420">
        <v>4680115884564</v>
      </c>
      <c r="E443" s="420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575</v>
      </c>
      <c r="L443" s="39" t="s">
        <v>574</v>
      </c>
      <c r="M443" s="38">
        <v>60</v>
      </c>
      <c r="N443" s="6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22"/>
      <c r="P443" s="422"/>
      <c r="Q443" s="422"/>
      <c r="R443" s="423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x14ac:dyDescent="0.2">
      <c r="A444" s="427"/>
      <c r="B444" s="427"/>
      <c r="C444" s="427"/>
      <c r="D444" s="427"/>
      <c r="E444" s="427"/>
      <c r="F444" s="427"/>
      <c r="G444" s="427"/>
      <c r="H444" s="427"/>
      <c r="I444" s="427"/>
      <c r="J444" s="427"/>
      <c r="K444" s="427"/>
      <c r="L444" s="427"/>
      <c r="M444" s="428"/>
      <c r="N444" s="424" t="s">
        <v>43</v>
      </c>
      <c r="O444" s="425"/>
      <c r="P444" s="425"/>
      <c r="Q444" s="425"/>
      <c r="R444" s="425"/>
      <c r="S444" s="425"/>
      <c r="T444" s="426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427"/>
      <c r="B445" s="427"/>
      <c r="C445" s="427"/>
      <c r="D445" s="427"/>
      <c r="E445" s="427"/>
      <c r="F445" s="427"/>
      <c r="G445" s="427"/>
      <c r="H445" s="427"/>
      <c r="I445" s="427"/>
      <c r="J445" s="427"/>
      <c r="K445" s="427"/>
      <c r="L445" s="427"/>
      <c r="M445" s="428"/>
      <c r="N445" s="424" t="s">
        <v>43</v>
      </c>
      <c r="O445" s="425"/>
      <c r="P445" s="425"/>
      <c r="Q445" s="425"/>
      <c r="R445" s="425"/>
      <c r="S445" s="425"/>
      <c r="T445" s="426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417" t="s">
        <v>604</v>
      </c>
      <c r="B446" s="417"/>
      <c r="C446" s="417"/>
      <c r="D446" s="417"/>
      <c r="E446" s="417"/>
      <c r="F446" s="417"/>
      <c r="G446" s="417"/>
      <c r="H446" s="417"/>
      <c r="I446" s="417"/>
      <c r="J446" s="417"/>
      <c r="K446" s="417"/>
      <c r="L446" s="417"/>
      <c r="M446" s="417"/>
      <c r="N446" s="417"/>
      <c r="O446" s="417"/>
      <c r="P446" s="417"/>
      <c r="Q446" s="417"/>
      <c r="R446" s="417"/>
      <c r="S446" s="417"/>
      <c r="T446" s="417"/>
      <c r="U446" s="417"/>
      <c r="V446" s="417"/>
      <c r="W446" s="417"/>
      <c r="X446" s="417"/>
      <c r="Y446" s="55"/>
      <c r="Z446" s="55"/>
    </row>
    <row r="447" spans="1:53" ht="16.5" customHeight="1" x14ac:dyDescent="0.25">
      <c r="A447" s="418" t="s">
        <v>604</v>
      </c>
      <c r="B447" s="418"/>
      <c r="C447" s="418"/>
      <c r="D447" s="418"/>
      <c r="E447" s="418"/>
      <c r="F447" s="418"/>
      <c r="G447" s="418"/>
      <c r="H447" s="418"/>
      <c r="I447" s="418"/>
      <c r="J447" s="418"/>
      <c r="K447" s="418"/>
      <c r="L447" s="418"/>
      <c r="M447" s="418"/>
      <c r="N447" s="418"/>
      <c r="O447" s="418"/>
      <c r="P447" s="418"/>
      <c r="Q447" s="418"/>
      <c r="R447" s="418"/>
      <c r="S447" s="418"/>
      <c r="T447" s="418"/>
      <c r="U447" s="418"/>
      <c r="V447" s="418"/>
      <c r="W447" s="418"/>
      <c r="X447" s="418"/>
      <c r="Y447" s="66"/>
      <c r="Z447" s="66"/>
    </row>
    <row r="448" spans="1:53" ht="14.25" customHeight="1" x14ac:dyDescent="0.25">
      <c r="A448" s="419" t="s">
        <v>118</v>
      </c>
      <c r="B448" s="419"/>
      <c r="C448" s="419"/>
      <c r="D448" s="419"/>
      <c r="E448" s="419"/>
      <c r="F448" s="419"/>
      <c r="G448" s="419"/>
      <c r="H448" s="419"/>
      <c r="I448" s="419"/>
      <c r="J448" s="419"/>
      <c r="K448" s="419"/>
      <c r="L448" s="419"/>
      <c r="M448" s="419"/>
      <c r="N448" s="419"/>
      <c r="O448" s="419"/>
      <c r="P448" s="419"/>
      <c r="Q448" s="419"/>
      <c r="R448" s="419"/>
      <c r="S448" s="419"/>
      <c r="T448" s="419"/>
      <c r="U448" s="419"/>
      <c r="V448" s="419"/>
      <c r="W448" s="419"/>
      <c r="X448" s="419"/>
      <c r="Y448" s="67"/>
      <c r="Z448" s="67"/>
    </row>
    <row r="449" spans="1:53" ht="27" customHeight="1" x14ac:dyDescent="0.25">
      <c r="A449" s="64" t="s">
        <v>605</v>
      </c>
      <c r="B449" s="64" t="s">
        <v>606</v>
      </c>
      <c r="C449" s="37">
        <v>4301011795</v>
      </c>
      <c r="D449" s="420">
        <v>4607091389067</v>
      </c>
      <c r="E449" s="420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669" t="s">
        <v>607</v>
      </c>
      <c r="O449" s="422"/>
      <c r="P449" s="422"/>
      <c r="Q449" s="422"/>
      <c r="R449" s="423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6" si="21">IFERROR(IF(V449="",0,CEILING((V449/$H449),1)*$H449),"")</f>
        <v>0</v>
      </c>
      <c r="X449" s="42" t="str">
        <f t="shared" ref="X449:X457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605</v>
      </c>
      <c r="B450" s="64" t="s">
        <v>608</v>
      </c>
      <c r="C450" s="37">
        <v>4301011371</v>
      </c>
      <c r="D450" s="420">
        <v>4607091389067</v>
      </c>
      <c r="E450" s="420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132</v>
      </c>
      <c r="M450" s="38">
        <v>55</v>
      </c>
      <c r="N450" s="67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22"/>
      <c r="P450" s="422"/>
      <c r="Q450" s="422"/>
      <c r="R450" s="423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609</v>
      </c>
      <c r="B451" s="64" t="s">
        <v>610</v>
      </c>
      <c r="C451" s="37">
        <v>4301011779</v>
      </c>
      <c r="D451" s="420">
        <v>4607091383522</v>
      </c>
      <c r="E451" s="420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671" t="s">
        <v>611</v>
      </c>
      <c r="O451" s="422"/>
      <c r="P451" s="422"/>
      <c r="Q451" s="422"/>
      <c r="R451" s="423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609</v>
      </c>
      <c r="B452" s="64" t="s">
        <v>612</v>
      </c>
      <c r="C452" s="37">
        <v>4301011363</v>
      </c>
      <c r="D452" s="420">
        <v>4607091383522</v>
      </c>
      <c r="E452" s="420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55</v>
      </c>
      <c r="N452" s="6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22"/>
      <c r="P452" s="422"/>
      <c r="Q452" s="422"/>
      <c r="R452" s="423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613</v>
      </c>
      <c r="B453" s="64" t="s">
        <v>614</v>
      </c>
      <c r="C453" s="37">
        <v>4301011785</v>
      </c>
      <c r="D453" s="420">
        <v>4607091384437</v>
      </c>
      <c r="E453" s="420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73" t="s">
        <v>615</v>
      </c>
      <c r="O453" s="422"/>
      <c r="P453" s="422"/>
      <c r="Q453" s="422"/>
      <c r="R453" s="423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616</v>
      </c>
      <c r="B454" s="64" t="s">
        <v>617</v>
      </c>
      <c r="C454" s="37">
        <v>4301011774</v>
      </c>
      <c r="D454" s="420">
        <v>4680115884502</v>
      </c>
      <c r="E454" s="420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74" t="s">
        <v>618</v>
      </c>
      <c r="O454" s="422"/>
      <c r="P454" s="422"/>
      <c r="Q454" s="422"/>
      <c r="R454" s="423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619</v>
      </c>
      <c r="B455" s="64" t="s">
        <v>620</v>
      </c>
      <c r="C455" s="37">
        <v>4301011771</v>
      </c>
      <c r="D455" s="420">
        <v>4607091389104</v>
      </c>
      <c r="E455" s="420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675" t="s">
        <v>621</v>
      </c>
      <c r="O455" s="422"/>
      <c r="P455" s="422"/>
      <c r="Q455" s="422"/>
      <c r="R455" s="423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619</v>
      </c>
      <c r="B456" s="64" t="s">
        <v>622</v>
      </c>
      <c r="C456" s="37">
        <v>4301011365</v>
      </c>
      <c r="D456" s="420">
        <v>4607091389104</v>
      </c>
      <c r="E456" s="420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55</v>
      </c>
      <c r="N456" s="6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22"/>
      <c r="P456" s="422"/>
      <c r="Q456" s="422"/>
      <c r="R456" s="423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customHeight="1" x14ac:dyDescent="0.25">
      <c r="A457" s="64" t="s">
        <v>623</v>
      </c>
      <c r="B457" s="64" t="s">
        <v>624</v>
      </c>
      <c r="C457" s="37">
        <v>4301011799</v>
      </c>
      <c r="D457" s="420">
        <v>4680115884519</v>
      </c>
      <c r="E457" s="420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132</v>
      </c>
      <c r="M457" s="38">
        <v>60</v>
      </c>
      <c r="N457" s="677" t="s">
        <v>625</v>
      </c>
      <c r="O457" s="422"/>
      <c r="P457" s="422"/>
      <c r="Q457" s="422"/>
      <c r="R457" s="423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626</v>
      </c>
      <c r="B458" s="64" t="s">
        <v>627</v>
      </c>
      <c r="C458" s="37">
        <v>4301011778</v>
      </c>
      <c r="D458" s="420">
        <v>4680115880603</v>
      </c>
      <c r="E458" s="420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678" t="s">
        <v>628</v>
      </c>
      <c r="O458" s="422"/>
      <c r="P458" s="422"/>
      <c r="Q458" s="422"/>
      <c r="R458" s="423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ref="X458:X463" si="23"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626</v>
      </c>
      <c r="B459" s="64" t="s">
        <v>629</v>
      </c>
      <c r="C459" s="37">
        <v>4301011367</v>
      </c>
      <c r="D459" s="420">
        <v>4680115880603</v>
      </c>
      <c r="E459" s="420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55</v>
      </c>
      <c r="N459" s="6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22"/>
      <c r="P459" s="422"/>
      <c r="Q459" s="422"/>
      <c r="R459" s="423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3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630</v>
      </c>
      <c r="B460" s="64" t="s">
        <v>631</v>
      </c>
      <c r="C460" s="37">
        <v>4301011775</v>
      </c>
      <c r="D460" s="420">
        <v>4607091389999</v>
      </c>
      <c r="E460" s="420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680" t="s">
        <v>632</v>
      </c>
      <c r="O460" s="422"/>
      <c r="P460" s="422"/>
      <c r="Q460" s="422"/>
      <c r="R460" s="423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si="23"/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630</v>
      </c>
      <c r="B461" s="64" t="s">
        <v>633</v>
      </c>
      <c r="C461" s="37">
        <v>4301011168</v>
      </c>
      <c r="D461" s="420">
        <v>4607091389999</v>
      </c>
      <c r="E461" s="420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68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22"/>
      <c r="P461" s="422"/>
      <c r="Q461" s="422"/>
      <c r="R461" s="423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634</v>
      </c>
      <c r="B462" s="64" t="s">
        <v>635</v>
      </c>
      <c r="C462" s="37">
        <v>4301011770</v>
      </c>
      <c r="D462" s="420">
        <v>4680115882782</v>
      </c>
      <c r="E462" s="420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682" t="s">
        <v>636</v>
      </c>
      <c r="O462" s="422"/>
      <c r="P462" s="422"/>
      <c r="Q462" s="422"/>
      <c r="R462" s="423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634</v>
      </c>
      <c r="B463" s="64" t="s">
        <v>637</v>
      </c>
      <c r="C463" s="37">
        <v>4301011372</v>
      </c>
      <c r="D463" s="420">
        <v>4680115882782</v>
      </c>
      <c r="E463" s="420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50</v>
      </c>
      <c r="N463" s="68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22"/>
      <c r="P463" s="422"/>
      <c r="Q463" s="422"/>
      <c r="R463" s="423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638</v>
      </c>
      <c r="B464" s="64" t="s">
        <v>639</v>
      </c>
      <c r="C464" s="37">
        <v>4301011190</v>
      </c>
      <c r="D464" s="420">
        <v>4607091389098</v>
      </c>
      <c r="E464" s="420"/>
      <c r="F464" s="63">
        <v>0.4</v>
      </c>
      <c r="G464" s="38">
        <v>6</v>
      </c>
      <c r="H464" s="63">
        <v>2.4</v>
      </c>
      <c r="I464" s="63">
        <v>2.6</v>
      </c>
      <c r="J464" s="38">
        <v>156</v>
      </c>
      <c r="K464" s="38" t="s">
        <v>80</v>
      </c>
      <c r="L464" s="39" t="s">
        <v>132</v>
      </c>
      <c r="M464" s="38">
        <v>50</v>
      </c>
      <c r="N464" s="6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422"/>
      <c r="P464" s="422"/>
      <c r="Q464" s="422"/>
      <c r="R464" s="423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>IFERROR(IF(W464=0,"",ROUNDUP(W464/H464,0)*0.00753),"")</f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640</v>
      </c>
      <c r="B465" s="64" t="s">
        <v>641</v>
      </c>
      <c r="C465" s="37">
        <v>4301011784</v>
      </c>
      <c r="D465" s="420">
        <v>4607091389982</v>
      </c>
      <c r="E465" s="420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60</v>
      </c>
      <c r="N465" s="685" t="s">
        <v>642</v>
      </c>
      <c r="O465" s="422"/>
      <c r="P465" s="422"/>
      <c r="Q465" s="422"/>
      <c r="R465" s="423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640</v>
      </c>
      <c r="B466" s="64" t="s">
        <v>643</v>
      </c>
      <c r="C466" s="37">
        <v>4301011366</v>
      </c>
      <c r="D466" s="420">
        <v>4607091389982</v>
      </c>
      <c r="E466" s="420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68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22"/>
      <c r="P466" s="422"/>
      <c r="Q466" s="422"/>
      <c r="R466" s="423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x14ac:dyDescent="0.2">
      <c r="A467" s="427"/>
      <c r="B467" s="427"/>
      <c r="C467" s="427"/>
      <c r="D467" s="427"/>
      <c r="E467" s="427"/>
      <c r="F467" s="427"/>
      <c r="G467" s="427"/>
      <c r="H467" s="427"/>
      <c r="I467" s="427"/>
      <c r="J467" s="427"/>
      <c r="K467" s="427"/>
      <c r="L467" s="427"/>
      <c r="M467" s="428"/>
      <c r="N467" s="424" t="s">
        <v>43</v>
      </c>
      <c r="O467" s="425"/>
      <c r="P467" s="425"/>
      <c r="Q467" s="425"/>
      <c r="R467" s="425"/>
      <c r="S467" s="425"/>
      <c r="T467" s="426"/>
      <c r="U467" s="43" t="s">
        <v>42</v>
      </c>
      <c r="V467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0</v>
      </c>
      <c r="W467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0</v>
      </c>
      <c r="X467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</v>
      </c>
      <c r="Y467" s="68"/>
      <c r="Z467" s="68"/>
    </row>
    <row r="468" spans="1:53" x14ac:dyDescent="0.2">
      <c r="A468" s="427"/>
      <c r="B468" s="427"/>
      <c r="C468" s="427"/>
      <c r="D468" s="427"/>
      <c r="E468" s="427"/>
      <c r="F468" s="427"/>
      <c r="G468" s="427"/>
      <c r="H468" s="427"/>
      <c r="I468" s="427"/>
      <c r="J468" s="427"/>
      <c r="K468" s="427"/>
      <c r="L468" s="427"/>
      <c r="M468" s="428"/>
      <c r="N468" s="424" t="s">
        <v>43</v>
      </c>
      <c r="O468" s="425"/>
      <c r="P468" s="425"/>
      <c r="Q468" s="425"/>
      <c r="R468" s="425"/>
      <c r="S468" s="425"/>
      <c r="T468" s="426"/>
      <c r="U468" s="43" t="s">
        <v>0</v>
      </c>
      <c r="V468" s="44">
        <f>IFERROR(SUM(V449:V466),"0")</f>
        <v>0</v>
      </c>
      <c r="W468" s="44">
        <f>IFERROR(SUM(W449:W466),"0")</f>
        <v>0</v>
      </c>
      <c r="X468" s="43"/>
      <c r="Y468" s="68"/>
      <c r="Z468" s="68"/>
    </row>
    <row r="469" spans="1:53" ht="14.25" customHeight="1" x14ac:dyDescent="0.25">
      <c r="A469" s="419" t="s">
        <v>110</v>
      </c>
      <c r="B469" s="419"/>
      <c r="C469" s="419"/>
      <c r="D469" s="419"/>
      <c r="E469" s="419"/>
      <c r="F469" s="419"/>
      <c r="G469" s="419"/>
      <c r="H469" s="419"/>
      <c r="I469" s="419"/>
      <c r="J469" s="419"/>
      <c r="K469" s="419"/>
      <c r="L469" s="419"/>
      <c r="M469" s="419"/>
      <c r="N469" s="419"/>
      <c r="O469" s="419"/>
      <c r="P469" s="419"/>
      <c r="Q469" s="419"/>
      <c r="R469" s="419"/>
      <c r="S469" s="419"/>
      <c r="T469" s="419"/>
      <c r="U469" s="419"/>
      <c r="V469" s="419"/>
      <c r="W469" s="419"/>
      <c r="X469" s="419"/>
      <c r="Y469" s="67"/>
      <c r="Z469" s="67"/>
    </row>
    <row r="470" spans="1:53" ht="16.5" customHeight="1" x14ac:dyDescent="0.25">
      <c r="A470" s="64" t="s">
        <v>644</v>
      </c>
      <c r="B470" s="64" t="s">
        <v>645</v>
      </c>
      <c r="C470" s="37">
        <v>4301020222</v>
      </c>
      <c r="D470" s="420">
        <v>4607091388930</v>
      </c>
      <c r="E470" s="420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55</v>
      </c>
      <c r="N470" s="6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422"/>
      <c r="P470" s="422"/>
      <c r="Q470" s="422"/>
      <c r="R470" s="423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32" t="s">
        <v>66</v>
      </c>
    </row>
    <row r="471" spans="1:53" ht="16.5" customHeight="1" x14ac:dyDescent="0.25">
      <c r="A471" s="64" t="s">
        <v>646</v>
      </c>
      <c r="B471" s="64" t="s">
        <v>647</v>
      </c>
      <c r="C471" s="37">
        <v>4301020206</v>
      </c>
      <c r="D471" s="420">
        <v>4680115880054</v>
      </c>
      <c r="E471" s="420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80</v>
      </c>
      <c r="L471" s="39" t="s">
        <v>113</v>
      </c>
      <c r="M471" s="38">
        <v>55</v>
      </c>
      <c r="N471" s="6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422"/>
      <c r="P471" s="422"/>
      <c r="Q471" s="422"/>
      <c r="R471" s="423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3" t="s">
        <v>66</v>
      </c>
    </row>
    <row r="472" spans="1:53" x14ac:dyDescent="0.2">
      <c r="A472" s="427"/>
      <c r="B472" s="427"/>
      <c r="C472" s="427"/>
      <c r="D472" s="427"/>
      <c r="E472" s="427"/>
      <c r="F472" s="427"/>
      <c r="G472" s="427"/>
      <c r="H472" s="427"/>
      <c r="I472" s="427"/>
      <c r="J472" s="427"/>
      <c r="K472" s="427"/>
      <c r="L472" s="427"/>
      <c r="M472" s="428"/>
      <c r="N472" s="424" t="s">
        <v>43</v>
      </c>
      <c r="O472" s="425"/>
      <c r="P472" s="425"/>
      <c r="Q472" s="425"/>
      <c r="R472" s="425"/>
      <c r="S472" s="425"/>
      <c r="T472" s="426"/>
      <c r="U472" s="43" t="s">
        <v>42</v>
      </c>
      <c r="V472" s="44">
        <f>IFERROR(V470/H470,"0")+IFERROR(V471/H471,"0")</f>
        <v>0</v>
      </c>
      <c r="W472" s="44">
        <f>IFERROR(W470/H470,"0")+IFERROR(W471/H471,"0")</f>
        <v>0</v>
      </c>
      <c r="X472" s="44">
        <f>IFERROR(IF(X470="",0,X470),"0")+IFERROR(IF(X471="",0,X471),"0")</f>
        <v>0</v>
      </c>
      <c r="Y472" s="68"/>
      <c r="Z472" s="68"/>
    </row>
    <row r="473" spans="1:53" x14ac:dyDescent="0.2">
      <c r="A473" s="427"/>
      <c r="B473" s="427"/>
      <c r="C473" s="427"/>
      <c r="D473" s="427"/>
      <c r="E473" s="427"/>
      <c r="F473" s="427"/>
      <c r="G473" s="427"/>
      <c r="H473" s="427"/>
      <c r="I473" s="427"/>
      <c r="J473" s="427"/>
      <c r="K473" s="427"/>
      <c r="L473" s="427"/>
      <c r="M473" s="428"/>
      <c r="N473" s="424" t="s">
        <v>43</v>
      </c>
      <c r="O473" s="425"/>
      <c r="P473" s="425"/>
      <c r="Q473" s="425"/>
      <c r="R473" s="425"/>
      <c r="S473" s="425"/>
      <c r="T473" s="426"/>
      <c r="U473" s="43" t="s">
        <v>0</v>
      </c>
      <c r="V473" s="44">
        <f>IFERROR(SUM(V470:V471),"0")</f>
        <v>0</v>
      </c>
      <c r="W473" s="44">
        <f>IFERROR(SUM(W470:W471),"0")</f>
        <v>0</v>
      </c>
      <c r="X473" s="43"/>
      <c r="Y473" s="68"/>
      <c r="Z473" s="68"/>
    </row>
    <row r="474" spans="1:53" ht="14.25" customHeight="1" x14ac:dyDescent="0.25">
      <c r="A474" s="419" t="s">
        <v>76</v>
      </c>
      <c r="B474" s="419"/>
      <c r="C474" s="419"/>
      <c r="D474" s="419"/>
      <c r="E474" s="419"/>
      <c r="F474" s="419"/>
      <c r="G474" s="419"/>
      <c r="H474" s="419"/>
      <c r="I474" s="419"/>
      <c r="J474" s="419"/>
      <c r="K474" s="419"/>
      <c r="L474" s="419"/>
      <c r="M474" s="419"/>
      <c r="N474" s="419"/>
      <c r="O474" s="419"/>
      <c r="P474" s="419"/>
      <c r="Q474" s="419"/>
      <c r="R474" s="419"/>
      <c r="S474" s="419"/>
      <c r="T474" s="419"/>
      <c r="U474" s="419"/>
      <c r="V474" s="419"/>
      <c r="W474" s="419"/>
      <c r="X474" s="419"/>
      <c r="Y474" s="67"/>
      <c r="Z474" s="67"/>
    </row>
    <row r="475" spans="1:53" ht="27" customHeight="1" x14ac:dyDescent="0.25">
      <c r="A475" s="64" t="s">
        <v>648</v>
      </c>
      <c r="B475" s="64" t="s">
        <v>649</v>
      </c>
      <c r="C475" s="37">
        <v>4301031252</v>
      </c>
      <c r="D475" s="420">
        <v>4680115883116</v>
      </c>
      <c r="E475" s="420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8">
        <v>60</v>
      </c>
      <c r="N475" s="6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422"/>
      <c r="P475" s="422"/>
      <c r="Q475" s="422"/>
      <c r="R475" s="423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ref="W475:W480" si="24">IFERROR(IF(V475="",0,CEILING((V475/$H475),1)*$H475),"")</f>
        <v>0</v>
      </c>
      <c r="X475" s="42" t="str">
        <f>IFERROR(IF(W475=0,"",ROUNDUP(W475/H475,0)*0.01196),"")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650</v>
      </c>
      <c r="B476" s="64" t="s">
        <v>651</v>
      </c>
      <c r="C476" s="37">
        <v>4301031248</v>
      </c>
      <c r="D476" s="420">
        <v>4680115883093</v>
      </c>
      <c r="E476" s="420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79</v>
      </c>
      <c r="M476" s="38">
        <v>60</v>
      </c>
      <c r="N476" s="6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422"/>
      <c r="P476" s="422"/>
      <c r="Q476" s="422"/>
      <c r="R476" s="423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4"/>
        <v>0</v>
      </c>
      <c r="X476" s="42" t="str">
        <f>IFERROR(IF(W476=0,"",ROUNDUP(W476/H476,0)*0.01196),"")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customHeight="1" x14ac:dyDescent="0.25">
      <c r="A477" s="64" t="s">
        <v>652</v>
      </c>
      <c r="B477" s="64" t="s">
        <v>653</v>
      </c>
      <c r="C477" s="37">
        <v>4301031250</v>
      </c>
      <c r="D477" s="420">
        <v>4680115883109</v>
      </c>
      <c r="E477" s="420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79</v>
      </c>
      <c r="M477" s="38">
        <v>60</v>
      </c>
      <c r="N477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422"/>
      <c r="P477" s="422"/>
      <c r="Q477" s="422"/>
      <c r="R477" s="423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si="24"/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654</v>
      </c>
      <c r="B478" s="64" t="s">
        <v>655</v>
      </c>
      <c r="C478" s="37">
        <v>4301031249</v>
      </c>
      <c r="D478" s="420">
        <v>4680115882072</v>
      </c>
      <c r="E478" s="420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80</v>
      </c>
      <c r="L478" s="39" t="s">
        <v>113</v>
      </c>
      <c r="M478" s="38">
        <v>60</v>
      </c>
      <c r="N478" s="69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422"/>
      <c r="P478" s="422"/>
      <c r="Q478" s="422"/>
      <c r="R478" s="423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IFERROR(IF(W478=0,"",ROUNDUP(W478/H478,0)*0.00937),"")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656</v>
      </c>
      <c r="B479" s="64" t="s">
        <v>657</v>
      </c>
      <c r="C479" s="37">
        <v>4301031251</v>
      </c>
      <c r="D479" s="420">
        <v>4680115882102</v>
      </c>
      <c r="E479" s="420"/>
      <c r="F479" s="63">
        <v>0.6</v>
      </c>
      <c r="G479" s="38">
        <v>6</v>
      </c>
      <c r="H479" s="63">
        <v>3.6</v>
      </c>
      <c r="I479" s="63">
        <v>3.81</v>
      </c>
      <c r="J479" s="38">
        <v>120</v>
      </c>
      <c r="K479" s="38" t="s">
        <v>80</v>
      </c>
      <c r="L479" s="39" t="s">
        <v>79</v>
      </c>
      <c r="M479" s="38">
        <v>60</v>
      </c>
      <c r="N479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422"/>
      <c r="P479" s="422"/>
      <c r="Q479" s="422"/>
      <c r="R479" s="423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IFERROR(IF(W479=0,"",ROUNDUP(W479/H479,0)*0.00937),"")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658</v>
      </c>
      <c r="B480" s="64" t="s">
        <v>659</v>
      </c>
      <c r="C480" s="37">
        <v>4301031253</v>
      </c>
      <c r="D480" s="420">
        <v>4680115882096</v>
      </c>
      <c r="E480" s="420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80</v>
      </c>
      <c r="L480" s="39" t="s">
        <v>79</v>
      </c>
      <c r="M480" s="38">
        <v>60</v>
      </c>
      <c r="N480" s="6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422"/>
      <c r="P480" s="422"/>
      <c r="Q480" s="422"/>
      <c r="R480" s="423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x14ac:dyDescent="0.2">
      <c r="A481" s="427"/>
      <c r="B481" s="427"/>
      <c r="C481" s="427"/>
      <c r="D481" s="427"/>
      <c r="E481" s="427"/>
      <c r="F481" s="427"/>
      <c r="G481" s="427"/>
      <c r="H481" s="427"/>
      <c r="I481" s="427"/>
      <c r="J481" s="427"/>
      <c r="K481" s="427"/>
      <c r="L481" s="427"/>
      <c r="M481" s="428"/>
      <c r="N481" s="424" t="s">
        <v>43</v>
      </c>
      <c r="O481" s="425"/>
      <c r="P481" s="425"/>
      <c r="Q481" s="425"/>
      <c r="R481" s="425"/>
      <c r="S481" s="425"/>
      <c r="T481" s="426"/>
      <c r="U481" s="43" t="s">
        <v>42</v>
      </c>
      <c r="V481" s="44">
        <f>IFERROR(V475/H475,"0")+IFERROR(V476/H476,"0")+IFERROR(V477/H477,"0")+IFERROR(V478/H478,"0")+IFERROR(V479/H479,"0")+IFERROR(V480/H480,"0")</f>
        <v>0</v>
      </c>
      <c r="W481" s="44">
        <f>IFERROR(W475/H475,"0")+IFERROR(W476/H476,"0")+IFERROR(W477/H477,"0")+IFERROR(W478/H478,"0")+IFERROR(W479/H479,"0")+IFERROR(W480/H480,"0")</f>
        <v>0</v>
      </c>
      <c r="X481" s="44">
        <f>IFERROR(IF(X475="",0,X475),"0")+IFERROR(IF(X476="",0,X476),"0")+IFERROR(IF(X477="",0,X477),"0")+IFERROR(IF(X478="",0,X478),"0")+IFERROR(IF(X479="",0,X479),"0")+IFERROR(IF(X480="",0,X480),"0")</f>
        <v>0</v>
      </c>
      <c r="Y481" s="68"/>
      <c r="Z481" s="68"/>
    </row>
    <row r="482" spans="1:53" x14ac:dyDescent="0.2">
      <c r="A482" s="427"/>
      <c r="B482" s="427"/>
      <c r="C482" s="427"/>
      <c r="D482" s="427"/>
      <c r="E482" s="427"/>
      <c r="F482" s="427"/>
      <c r="G482" s="427"/>
      <c r="H482" s="427"/>
      <c r="I482" s="427"/>
      <c r="J482" s="427"/>
      <c r="K482" s="427"/>
      <c r="L482" s="427"/>
      <c r="M482" s="428"/>
      <c r="N482" s="424" t="s">
        <v>43</v>
      </c>
      <c r="O482" s="425"/>
      <c r="P482" s="425"/>
      <c r="Q482" s="425"/>
      <c r="R482" s="425"/>
      <c r="S482" s="425"/>
      <c r="T482" s="426"/>
      <c r="U482" s="43" t="s">
        <v>0</v>
      </c>
      <c r="V482" s="44">
        <f>IFERROR(SUM(V475:V480),"0")</f>
        <v>0</v>
      </c>
      <c r="W482" s="44">
        <f>IFERROR(SUM(W475:W480),"0")</f>
        <v>0</v>
      </c>
      <c r="X482" s="43"/>
      <c r="Y482" s="68"/>
      <c r="Z482" s="68"/>
    </row>
    <row r="483" spans="1:53" ht="14.25" customHeight="1" x14ac:dyDescent="0.25">
      <c r="A483" s="419" t="s">
        <v>81</v>
      </c>
      <c r="B483" s="419"/>
      <c r="C483" s="419"/>
      <c r="D483" s="419"/>
      <c r="E483" s="419"/>
      <c r="F483" s="419"/>
      <c r="G483" s="419"/>
      <c r="H483" s="419"/>
      <c r="I483" s="419"/>
      <c r="J483" s="419"/>
      <c r="K483" s="419"/>
      <c r="L483" s="419"/>
      <c r="M483" s="419"/>
      <c r="N483" s="419"/>
      <c r="O483" s="419"/>
      <c r="P483" s="419"/>
      <c r="Q483" s="419"/>
      <c r="R483" s="419"/>
      <c r="S483" s="419"/>
      <c r="T483" s="419"/>
      <c r="U483" s="419"/>
      <c r="V483" s="419"/>
      <c r="W483" s="419"/>
      <c r="X483" s="419"/>
      <c r="Y483" s="67"/>
      <c r="Z483" s="67"/>
    </row>
    <row r="484" spans="1:53" ht="16.5" customHeight="1" x14ac:dyDescent="0.25">
      <c r="A484" s="64" t="s">
        <v>660</v>
      </c>
      <c r="B484" s="64" t="s">
        <v>661</v>
      </c>
      <c r="C484" s="37">
        <v>4301051230</v>
      </c>
      <c r="D484" s="420">
        <v>4607091383409</v>
      </c>
      <c r="E484" s="420"/>
      <c r="F484" s="63">
        <v>1.3</v>
      </c>
      <c r="G484" s="38">
        <v>6</v>
      </c>
      <c r="H484" s="63">
        <v>7.8</v>
      </c>
      <c r="I484" s="63">
        <v>8.3460000000000001</v>
      </c>
      <c r="J484" s="38">
        <v>56</v>
      </c>
      <c r="K484" s="38" t="s">
        <v>114</v>
      </c>
      <c r="L484" s="39" t="s">
        <v>79</v>
      </c>
      <c r="M484" s="38">
        <v>45</v>
      </c>
      <c r="N484" s="6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422"/>
      <c r="P484" s="422"/>
      <c r="Q484" s="422"/>
      <c r="R484" s="423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40" t="s">
        <v>66</v>
      </c>
    </row>
    <row r="485" spans="1:53" ht="16.5" customHeight="1" x14ac:dyDescent="0.25">
      <c r="A485" s="64" t="s">
        <v>662</v>
      </c>
      <c r="B485" s="64" t="s">
        <v>663</v>
      </c>
      <c r="C485" s="37">
        <v>4301051231</v>
      </c>
      <c r="D485" s="420">
        <v>4607091383416</v>
      </c>
      <c r="E485" s="420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114</v>
      </c>
      <c r="L485" s="39" t="s">
        <v>79</v>
      </c>
      <c r="M485" s="38">
        <v>45</v>
      </c>
      <c r="N485" s="6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422"/>
      <c r="P485" s="422"/>
      <c r="Q485" s="422"/>
      <c r="R485" s="423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x14ac:dyDescent="0.2">
      <c r="A486" s="427"/>
      <c r="B486" s="427"/>
      <c r="C486" s="427"/>
      <c r="D486" s="427"/>
      <c r="E486" s="427"/>
      <c r="F486" s="427"/>
      <c r="G486" s="427"/>
      <c r="H486" s="427"/>
      <c r="I486" s="427"/>
      <c r="J486" s="427"/>
      <c r="K486" s="427"/>
      <c r="L486" s="427"/>
      <c r="M486" s="428"/>
      <c r="N486" s="424" t="s">
        <v>43</v>
      </c>
      <c r="O486" s="425"/>
      <c r="P486" s="425"/>
      <c r="Q486" s="425"/>
      <c r="R486" s="425"/>
      <c r="S486" s="425"/>
      <c r="T486" s="426"/>
      <c r="U486" s="43" t="s">
        <v>42</v>
      </c>
      <c r="V486" s="44">
        <f>IFERROR(V484/H484,"0")+IFERROR(V485/H485,"0")</f>
        <v>0</v>
      </c>
      <c r="W486" s="44">
        <f>IFERROR(W484/H484,"0")+IFERROR(W485/H485,"0")</f>
        <v>0</v>
      </c>
      <c r="X486" s="44">
        <f>IFERROR(IF(X484="",0,X484),"0")+IFERROR(IF(X485="",0,X485),"0")</f>
        <v>0</v>
      </c>
      <c r="Y486" s="68"/>
      <c r="Z486" s="68"/>
    </row>
    <row r="487" spans="1:53" x14ac:dyDescent="0.2">
      <c r="A487" s="427"/>
      <c r="B487" s="427"/>
      <c r="C487" s="427"/>
      <c r="D487" s="427"/>
      <c r="E487" s="427"/>
      <c r="F487" s="427"/>
      <c r="G487" s="427"/>
      <c r="H487" s="427"/>
      <c r="I487" s="427"/>
      <c r="J487" s="427"/>
      <c r="K487" s="427"/>
      <c r="L487" s="427"/>
      <c r="M487" s="428"/>
      <c r="N487" s="424" t="s">
        <v>43</v>
      </c>
      <c r="O487" s="425"/>
      <c r="P487" s="425"/>
      <c r="Q487" s="425"/>
      <c r="R487" s="425"/>
      <c r="S487" s="425"/>
      <c r="T487" s="426"/>
      <c r="U487" s="43" t="s">
        <v>0</v>
      </c>
      <c r="V487" s="44">
        <f>IFERROR(SUM(V484:V485),"0")</f>
        <v>0</v>
      </c>
      <c r="W487" s="44">
        <f>IFERROR(SUM(W484:W485),"0")</f>
        <v>0</v>
      </c>
      <c r="X487" s="43"/>
      <c r="Y487" s="68"/>
      <c r="Z487" s="68"/>
    </row>
    <row r="488" spans="1:53" ht="27.75" customHeight="1" x14ac:dyDescent="0.2">
      <c r="A488" s="417" t="s">
        <v>664</v>
      </c>
      <c r="B488" s="417"/>
      <c r="C488" s="417"/>
      <c r="D488" s="417"/>
      <c r="E488" s="417"/>
      <c r="F488" s="417"/>
      <c r="G488" s="417"/>
      <c r="H488" s="417"/>
      <c r="I488" s="417"/>
      <c r="J488" s="417"/>
      <c r="K488" s="417"/>
      <c r="L488" s="417"/>
      <c r="M488" s="417"/>
      <c r="N488" s="417"/>
      <c r="O488" s="417"/>
      <c r="P488" s="417"/>
      <c r="Q488" s="417"/>
      <c r="R488" s="417"/>
      <c r="S488" s="417"/>
      <c r="T488" s="417"/>
      <c r="U488" s="417"/>
      <c r="V488" s="417"/>
      <c r="W488" s="417"/>
      <c r="X488" s="417"/>
      <c r="Y488" s="55"/>
      <c r="Z488" s="55"/>
    </row>
    <row r="489" spans="1:53" ht="16.5" customHeight="1" x14ac:dyDescent="0.25">
      <c r="A489" s="418" t="s">
        <v>665</v>
      </c>
      <c r="B489" s="418"/>
      <c r="C489" s="418"/>
      <c r="D489" s="418"/>
      <c r="E489" s="418"/>
      <c r="F489" s="418"/>
      <c r="G489" s="418"/>
      <c r="H489" s="418"/>
      <c r="I489" s="418"/>
      <c r="J489" s="418"/>
      <c r="K489" s="418"/>
      <c r="L489" s="418"/>
      <c r="M489" s="418"/>
      <c r="N489" s="418"/>
      <c r="O489" s="418"/>
      <c r="P489" s="418"/>
      <c r="Q489" s="418"/>
      <c r="R489" s="418"/>
      <c r="S489" s="418"/>
      <c r="T489" s="418"/>
      <c r="U489" s="418"/>
      <c r="V489" s="418"/>
      <c r="W489" s="418"/>
      <c r="X489" s="418"/>
      <c r="Y489" s="66"/>
      <c r="Z489" s="66"/>
    </row>
    <row r="490" spans="1:53" ht="14.25" customHeight="1" x14ac:dyDescent="0.25">
      <c r="A490" s="419" t="s">
        <v>118</v>
      </c>
      <c r="B490" s="419"/>
      <c r="C490" s="419"/>
      <c r="D490" s="419"/>
      <c r="E490" s="419"/>
      <c r="F490" s="419"/>
      <c r="G490" s="419"/>
      <c r="H490" s="419"/>
      <c r="I490" s="419"/>
      <c r="J490" s="419"/>
      <c r="K490" s="419"/>
      <c r="L490" s="419"/>
      <c r="M490" s="419"/>
      <c r="N490" s="419"/>
      <c r="O490" s="419"/>
      <c r="P490" s="419"/>
      <c r="Q490" s="419"/>
      <c r="R490" s="419"/>
      <c r="S490" s="419"/>
      <c r="T490" s="419"/>
      <c r="U490" s="419"/>
      <c r="V490" s="419"/>
      <c r="W490" s="419"/>
      <c r="X490" s="419"/>
      <c r="Y490" s="67"/>
      <c r="Z490" s="67"/>
    </row>
    <row r="491" spans="1:53" ht="27" customHeight="1" x14ac:dyDescent="0.25">
      <c r="A491" s="64" t="s">
        <v>666</v>
      </c>
      <c r="B491" s="64" t="s">
        <v>667</v>
      </c>
      <c r="C491" s="37">
        <v>4301011763</v>
      </c>
      <c r="D491" s="420">
        <v>4640242181011</v>
      </c>
      <c r="E491" s="420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114</v>
      </c>
      <c r="L491" s="39" t="s">
        <v>132</v>
      </c>
      <c r="M491" s="38">
        <v>55</v>
      </c>
      <c r="N491" s="697" t="s">
        <v>668</v>
      </c>
      <c r="O491" s="422"/>
      <c r="P491" s="422"/>
      <c r="Q491" s="422"/>
      <c r="R491" s="423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ht="27" customHeight="1" x14ac:dyDescent="0.25">
      <c r="A492" s="64" t="s">
        <v>669</v>
      </c>
      <c r="B492" s="64" t="s">
        <v>670</v>
      </c>
      <c r="C492" s="37">
        <v>4301011585</v>
      </c>
      <c r="D492" s="420">
        <v>4640242180441</v>
      </c>
      <c r="E492" s="420"/>
      <c r="F492" s="63">
        <v>1.5</v>
      </c>
      <c r="G492" s="38">
        <v>8</v>
      </c>
      <c r="H492" s="63">
        <v>12</v>
      </c>
      <c r="I492" s="63">
        <v>12.48</v>
      </c>
      <c r="J492" s="38">
        <v>56</v>
      </c>
      <c r="K492" s="38" t="s">
        <v>114</v>
      </c>
      <c r="L492" s="39" t="s">
        <v>113</v>
      </c>
      <c r="M492" s="38">
        <v>50</v>
      </c>
      <c r="N492" s="698" t="s">
        <v>671</v>
      </c>
      <c r="O492" s="422"/>
      <c r="P492" s="422"/>
      <c r="Q492" s="422"/>
      <c r="R492" s="423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3" t="s">
        <v>66</v>
      </c>
    </row>
    <row r="493" spans="1:53" ht="27" customHeight="1" x14ac:dyDescent="0.25">
      <c r="A493" s="64" t="s">
        <v>672</v>
      </c>
      <c r="B493" s="64" t="s">
        <v>673</v>
      </c>
      <c r="C493" s="37">
        <v>4301011584</v>
      </c>
      <c r="D493" s="420">
        <v>4640242180564</v>
      </c>
      <c r="E493" s="420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114</v>
      </c>
      <c r="L493" s="39" t="s">
        <v>113</v>
      </c>
      <c r="M493" s="38">
        <v>50</v>
      </c>
      <c r="N493" s="699" t="s">
        <v>674</v>
      </c>
      <c r="O493" s="422"/>
      <c r="P493" s="422"/>
      <c r="Q493" s="422"/>
      <c r="R493" s="423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4" t="s">
        <v>66</v>
      </c>
    </row>
    <row r="494" spans="1:53" ht="27" customHeight="1" x14ac:dyDescent="0.25">
      <c r="A494" s="64" t="s">
        <v>675</v>
      </c>
      <c r="B494" s="64" t="s">
        <v>676</v>
      </c>
      <c r="C494" s="37">
        <v>4301011762</v>
      </c>
      <c r="D494" s="420">
        <v>4640242180922</v>
      </c>
      <c r="E494" s="420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55</v>
      </c>
      <c r="N494" s="700" t="s">
        <v>677</v>
      </c>
      <c r="O494" s="422"/>
      <c r="P494" s="422"/>
      <c r="Q494" s="422"/>
      <c r="R494" s="423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5" t="s">
        <v>66</v>
      </c>
    </row>
    <row r="495" spans="1:53" ht="27" customHeight="1" x14ac:dyDescent="0.25">
      <c r="A495" s="64" t="s">
        <v>678</v>
      </c>
      <c r="B495" s="64" t="s">
        <v>679</v>
      </c>
      <c r="C495" s="37">
        <v>4301011551</v>
      </c>
      <c r="D495" s="420">
        <v>4640242180038</v>
      </c>
      <c r="E495" s="420"/>
      <c r="F495" s="63">
        <v>0.4</v>
      </c>
      <c r="G495" s="38">
        <v>10</v>
      </c>
      <c r="H495" s="63">
        <v>4</v>
      </c>
      <c r="I495" s="63">
        <v>4.24</v>
      </c>
      <c r="J495" s="38">
        <v>120</v>
      </c>
      <c r="K495" s="38" t="s">
        <v>80</v>
      </c>
      <c r="L495" s="39" t="s">
        <v>113</v>
      </c>
      <c r="M495" s="38">
        <v>50</v>
      </c>
      <c r="N495" s="701" t="s">
        <v>680</v>
      </c>
      <c r="O495" s="422"/>
      <c r="P495" s="422"/>
      <c r="Q495" s="422"/>
      <c r="R495" s="423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IFERROR(IF(W495=0,"",ROUNDUP(W495/H495,0)*0.00937),"")</f>
        <v/>
      </c>
      <c r="Y495" s="69" t="s">
        <v>48</v>
      </c>
      <c r="Z495" s="70" t="s">
        <v>48</v>
      </c>
      <c r="AD495" s="71"/>
      <c r="BA495" s="346" t="s">
        <v>66</v>
      </c>
    </row>
    <row r="496" spans="1:53" x14ac:dyDescent="0.2">
      <c r="A496" s="427"/>
      <c r="B496" s="427"/>
      <c r="C496" s="427"/>
      <c r="D496" s="427"/>
      <c r="E496" s="427"/>
      <c r="F496" s="427"/>
      <c r="G496" s="427"/>
      <c r="H496" s="427"/>
      <c r="I496" s="427"/>
      <c r="J496" s="427"/>
      <c r="K496" s="427"/>
      <c r="L496" s="427"/>
      <c r="M496" s="428"/>
      <c r="N496" s="424" t="s">
        <v>43</v>
      </c>
      <c r="O496" s="425"/>
      <c r="P496" s="425"/>
      <c r="Q496" s="425"/>
      <c r="R496" s="425"/>
      <c r="S496" s="425"/>
      <c r="T496" s="426"/>
      <c r="U496" s="43" t="s">
        <v>42</v>
      </c>
      <c r="V496" s="44">
        <f>IFERROR(V491/H491,"0")+IFERROR(V492/H492,"0")+IFERROR(V493/H493,"0")+IFERROR(V494/H494,"0")+IFERROR(V495/H495,"0")</f>
        <v>0</v>
      </c>
      <c r="W496" s="44">
        <f>IFERROR(W491/H491,"0")+IFERROR(W492/H492,"0")+IFERROR(W493/H493,"0")+IFERROR(W494/H494,"0")+IFERROR(W495/H495,"0")</f>
        <v>0</v>
      </c>
      <c r="X496" s="44">
        <f>IFERROR(IF(X491="",0,X491),"0")+IFERROR(IF(X492="",0,X492),"0")+IFERROR(IF(X493="",0,X493),"0")+IFERROR(IF(X494="",0,X494),"0")+IFERROR(IF(X495="",0,X495),"0")</f>
        <v>0</v>
      </c>
      <c r="Y496" s="68"/>
      <c r="Z496" s="68"/>
    </row>
    <row r="497" spans="1:53" x14ac:dyDescent="0.2">
      <c r="A497" s="427"/>
      <c r="B497" s="427"/>
      <c r="C497" s="427"/>
      <c r="D497" s="427"/>
      <c r="E497" s="427"/>
      <c r="F497" s="427"/>
      <c r="G497" s="427"/>
      <c r="H497" s="427"/>
      <c r="I497" s="427"/>
      <c r="J497" s="427"/>
      <c r="K497" s="427"/>
      <c r="L497" s="427"/>
      <c r="M497" s="428"/>
      <c r="N497" s="424" t="s">
        <v>43</v>
      </c>
      <c r="O497" s="425"/>
      <c r="P497" s="425"/>
      <c r="Q497" s="425"/>
      <c r="R497" s="425"/>
      <c r="S497" s="425"/>
      <c r="T497" s="426"/>
      <c r="U497" s="43" t="s">
        <v>0</v>
      </c>
      <c r="V497" s="44">
        <f>IFERROR(SUM(V491:V495),"0")</f>
        <v>0</v>
      </c>
      <c r="W497" s="44">
        <f>IFERROR(SUM(W491:W495),"0")</f>
        <v>0</v>
      </c>
      <c r="X497" s="43"/>
      <c r="Y497" s="68"/>
      <c r="Z497" s="68"/>
    </row>
    <row r="498" spans="1:53" ht="14.25" customHeight="1" x14ac:dyDescent="0.25">
      <c r="A498" s="419" t="s">
        <v>110</v>
      </c>
      <c r="B498" s="419"/>
      <c r="C498" s="419"/>
      <c r="D498" s="419"/>
      <c r="E498" s="419"/>
      <c r="F498" s="419"/>
      <c r="G498" s="419"/>
      <c r="H498" s="419"/>
      <c r="I498" s="419"/>
      <c r="J498" s="419"/>
      <c r="K498" s="419"/>
      <c r="L498" s="419"/>
      <c r="M498" s="419"/>
      <c r="N498" s="419"/>
      <c r="O498" s="419"/>
      <c r="P498" s="419"/>
      <c r="Q498" s="419"/>
      <c r="R498" s="419"/>
      <c r="S498" s="419"/>
      <c r="T498" s="419"/>
      <c r="U498" s="419"/>
      <c r="V498" s="419"/>
      <c r="W498" s="419"/>
      <c r="X498" s="419"/>
      <c r="Y498" s="67"/>
      <c r="Z498" s="67"/>
    </row>
    <row r="499" spans="1:53" ht="27" customHeight="1" x14ac:dyDescent="0.25">
      <c r="A499" s="64" t="s">
        <v>681</v>
      </c>
      <c r="B499" s="64" t="s">
        <v>682</v>
      </c>
      <c r="C499" s="37">
        <v>4301020260</v>
      </c>
      <c r="D499" s="420">
        <v>4640242180526</v>
      </c>
      <c r="E499" s="420"/>
      <c r="F499" s="63">
        <v>1.8</v>
      </c>
      <c r="G499" s="38">
        <v>6</v>
      </c>
      <c r="H499" s="63">
        <v>10.8</v>
      </c>
      <c r="I499" s="63">
        <v>11.28</v>
      </c>
      <c r="J499" s="38">
        <v>56</v>
      </c>
      <c r="K499" s="38" t="s">
        <v>114</v>
      </c>
      <c r="L499" s="39" t="s">
        <v>113</v>
      </c>
      <c r="M499" s="38">
        <v>50</v>
      </c>
      <c r="N499" s="702" t="s">
        <v>683</v>
      </c>
      <c r="O499" s="422"/>
      <c r="P499" s="422"/>
      <c r="Q499" s="422"/>
      <c r="R499" s="423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7" t="s">
        <v>66</v>
      </c>
    </row>
    <row r="500" spans="1:53" ht="16.5" customHeight="1" x14ac:dyDescent="0.25">
      <c r="A500" s="64" t="s">
        <v>684</v>
      </c>
      <c r="B500" s="64" t="s">
        <v>685</v>
      </c>
      <c r="C500" s="37">
        <v>4301020269</v>
      </c>
      <c r="D500" s="420">
        <v>4640242180519</v>
      </c>
      <c r="E500" s="420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114</v>
      </c>
      <c r="L500" s="39" t="s">
        <v>132</v>
      </c>
      <c r="M500" s="38">
        <v>50</v>
      </c>
      <c r="N500" s="703" t="s">
        <v>686</v>
      </c>
      <c r="O500" s="422"/>
      <c r="P500" s="422"/>
      <c r="Q500" s="422"/>
      <c r="R500" s="423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8" t="s">
        <v>66</v>
      </c>
    </row>
    <row r="501" spans="1:53" ht="27" customHeight="1" x14ac:dyDescent="0.25">
      <c r="A501" s="64" t="s">
        <v>687</v>
      </c>
      <c r="B501" s="64" t="s">
        <v>688</v>
      </c>
      <c r="C501" s="37">
        <v>4301020309</v>
      </c>
      <c r="D501" s="420">
        <v>4640242180090</v>
      </c>
      <c r="E501" s="420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113</v>
      </c>
      <c r="M501" s="38">
        <v>50</v>
      </c>
      <c r="N501" s="704" t="s">
        <v>689</v>
      </c>
      <c r="O501" s="422"/>
      <c r="P501" s="422"/>
      <c r="Q501" s="422"/>
      <c r="R501" s="423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9" t="s">
        <v>66</v>
      </c>
    </row>
    <row r="502" spans="1:53" x14ac:dyDescent="0.2">
      <c r="A502" s="427"/>
      <c r="B502" s="427"/>
      <c r="C502" s="427"/>
      <c r="D502" s="427"/>
      <c r="E502" s="427"/>
      <c r="F502" s="427"/>
      <c r="G502" s="427"/>
      <c r="H502" s="427"/>
      <c r="I502" s="427"/>
      <c r="J502" s="427"/>
      <c r="K502" s="427"/>
      <c r="L502" s="427"/>
      <c r="M502" s="428"/>
      <c r="N502" s="424" t="s">
        <v>43</v>
      </c>
      <c r="O502" s="425"/>
      <c r="P502" s="425"/>
      <c r="Q502" s="425"/>
      <c r="R502" s="425"/>
      <c r="S502" s="425"/>
      <c r="T502" s="426"/>
      <c r="U502" s="43" t="s">
        <v>42</v>
      </c>
      <c r="V502" s="44">
        <f>IFERROR(V499/H499,"0")+IFERROR(V500/H500,"0")+IFERROR(V501/H501,"0")</f>
        <v>0</v>
      </c>
      <c r="W502" s="44">
        <f>IFERROR(W499/H499,"0")+IFERROR(W500/H500,"0")+IFERROR(W501/H501,"0")</f>
        <v>0</v>
      </c>
      <c r="X502" s="44">
        <f>IFERROR(IF(X499="",0,X499),"0")+IFERROR(IF(X500="",0,X500),"0")+IFERROR(IF(X501="",0,X501),"0")</f>
        <v>0</v>
      </c>
      <c r="Y502" s="68"/>
      <c r="Z502" s="68"/>
    </row>
    <row r="503" spans="1:53" x14ac:dyDescent="0.2">
      <c r="A503" s="427"/>
      <c r="B503" s="427"/>
      <c r="C503" s="427"/>
      <c r="D503" s="427"/>
      <c r="E503" s="427"/>
      <c r="F503" s="427"/>
      <c r="G503" s="427"/>
      <c r="H503" s="427"/>
      <c r="I503" s="427"/>
      <c r="J503" s="427"/>
      <c r="K503" s="427"/>
      <c r="L503" s="427"/>
      <c r="M503" s="428"/>
      <c r="N503" s="424" t="s">
        <v>43</v>
      </c>
      <c r="O503" s="425"/>
      <c r="P503" s="425"/>
      <c r="Q503" s="425"/>
      <c r="R503" s="425"/>
      <c r="S503" s="425"/>
      <c r="T503" s="426"/>
      <c r="U503" s="43" t="s">
        <v>0</v>
      </c>
      <c r="V503" s="44">
        <f>IFERROR(SUM(V499:V501),"0")</f>
        <v>0</v>
      </c>
      <c r="W503" s="44">
        <f>IFERROR(SUM(W499:W501),"0")</f>
        <v>0</v>
      </c>
      <c r="X503" s="43"/>
      <c r="Y503" s="68"/>
      <c r="Z503" s="68"/>
    </row>
    <row r="504" spans="1:53" ht="14.25" customHeight="1" x14ac:dyDescent="0.25">
      <c r="A504" s="419" t="s">
        <v>76</v>
      </c>
      <c r="B504" s="419"/>
      <c r="C504" s="419"/>
      <c r="D504" s="419"/>
      <c r="E504" s="419"/>
      <c r="F504" s="419"/>
      <c r="G504" s="419"/>
      <c r="H504" s="419"/>
      <c r="I504" s="419"/>
      <c r="J504" s="419"/>
      <c r="K504" s="419"/>
      <c r="L504" s="419"/>
      <c r="M504" s="419"/>
      <c r="N504" s="419"/>
      <c r="O504" s="419"/>
      <c r="P504" s="419"/>
      <c r="Q504" s="419"/>
      <c r="R504" s="419"/>
      <c r="S504" s="419"/>
      <c r="T504" s="419"/>
      <c r="U504" s="419"/>
      <c r="V504" s="419"/>
      <c r="W504" s="419"/>
      <c r="X504" s="419"/>
      <c r="Y504" s="67"/>
      <c r="Z504" s="67"/>
    </row>
    <row r="505" spans="1:53" ht="27" customHeight="1" x14ac:dyDescent="0.25">
      <c r="A505" s="64" t="s">
        <v>690</v>
      </c>
      <c r="B505" s="64" t="s">
        <v>691</v>
      </c>
      <c r="C505" s="37">
        <v>4301031280</v>
      </c>
      <c r="D505" s="420">
        <v>4640242180816</v>
      </c>
      <c r="E505" s="420"/>
      <c r="F505" s="63">
        <v>0.7</v>
      </c>
      <c r="G505" s="38">
        <v>6</v>
      </c>
      <c r="H505" s="63">
        <v>4.2</v>
      </c>
      <c r="I505" s="63">
        <v>4.46</v>
      </c>
      <c r="J505" s="38">
        <v>156</v>
      </c>
      <c r="K505" s="38" t="s">
        <v>80</v>
      </c>
      <c r="L505" s="39" t="s">
        <v>79</v>
      </c>
      <c r="M505" s="38">
        <v>40</v>
      </c>
      <c r="N505" s="705" t="s">
        <v>692</v>
      </c>
      <c r="O505" s="422"/>
      <c r="P505" s="422"/>
      <c r="Q505" s="422"/>
      <c r="R505" s="423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IFERROR(IF(W505=0,"",ROUNDUP(W505/H505,0)*0.00753),"")</f>
        <v/>
      </c>
      <c r="Y505" s="69" t="s">
        <v>48</v>
      </c>
      <c r="Z505" s="70" t="s">
        <v>48</v>
      </c>
      <c r="AD505" s="71"/>
      <c r="BA505" s="350" t="s">
        <v>66</v>
      </c>
    </row>
    <row r="506" spans="1:53" ht="27" customHeight="1" x14ac:dyDescent="0.25">
      <c r="A506" s="64" t="s">
        <v>693</v>
      </c>
      <c r="B506" s="64" t="s">
        <v>694</v>
      </c>
      <c r="C506" s="37">
        <v>4301031244</v>
      </c>
      <c r="D506" s="420">
        <v>4640242180595</v>
      </c>
      <c r="E506" s="420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8">
        <v>40</v>
      </c>
      <c r="N506" s="706" t="s">
        <v>695</v>
      </c>
      <c r="O506" s="422"/>
      <c r="P506" s="422"/>
      <c r="Q506" s="422"/>
      <c r="R506" s="423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IFERROR(IF(W506=0,"",ROUNDUP(W506/H506,0)*0.00753),"")</f>
        <v/>
      </c>
      <c r="Y506" s="69" t="s">
        <v>48</v>
      </c>
      <c r="Z506" s="70" t="s">
        <v>48</v>
      </c>
      <c r="AD506" s="71"/>
      <c r="BA506" s="351" t="s">
        <v>66</v>
      </c>
    </row>
    <row r="507" spans="1:53" ht="27" customHeight="1" x14ac:dyDescent="0.25">
      <c r="A507" s="64" t="s">
        <v>696</v>
      </c>
      <c r="B507" s="64" t="s">
        <v>697</v>
      </c>
      <c r="C507" s="37">
        <v>4301031203</v>
      </c>
      <c r="D507" s="420">
        <v>4640242180908</v>
      </c>
      <c r="E507" s="420"/>
      <c r="F507" s="63">
        <v>0.28000000000000003</v>
      </c>
      <c r="G507" s="38">
        <v>6</v>
      </c>
      <c r="H507" s="63">
        <v>1.68</v>
      </c>
      <c r="I507" s="63">
        <v>1.81</v>
      </c>
      <c r="J507" s="38">
        <v>234</v>
      </c>
      <c r="K507" s="38" t="s">
        <v>175</v>
      </c>
      <c r="L507" s="39" t="s">
        <v>79</v>
      </c>
      <c r="M507" s="38">
        <v>40</v>
      </c>
      <c r="N507" s="707" t="s">
        <v>698</v>
      </c>
      <c r="O507" s="422"/>
      <c r="P507" s="422"/>
      <c r="Q507" s="422"/>
      <c r="R507" s="423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IFERROR(IF(W507=0,"",ROUNDUP(W507/H507,0)*0.00502),"")</f>
        <v/>
      </c>
      <c r="Y507" s="69" t="s">
        <v>48</v>
      </c>
      <c r="Z507" s="70" t="s">
        <v>48</v>
      </c>
      <c r="AD507" s="71"/>
      <c r="BA507" s="352" t="s">
        <v>66</v>
      </c>
    </row>
    <row r="508" spans="1:53" ht="27" customHeight="1" x14ac:dyDescent="0.25">
      <c r="A508" s="64" t="s">
        <v>699</v>
      </c>
      <c r="B508" s="64" t="s">
        <v>700</v>
      </c>
      <c r="C508" s="37">
        <v>4301031200</v>
      </c>
      <c r="D508" s="420">
        <v>4640242180489</v>
      </c>
      <c r="E508" s="420"/>
      <c r="F508" s="63">
        <v>0.28000000000000003</v>
      </c>
      <c r="G508" s="38">
        <v>6</v>
      </c>
      <c r="H508" s="63">
        <v>1.68</v>
      </c>
      <c r="I508" s="63">
        <v>1.84</v>
      </c>
      <c r="J508" s="38">
        <v>234</v>
      </c>
      <c r="K508" s="38" t="s">
        <v>175</v>
      </c>
      <c r="L508" s="39" t="s">
        <v>79</v>
      </c>
      <c r="M508" s="38">
        <v>40</v>
      </c>
      <c r="N508" s="708" t="s">
        <v>701</v>
      </c>
      <c r="O508" s="422"/>
      <c r="P508" s="422"/>
      <c r="Q508" s="422"/>
      <c r="R508" s="423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x14ac:dyDescent="0.2">
      <c r="A509" s="427"/>
      <c r="B509" s="427"/>
      <c r="C509" s="427"/>
      <c r="D509" s="427"/>
      <c r="E509" s="427"/>
      <c r="F509" s="427"/>
      <c r="G509" s="427"/>
      <c r="H509" s="427"/>
      <c r="I509" s="427"/>
      <c r="J509" s="427"/>
      <c r="K509" s="427"/>
      <c r="L509" s="427"/>
      <c r="M509" s="428"/>
      <c r="N509" s="424" t="s">
        <v>43</v>
      </c>
      <c r="O509" s="425"/>
      <c r="P509" s="425"/>
      <c r="Q509" s="425"/>
      <c r="R509" s="425"/>
      <c r="S509" s="425"/>
      <c r="T509" s="426"/>
      <c r="U509" s="43" t="s">
        <v>42</v>
      </c>
      <c r="V509" s="44">
        <f>IFERROR(V505/H505,"0")+IFERROR(V506/H506,"0")+IFERROR(V507/H507,"0")+IFERROR(V508/H508,"0")</f>
        <v>0</v>
      </c>
      <c r="W509" s="44">
        <f>IFERROR(W505/H505,"0")+IFERROR(W506/H506,"0")+IFERROR(W507/H507,"0")+IFERROR(W508/H508,"0")</f>
        <v>0</v>
      </c>
      <c r="X509" s="44">
        <f>IFERROR(IF(X505="",0,X505),"0")+IFERROR(IF(X506="",0,X506),"0")+IFERROR(IF(X507="",0,X507),"0")+IFERROR(IF(X508="",0,X508),"0")</f>
        <v>0</v>
      </c>
      <c r="Y509" s="68"/>
      <c r="Z509" s="68"/>
    </row>
    <row r="510" spans="1:53" x14ac:dyDescent="0.2">
      <c r="A510" s="427"/>
      <c r="B510" s="427"/>
      <c r="C510" s="427"/>
      <c r="D510" s="427"/>
      <c r="E510" s="427"/>
      <c r="F510" s="427"/>
      <c r="G510" s="427"/>
      <c r="H510" s="427"/>
      <c r="I510" s="427"/>
      <c r="J510" s="427"/>
      <c r="K510" s="427"/>
      <c r="L510" s="427"/>
      <c r="M510" s="428"/>
      <c r="N510" s="424" t="s">
        <v>43</v>
      </c>
      <c r="O510" s="425"/>
      <c r="P510" s="425"/>
      <c r="Q510" s="425"/>
      <c r="R510" s="425"/>
      <c r="S510" s="425"/>
      <c r="T510" s="426"/>
      <c r="U510" s="43" t="s">
        <v>0</v>
      </c>
      <c r="V510" s="44">
        <f>IFERROR(SUM(V505:V508),"0")</f>
        <v>0</v>
      </c>
      <c r="W510" s="44">
        <f>IFERROR(SUM(W505:W508),"0")</f>
        <v>0</v>
      </c>
      <c r="X510" s="43"/>
      <c r="Y510" s="68"/>
      <c r="Z510" s="68"/>
    </row>
    <row r="511" spans="1:53" ht="14.25" customHeight="1" x14ac:dyDescent="0.25">
      <c r="A511" s="419" t="s">
        <v>81</v>
      </c>
      <c r="B511" s="419"/>
      <c r="C511" s="419"/>
      <c r="D511" s="419"/>
      <c r="E511" s="419"/>
      <c r="F511" s="419"/>
      <c r="G511" s="419"/>
      <c r="H511" s="419"/>
      <c r="I511" s="419"/>
      <c r="J511" s="419"/>
      <c r="K511" s="419"/>
      <c r="L511" s="419"/>
      <c r="M511" s="419"/>
      <c r="N511" s="419"/>
      <c r="O511" s="419"/>
      <c r="P511" s="419"/>
      <c r="Q511" s="419"/>
      <c r="R511" s="419"/>
      <c r="S511" s="419"/>
      <c r="T511" s="419"/>
      <c r="U511" s="419"/>
      <c r="V511" s="419"/>
      <c r="W511" s="419"/>
      <c r="X511" s="419"/>
      <c r="Y511" s="67"/>
      <c r="Z511" s="67"/>
    </row>
    <row r="512" spans="1:53" ht="27" customHeight="1" x14ac:dyDescent="0.25">
      <c r="A512" s="64" t="s">
        <v>702</v>
      </c>
      <c r="B512" s="64" t="s">
        <v>703</v>
      </c>
      <c r="C512" s="37">
        <v>4301051310</v>
      </c>
      <c r="D512" s="420">
        <v>4680115880870</v>
      </c>
      <c r="E512" s="420"/>
      <c r="F512" s="63">
        <v>1.3</v>
      </c>
      <c r="G512" s="38">
        <v>6</v>
      </c>
      <c r="H512" s="63">
        <v>7.8</v>
      </c>
      <c r="I512" s="63">
        <v>8.3640000000000008</v>
      </c>
      <c r="J512" s="38">
        <v>56</v>
      </c>
      <c r="K512" s="38" t="s">
        <v>114</v>
      </c>
      <c r="L512" s="39" t="s">
        <v>132</v>
      </c>
      <c r="M512" s="38">
        <v>40</v>
      </c>
      <c r="N512" s="70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422"/>
      <c r="P512" s="422"/>
      <c r="Q512" s="422"/>
      <c r="R512" s="423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IFERROR(IF(W512=0,"",ROUNDUP(W512/H512,0)*0.02175),"")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53" ht="27" customHeight="1" x14ac:dyDescent="0.25">
      <c r="A513" s="64" t="s">
        <v>704</v>
      </c>
      <c r="B513" s="64" t="s">
        <v>705</v>
      </c>
      <c r="C513" s="37">
        <v>4301051510</v>
      </c>
      <c r="D513" s="420">
        <v>4640242180540</v>
      </c>
      <c r="E513" s="420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114</v>
      </c>
      <c r="L513" s="39" t="s">
        <v>79</v>
      </c>
      <c r="M513" s="38">
        <v>30</v>
      </c>
      <c r="N513" s="710" t="s">
        <v>706</v>
      </c>
      <c r="O513" s="422"/>
      <c r="P513" s="422"/>
      <c r="Q513" s="422"/>
      <c r="R513" s="423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IFERROR(IF(W513=0,"",ROUNDUP(W513/H513,0)*0.02175),"")</f>
        <v/>
      </c>
      <c r="Y513" s="69" t="s">
        <v>48</v>
      </c>
      <c r="Z513" s="70" t="s">
        <v>48</v>
      </c>
      <c r="AD513" s="71"/>
      <c r="BA513" s="355" t="s">
        <v>66</v>
      </c>
    </row>
    <row r="514" spans="1:53" ht="27" customHeight="1" x14ac:dyDescent="0.25">
      <c r="A514" s="64" t="s">
        <v>707</v>
      </c>
      <c r="B514" s="64" t="s">
        <v>708</v>
      </c>
      <c r="C514" s="37">
        <v>4301051390</v>
      </c>
      <c r="D514" s="420">
        <v>4640242181233</v>
      </c>
      <c r="E514" s="420"/>
      <c r="F514" s="63">
        <v>0.3</v>
      </c>
      <c r="G514" s="38">
        <v>6</v>
      </c>
      <c r="H514" s="63">
        <v>1.8</v>
      </c>
      <c r="I514" s="63">
        <v>1.984</v>
      </c>
      <c r="J514" s="38">
        <v>234</v>
      </c>
      <c r="K514" s="38" t="s">
        <v>175</v>
      </c>
      <c r="L514" s="39" t="s">
        <v>79</v>
      </c>
      <c r="M514" s="38">
        <v>40</v>
      </c>
      <c r="N514" s="711" t="s">
        <v>709</v>
      </c>
      <c r="O514" s="422"/>
      <c r="P514" s="422"/>
      <c r="Q514" s="422"/>
      <c r="R514" s="423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IFERROR(IF(W514=0,"",ROUNDUP(W514/H514,0)*0.00502),"")</f>
        <v/>
      </c>
      <c r="Y514" s="69" t="s">
        <v>48</v>
      </c>
      <c r="Z514" s="70" t="s">
        <v>48</v>
      </c>
      <c r="AD514" s="71"/>
      <c r="BA514" s="356" t="s">
        <v>66</v>
      </c>
    </row>
    <row r="515" spans="1:53" ht="27" customHeight="1" x14ac:dyDescent="0.25">
      <c r="A515" s="64" t="s">
        <v>710</v>
      </c>
      <c r="B515" s="64" t="s">
        <v>711</v>
      </c>
      <c r="C515" s="37">
        <v>4301051508</v>
      </c>
      <c r="D515" s="420">
        <v>4640242180557</v>
      </c>
      <c r="E515" s="420"/>
      <c r="F515" s="63">
        <v>0.5</v>
      </c>
      <c r="G515" s="38">
        <v>6</v>
      </c>
      <c r="H515" s="63">
        <v>3</v>
      </c>
      <c r="I515" s="63">
        <v>3.2839999999999998</v>
      </c>
      <c r="J515" s="38">
        <v>156</v>
      </c>
      <c r="K515" s="38" t="s">
        <v>80</v>
      </c>
      <c r="L515" s="39" t="s">
        <v>79</v>
      </c>
      <c r="M515" s="38">
        <v>30</v>
      </c>
      <c r="N515" s="713" t="s">
        <v>712</v>
      </c>
      <c r="O515" s="422"/>
      <c r="P515" s="422"/>
      <c r="Q515" s="422"/>
      <c r="R515" s="423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IFERROR(IF(W515=0,"",ROUNDUP(W515/H515,0)*0.00753),"")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713</v>
      </c>
      <c r="B516" s="64" t="s">
        <v>714</v>
      </c>
      <c r="C516" s="37">
        <v>4301051448</v>
      </c>
      <c r="D516" s="420">
        <v>4640242181226</v>
      </c>
      <c r="E516" s="420"/>
      <c r="F516" s="63">
        <v>0.3</v>
      </c>
      <c r="G516" s="38">
        <v>6</v>
      </c>
      <c r="H516" s="63">
        <v>1.8</v>
      </c>
      <c r="I516" s="63">
        <v>1.972</v>
      </c>
      <c r="J516" s="38">
        <v>234</v>
      </c>
      <c r="K516" s="38" t="s">
        <v>175</v>
      </c>
      <c r="L516" s="39" t="s">
        <v>79</v>
      </c>
      <c r="M516" s="38">
        <v>30</v>
      </c>
      <c r="N516" s="714" t="s">
        <v>715</v>
      </c>
      <c r="O516" s="422"/>
      <c r="P516" s="422"/>
      <c r="Q516" s="422"/>
      <c r="R516" s="423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IFERROR(IF(W516=0,"",ROUNDUP(W516/H516,0)*0.00502),"")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x14ac:dyDescent="0.2">
      <c r="A517" s="427"/>
      <c r="B517" s="427"/>
      <c r="C517" s="427"/>
      <c r="D517" s="427"/>
      <c r="E517" s="427"/>
      <c r="F517" s="427"/>
      <c r="G517" s="427"/>
      <c r="H517" s="427"/>
      <c r="I517" s="427"/>
      <c r="J517" s="427"/>
      <c r="K517" s="427"/>
      <c r="L517" s="427"/>
      <c r="M517" s="428"/>
      <c r="N517" s="424" t="s">
        <v>43</v>
      </c>
      <c r="O517" s="425"/>
      <c r="P517" s="425"/>
      <c r="Q517" s="425"/>
      <c r="R517" s="425"/>
      <c r="S517" s="425"/>
      <c r="T517" s="426"/>
      <c r="U517" s="43" t="s">
        <v>42</v>
      </c>
      <c r="V517" s="44">
        <f>IFERROR(V512/H512,"0")+IFERROR(V513/H513,"0")+IFERROR(V514/H514,"0")+IFERROR(V515/H515,"0")+IFERROR(V516/H516,"0")</f>
        <v>0</v>
      </c>
      <c r="W517" s="44">
        <f>IFERROR(W512/H512,"0")+IFERROR(W513/H513,"0")+IFERROR(W514/H514,"0")+IFERROR(W515/H515,"0")+IFERROR(W516/H516,"0")</f>
        <v>0</v>
      </c>
      <c r="X517" s="44">
        <f>IFERROR(IF(X512="",0,X512),"0")+IFERROR(IF(X513="",0,X513),"0")+IFERROR(IF(X514="",0,X514),"0")+IFERROR(IF(X515="",0,X515),"0")+IFERROR(IF(X516="",0,X516),"0")</f>
        <v>0</v>
      </c>
      <c r="Y517" s="68"/>
      <c r="Z517" s="68"/>
    </row>
    <row r="518" spans="1:53" x14ac:dyDescent="0.2">
      <c r="A518" s="427"/>
      <c r="B518" s="427"/>
      <c r="C518" s="427"/>
      <c r="D518" s="427"/>
      <c r="E518" s="427"/>
      <c r="F518" s="427"/>
      <c r="G518" s="427"/>
      <c r="H518" s="427"/>
      <c r="I518" s="427"/>
      <c r="J518" s="427"/>
      <c r="K518" s="427"/>
      <c r="L518" s="427"/>
      <c r="M518" s="428"/>
      <c r="N518" s="424" t="s">
        <v>43</v>
      </c>
      <c r="O518" s="425"/>
      <c r="P518" s="425"/>
      <c r="Q518" s="425"/>
      <c r="R518" s="425"/>
      <c r="S518" s="425"/>
      <c r="T518" s="426"/>
      <c r="U518" s="43" t="s">
        <v>0</v>
      </c>
      <c r="V518" s="44">
        <f>IFERROR(SUM(V512:V516),"0")</f>
        <v>0</v>
      </c>
      <c r="W518" s="44">
        <f>IFERROR(SUM(W512:W516),"0")</f>
        <v>0</v>
      </c>
      <c r="X518" s="43"/>
      <c r="Y518" s="68"/>
      <c r="Z518" s="68"/>
    </row>
    <row r="519" spans="1:53" ht="15" customHeight="1" x14ac:dyDescent="0.2">
      <c r="A519" s="427"/>
      <c r="B519" s="427"/>
      <c r="C519" s="427"/>
      <c r="D519" s="427"/>
      <c r="E519" s="427"/>
      <c r="F519" s="427"/>
      <c r="G519" s="427"/>
      <c r="H519" s="427"/>
      <c r="I519" s="427"/>
      <c r="J519" s="427"/>
      <c r="K519" s="427"/>
      <c r="L519" s="427"/>
      <c r="M519" s="718"/>
      <c r="N519" s="715" t="s">
        <v>36</v>
      </c>
      <c r="O519" s="716"/>
      <c r="P519" s="716"/>
      <c r="Q519" s="716"/>
      <c r="R519" s="716"/>
      <c r="S519" s="716"/>
      <c r="T519" s="717"/>
      <c r="U519" s="43" t="s">
        <v>0</v>
      </c>
      <c r="V519" s="4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0</v>
      </c>
      <c r="W519" s="4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0</v>
      </c>
      <c r="X519" s="43"/>
      <c r="Y519" s="68"/>
      <c r="Z519" s="68"/>
    </row>
    <row r="520" spans="1:53" x14ac:dyDescent="0.2">
      <c r="A520" s="427"/>
      <c r="B520" s="427"/>
      <c r="C520" s="427"/>
      <c r="D520" s="427"/>
      <c r="E520" s="427"/>
      <c r="F520" s="427"/>
      <c r="G520" s="427"/>
      <c r="H520" s="427"/>
      <c r="I520" s="427"/>
      <c r="J520" s="427"/>
      <c r="K520" s="427"/>
      <c r="L520" s="427"/>
      <c r="M520" s="718"/>
      <c r="N520" s="715" t="s">
        <v>37</v>
      </c>
      <c r="O520" s="716"/>
      <c r="P520" s="716"/>
      <c r="Q520" s="716"/>
      <c r="R520" s="716"/>
      <c r="S520" s="716"/>
      <c r="T520" s="717"/>
      <c r="U520" s="43" t="s">
        <v>0</v>
      </c>
      <c r="V520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0</v>
      </c>
      <c r="W520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0</v>
      </c>
      <c r="X520" s="43"/>
      <c r="Y520" s="68"/>
      <c r="Z520" s="68"/>
    </row>
    <row r="521" spans="1:53" x14ac:dyDescent="0.2">
      <c r="A521" s="427"/>
      <c r="B521" s="427"/>
      <c r="C521" s="427"/>
      <c r="D521" s="427"/>
      <c r="E521" s="427"/>
      <c r="F521" s="427"/>
      <c r="G521" s="427"/>
      <c r="H521" s="427"/>
      <c r="I521" s="427"/>
      <c r="J521" s="427"/>
      <c r="K521" s="427"/>
      <c r="L521" s="427"/>
      <c r="M521" s="718"/>
      <c r="N521" s="715" t="s">
        <v>38</v>
      </c>
      <c r="O521" s="716"/>
      <c r="P521" s="716"/>
      <c r="Q521" s="716"/>
      <c r="R521" s="716"/>
      <c r="S521" s="716"/>
      <c r="T521" s="717"/>
      <c r="U521" s="43" t="s">
        <v>23</v>
      </c>
      <c r="V52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0</v>
      </c>
      <c r="W52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0</v>
      </c>
      <c r="X521" s="43"/>
      <c r="Y521" s="68"/>
      <c r="Z521" s="68"/>
    </row>
    <row r="522" spans="1:53" x14ac:dyDescent="0.2">
      <c r="A522" s="427"/>
      <c r="B522" s="427"/>
      <c r="C522" s="427"/>
      <c r="D522" s="427"/>
      <c r="E522" s="427"/>
      <c r="F522" s="427"/>
      <c r="G522" s="427"/>
      <c r="H522" s="427"/>
      <c r="I522" s="427"/>
      <c r="J522" s="427"/>
      <c r="K522" s="427"/>
      <c r="L522" s="427"/>
      <c r="M522" s="718"/>
      <c r="N522" s="715" t="s">
        <v>39</v>
      </c>
      <c r="O522" s="716"/>
      <c r="P522" s="716"/>
      <c r="Q522" s="716"/>
      <c r="R522" s="716"/>
      <c r="S522" s="716"/>
      <c r="T522" s="717"/>
      <c r="U522" s="43" t="s">
        <v>0</v>
      </c>
      <c r="V522" s="44">
        <f>GrossWeightTotal+PalletQtyTotal*25</f>
        <v>0</v>
      </c>
      <c r="W522" s="44">
        <f>GrossWeightTotalR+PalletQtyTotalR*25</f>
        <v>0</v>
      </c>
      <c r="X522" s="43"/>
      <c r="Y522" s="68"/>
      <c r="Z522" s="68"/>
    </row>
    <row r="523" spans="1:53" x14ac:dyDescent="0.2">
      <c r="A523" s="427"/>
      <c r="B523" s="427"/>
      <c r="C523" s="427"/>
      <c r="D523" s="427"/>
      <c r="E523" s="427"/>
      <c r="F523" s="427"/>
      <c r="G523" s="427"/>
      <c r="H523" s="427"/>
      <c r="I523" s="427"/>
      <c r="J523" s="427"/>
      <c r="K523" s="427"/>
      <c r="L523" s="427"/>
      <c r="M523" s="718"/>
      <c r="N523" s="715" t="s">
        <v>40</v>
      </c>
      <c r="O523" s="716"/>
      <c r="P523" s="716"/>
      <c r="Q523" s="716"/>
      <c r="R523" s="716"/>
      <c r="S523" s="716"/>
      <c r="T523" s="717"/>
      <c r="U523" s="43" t="s">
        <v>23</v>
      </c>
      <c r="V523" s="4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0</v>
      </c>
      <c r="W523" s="4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0</v>
      </c>
      <c r="X523" s="43"/>
      <c r="Y523" s="68"/>
      <c r="Z523" s="68"/>
    </row>
    <row r="524" spans="1:53" ht="14.25" x14ac:dyDescent="0.2">
      <c r="A524" s="427"/>
      <c r="B524" s="427"/>
      <c r="C524" s="427"/>
      <c r="D524" s="427"/>
      <c r="E524" s="427"/>
      <c r="F524" s="427"/>
      <c r="G524" s="427"/>
      <c r="H524" s="427"/>
      <c r="I524" s="427"/>
      <c r="J524" s="427"/>
      <c r="K524" s="427"/>
      <c r="L524" s="427"/>
      <c r="M524" s="718"/>
      <c r="N524" s="715" t="s">
        <v>41</v>
      </c>
      <c r="O524" s="716"/>
      <c r="P524" s="716"/>
      <c r="Q524" s="716"/>
      <c r="R524" s="716"/>
      <c r="S524" s="716"/>
      <c r="T524" s="717"/>
      <c r="U524" s="46" t="s">
        <v>54</v>
      </c>
      <c r="V524" s="43"/>
      <c r="W524" s="43"/>
      <c r="X524" s="43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0</v>
      </c>
      <c r="Y524" s="68"/>
      <c r="Z524" s="68"/>
    </row>
    <row r="525" spans="1:53" ht="13.5" thickBot="1" x14ac:dyDescent="0.25"/>
    <row r="526" spans="1:53" ht="27" thickTop="1" thickBot="1" x14ac:dyDescent="0.25">
      <c r="A526" s="47" t="s">
        <v>9</v>
      </c>
      <c r="B526" s="72" t="s">
        <v>75</v>
      </c>
      <c r="C526" s="712" t="s">
        <v>108</v>
      </c>
      <c r="D526" s="712" t="s">
        <v>108</v>
      </c>
      <c r="E526" s="712" t="s">
        <v>108</v>
      </c>
      <c r="F526" s="712" t="s">
        <v>108</v>
      </c>
      <c r="G526" s="712" t="s">
        <v>238</v>
      </c>
      <c r="H526" s="712" t="s">
        <v>238</v>
      </c>
      <c r="I526" s="712" t="s">
        <v>238</v>
      </c>
      <c r="J526" s="712" t="s">
        <v>238</v>
      </c>
      <c r="K526" s="719"/>
      <c r="L526" s="712" t="s">
        <v>238</v>
      </c>
      <c r="M526" s="712" t="s">
        <v>238</v>
      </c>
      <c r="N526" s="712" t="s">
        <v>238</v>
      </c>
      <c r="O526" s="712" t="s">
        <v>238</v>
      </c>
      <c r="P526" s="72" t="s">
        <v>473</v>
      </c>
      <c r="Q526" s="712" t="s">
        <v>477</v>
      </c>
      <c r="R526" s="712" t="s">
        <v>477</v>
      </c>
      <c r="S526" s="712" t="s">
        <v>530</v>
      </c>
      <c r="T526" s="712" t="s">
        <v>530</v>
      </c>
      <c r="U526" s="72" t="s">
        <v>604</v>
      </c>
      <c r="V526" s="72" t="s">
        <v>664</v>
      </c>
      <c r="Z526" s="61"/>
      <c r="AC526" s="1"/>
    </row>
    <row r="527" spans="1:53" ht="14.25" customHeight="1" thickTop="1" x14ac:dyDescent="0.2">
      <c r="A527" s="720" t="s">
        <v>10</v>
      </c>
      <c r="B527" s="712" t="s">
        <v>75</v>
      </c>
      <c r="C527" s="712" t="s">
        <v>109</v>
      </c>
      <c r="D527" s="712" t="s">
        <v>117</v>
      </c>
      <c r="E527" s="712" t="s">
        <v>108</v>
      </c>
      <c r="F527" s="712" t="s">
        <v>230</v>
      </c>
      <c r="G527" s="712" t="s">
        <v>239</v>
      </c>
      <c r="H527" s="712" t="s">
        <v>246</v>
      </c>
      <c r="I527" s="712" t="s">
        <v>265</v>
      </c>
      <c r="J527" s="712" t="s">
        <v>324</v>
      </c>
      <c r="K527" s="1"/>
      <c r="L527" s="712" t="s">
        <v>345</v>
      </c>
      <c r="M527" s="712" t="s">
        <v>364</v>
      </c>
      <c r="N527" s="712" t="s">
        <v>444</v>
      </c>
      <c r="O527" s="712" t="s">
        <v>462</v>
      </c>
      <c r="P527" s="712" t="s">
        <v>474</v>
      </c>
      <c r="Q527" s="712" t="s">
        <v>478</v>
      </c>
      <c r="R527" s="712" t="s">
        <v>505</v>
      </c>
      <c r="S527" s="712" t="s">
        <v>531</v>
      </c>
      <c r="T527" s="712" t="s">
        <v>580</v>
      </c>
      <c r="U527" s="712" t="s">
        <v>604</v>
      </c>
      <c r="V527" s="712" t="s">
        <v>665</v>
      </c>
      <c r="Z527" s="61"/>
      <c r="AC527" s="1"/>
    </row>
    <row r="528" spans="1:53" ht="13.5" thickBot="1" x14ac:dyDescent="0.25">
      <c r="A528" s="721"/>
      <c r="B528" s="712"/>
      <c r="C528" s="712"/>
      <c r="D528" s="712"/>
      <c r="E528" s="712"/>
      <c r="F528" s="712"/>
      <c r="G528" s="712"/>
      <c r="H528" s="712"/>
      <c r="I528" s="712"/>
      <c r="J528" s="712"/>
      <c r="K528" s="1"/>
      <c r="L528" s="712"/>
      <c r="M528" s="712"/>
      <c r="N528" s="712"/>
      <c r="O528" s="712"/>
      <c r="P528" s="712"/>
      <c r="Q528" s="712"/>
      <c r="R528" s="712"/>
      <c r="S528" s="712"/>
      <c r="T528" s="712"/>
      <c r="U528" s="712"/>
      <c r="V528" s="712"/>
      <c r="Z528" s="61"/>
      <c r="AC528" s="1"/>
    </row>
    <row r="529" spans="1:29" ht="18" thickTop="1" thickBot="1" x14ac:dyDescent="0.25">
      <c r="A529" s="47" t="s">
        <v>13</v>
      </c>
      <c r="B529" s="53">
        <f>IFERROR(W22*1,"0")+IFERROR(W26*1,"0")+IFERROR(W27*1,"0")+IFERROR(W28*1,"0")+IFERROR(W29*1,"0")+IFERROR(W30*1,"0")+IFERROR(W31*1,"0")+IFERROR(W32*1,"0")+IFERROR(W36*1,"0")+IFERROR(W40*1,"0")+IFERROR(W44*1,"0")</f>
        <v>0</v>
      </c>
      <c r="C529" s="53">
        <f>IFERROR(W50*1,"0")+IFERROR(W51*1,"0")</f>
        <v>0</v>
      </c>
      <c r="D529" s="53">
        <f>IFERROR(W56*1,"0")+IFERROR(W57*1,"0")+IFERROR(W58*1,"0")+IFERROR(W59*1,"0")</f>
        <v>0</v>
      </c>
      <c r="E52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9" s="53">
        <f>IFERROR(W132*1,"0")+IFERROR(W133*1,"0")+IFERROR(W134*1,"0")+IFERROR(W135*1,"0")</f>
        <v>0</v>
      </c>
      <c r="G529" s="53">
        <f>IFERROR(W141*1,"0")+IFERROR(W142*1,"0")+IFERROR(W143*1,"0")</f>
        <v>0</v>
      </c>
      <c r="H529" s="53">
        <f>IFERROR(W148*1,"0")+IFERROR(W149*1,"0")+IFERROR(W150*1,"0")+IFERROR(W151*1,"0")+IFERROR(W152*1,"0")+IFERROR(W153*1,"0")+IFERROR(W154*1,"0")+IFERROR(W155*1,"0")+IFERROR(W156*1,"0")</f>
        <v>0</v>
      </c>
      <c r="I529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53">
        <f>IFERROR(W206*1,"0")+IFERROR(W207*1,"0")+IFERROR(W208*1,"0")+IFERROR(W209*1,"0")+IFERROR(W210*1,"0")+IFERROR(W211*1,"0")+IFERROR(W215*1,"0")</f>
        <v>0</v>
      </c>
      <c r="K529" s="1"/>
      <c r="L529" s="53">
        <f>IFERROR(W220*1,"0")+IFERROR(W221*1,"0")+IFERROR(W222*1,"0")+IFERROR(W223*1,"0")+IFERROR(W224*1,"0")+IFERROR(W225*1,"0")</f>
        <v>0</v>
      </c>
      <c r="M529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9" s="53">
        <f>IFERROR(W290*1,"0")+IFERROR(W291*1,"0")+IFERROR(W292*1,"0")+IFERROR(W293*1,"0")+IFERROR(W294*1,"0")+IFERROR(W295*1,"0")+IFERROR(W296*1,"0")+IFERROR(W297*1,"0")+IFERROR(W301*1,"0")+IFERROR(W302*1,"0")</f>
        <v>0</v>
      </c>
      <c r="O529" s="53">
        <f>IFERROR(W307*1,"0")+IFERROR(W311*1,"0")+IFERROR(W312*1,"0")+IFERROR(W316*1,"0")+IFERROR(W320*1,"0")</f>
        <v>0</v>
      </c>
      <c r="P529" s="53">
        <f>IFERROR(W326*1,"0")</f>
        <v>0</v>
      </c>
      <c r="Q529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29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9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0</v>
      </c>
      <c r="V529" s="53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61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5"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4" t="s">
        <v>717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719</v>
      </c>
      <c r="C6" s="54" t="s">
        <v>720</v>
      </c>
      <c r="D6" s="54" t="s">
        <v>721</v>
      </c>
      <c r="E6" s="54" t="s">
        <v>48</v>
      </c>
    </row>
    <row r="7" spans="2:8" x14ac:dyDescent="0.2">
      <c r="B7" s="54" t="s">
        <v>722</v>
      </c>
      <c r="C7" s="54" t="s">
        <v>723</v>
      </c>
      <c r="D7" s="54" t="s">
        <v>724</v>
      </c>
      <c r="E7" s="54" t="s">
        <v>48</v>
      </c>
    </row>
    <row r="8" spans="2:8" x14ac:dyDescent="0.2">
      <c r="B8" s="54" t="s">
        <v>725</v>
      </c>
      <c r="C8" s="54" t="s">
        <v>726</v>
      </c>
      <c r="D8" s="54" t="s">
        <v>727</v>
      </c>
      <c r="E8" s="54" t="s">
        <v>48</v>
      </c>
    </row>
    <row r="9" spans="2:8" x14ac:dyDescent="0.2">
      <c r="B9" s="54" t="s">
        <v>728</v>
      </c>
      <c r="C9" s="54" t="s">
        <v>729</v>
      </c>
      <c r="D9" s="54" t="s">
        <v>730</v>
      </c>
      <c r="E9" s="54" t="s">
        <v>48</v>
      </c>
    </row>
    <row r="10" spans="2:8" x14ac:dyDescent="0.2">
      <c r="B10" s="54" t="s">
        <v>731</v>
      </c>
      <c r="C10" s="54" t="s">
        <v>732</v>
      </c>
      <c r="D10" s="54" t="s">
        <v>733</v>
      </c>
      <c r="E10" s="54" t="s">
        <v>48</v>
      </c>
    </row>
    <row r="11" spans="2:8" x14ac:dyDescent="0.2">
      <c r="B11" s="54" t="s">
        <v>734</v>
      </c>
      <c r="C11" s="54" t="s">
        <v>735</v>
      </c>
      <c r="D11" s="54" t="s">
        <v>736</v>
      </c>
      <c r="E11" s="54" t="s">
        <v>48</v>
      </c>
    </row>
    <row r="12" spans="2:8" x14ac:dyDescent="0.2">
      <c r="B12" s="54" t="s">
        <v>737</v>
      </c>
      <c r="C12" s="54" t="s">
        <v>738</v>
      </c>
      <c r="D12" s="54" t="s">
        <v>739</v>
      </c>
      <c r="E12" s="54" t="s">
        <v>48</v>
      </c>
    </row>
    <row r="13" spans="2:8" x14ac:dyDescent="0.2">
      <c r="B13" s="54" t="s">
        <v>740</v>
      </c>
      <c r="C13" s="54" t="s">
        <v>741</v>
      </c>
      <c r="D13" s="54" t="s">
        <v>114</v>
      </c>
      <c r="E13" s="54" t="s">
        <v>48</v>
      </c>
    </row>
    <row r="15" spans="2:8" x14ac:dyDescent="0.2">
      <c r="B15" s="54" t="s">
        <v>742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743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744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745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746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747</v>
      </c>
      <c r="C25" s="54" t="s">
        <v>735</v>
      </c>
      <c r="D25" s="54" t="s">
        <v>48</v>
      </c>
      <c r="E25" s="54" t="s">
        <v>48</v>
      </c>
    </row>
    <row r="27" spans="2:5" x14ac:dyDescent="0.2">
      <c r="B27" s="54" t="s">
        <v>748</v>
      </c>
      <c r="C27" s="54" t="s">
        <v>738</v>
      </c>
      <c r="D27" s="54" t="s">
        <v>48</v>
      </c>
      <c r="E27" s="54" t="s">
        <v>48</v>
      </c>
    </row>
    <row r="29" spans="2:5" x14ac:dyDescent="0.2">
      <c r="B29" s="54" t="s">
        <v>749</v>
      </c>
      <c r="C29" s="54" t="s">
        <v>741</v>
      </c>
      <c r="D29" s="54" t="s">
        <v>48</v>
      </c>
      <c r="E29" s="54" t="s">
        <v>48</v>
      </c>
    </row>
    <row r="31" spans="2:5" x14ac:dyDescent="0.2">
      <c r="B31" s="54" t="s">
        <v>750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754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755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756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757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758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759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760</v>
      </c>
      <c r="C41" s="54" t="s">
        <v>48</v>
      </c>
      <c r="D41" s="54" t="s">
        <v>48</v>
      </c>
      <c r="E41" s="54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2024-03-04T07:45:17Z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