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I468" i="2" l="1"/>
  <c r="V460" i="2"/>
  <c r="V461" i="2" s="1"/>
  <c r="V459" i="2"/>
  <c r="V457" i="2"/>
  <c r="V456" i="2"/>
  <c r="X455" i="2"/>
  <c r="X456" i="2" s="1"/>
  <c r="W455" i="2"/>
  <c r="T468" i="2" s="1"/>
  <c r="N455" i="2"/>
  <c r="V452" i="2"/>
  <c r="V451" i="2"/>
  <c r="W450" i="2"/>
  <c r="X450" i="2" s="1"/>
  <c r="W449" i="2"/>
  <c r="W452" i="2" s="1"/>
  <c r="W447" i="2"/>
  <c r="V447" i="2"/>
  <c r="W446" i="2"/>
  <c r="V446" i="2"/>
  <c r="W445" i="2"/>
  <c r="X445" i="2" s="1"/>
  <c r="W444" i="2"/>
  <c r="X444" i="2" s="1"/>
  <c r="X446" i="2" s="1"/>
  <c r="V442" i="2"/>
  <c r="W441" i="2"/>
  <c r="V441" i="2"/>
  <c r="X440" i="2"/>
  <c r="W440" i="2"/>
  <c r="W442" i="2" s="1"/>
  <c r="W439" i="2"/>
  <c r="X439" i="2" s="1"/>
  <c r="X441" i="2" s="1"/>
  <c r="V437" i="2"/>
  <c r="V436" i="2"/>
  <c r="W435" i="2"/>
  <c r="X435" i="2" s="1"/>
  <c r="W434" i="2"/>
  <c r="S468" i="2" s="1"/>
  <c r="V430" i="2"/>
  <c r="V429" i="2"/>
  <c r="W428" i="2"/>
  <c r="X428" i="2" s="1"/>
  <c r="N428" i="2"/>
  <c r="W427" i="2"/>
  <c r="W430" i="2" s="1"/>
  <c r="N427" i="2"/>
  <c r="V425" i="2"/>
  <c r="V424" i="2"/>
  <c r="W423" i="2"/>
  <c r="X423" i="2" s="1"/>
  <c r="X422" i="2"/>
  <c r="W422" i="2"/>
  <c r="W421" i="2"/>
  <c r="X421" i="2" s="1"/>
  <c r="W420" i="2"/>
  <c r="X420" i="2" s="1"/>
  <c r="N420" i="2"/>
  <c r="W419" i="2"/>
  <c r="X419" i="2" s="1"/>
  <c r="N419" i="2"/>
  <c r="W418" i="2"/>
  <c r="W424" i="2" s="1"/>
  <c r="N418" i="2"/>
  <c r="V416" i="2"/>
  <c r="X415" i="2"/>
  <c r="W415" i="2"/>
  <c r="V415" i="2"/>
  <c r="X414" i="2"/>
  <c r="W414" i="2"/>
  <c r="W416" i="2" s="1"/>
  <c r="N414" i="2"/>
  <c r="X413" i="2"/>
  <c r="W413" i="2"/>
  <c r="N413" i="2"/>
  <c r="V411" i="2"/>
  <c r="V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W410" i="2" s="1"/>
  <c r="N402" i="2"/>
  <c r="X401" i="2"/>
  <c r="W401" i="2"/>
  <c r="R468" i="2" s="1"/>
  <c r="N401" i="2"/>
  <c r="V397" i="2"/>
  <c r="V396" i="2"/>
  <c r="W395" i="2"/>
  <c r="W397" i="2" s="1"/>
  <c r="N395" i="2"/>
  <c r="V393" i="2"/>
  <c r="V392" i="2"/>
  <c r="X391" i="2"/>
  <c r="W391" i="2"/>
  <c r="N391" i="2"/>
  <c r="X390" i="2"/>
  <c r="W390" i="2"/>
  <c r="N390" i="2"/>
  <c r="X389" i="2"/>
  <c r="W389" i="2"/>
  <c r="N389" i="2"/>
  <c r="X388" i="2"/>
  <c r="W388" i="2"/>
  <c r="W387" i="2"/>
  <c r="X387" i="2" s="1"/>
  <c r="N387" i="2"/>
  <c r="W386" i="2"/>
  <c r="X386" i="2" s="1"/>
  <c r="N386" i="2"/>
  <c r="W385" i="2"/>
  <c r="W392" i="2" s="1"/>
  <c r="N385" i="2"/>
  <c r="W383" i="2"/>
  <c r="V383" i="2"/>
  <c r="V382" i="2"/>
  <c r="W381" i="2"/>
  <c r="X381" i="2" s="1"/>
  <c r="N381" i="2"/>
  <c r="W380" i="2"/>
  <c r="Q468" i="2" s="1"/>
  <c r="N380" i="2"/>
  <c r="W377" i="2"/>
  <c r="V377" i="2"/>
  <c r="X376" i="2"/>
  <c r="W376" i="2"/>
  <c r="V376" i="2"/>
  <c r="X375" i="2"/>
  <c r="W375" i="2"/>
  <c r="V373" i="2"/>
  <c r="V372" i="2"/>
  <c r="W371" i="2"/>
  <c r="W373" i="2" s="1"/>
  <c r="N371" i="2"/>
  <c r="V369" i="2"/>
  <c r="V368" i="2"/>
  <c r="X367" i="2"/>
  <c r="W367" i="2"/>
  <c r="N367" i="2"/>
  <c r="X366" i="2"/>
  <c r="W366" i="2"/>
  <c r="N366" i="2"/>
  <c r="X365" i="2"/>
  <c r="W365" i="2"/>
  <c r="W369" i="2" s="1"/>
  <c r="N365" i="2"/>
  <c r="X364" i="2"/>
  <c r="X368" i="2" s="1"/>
  <c r="W364" i="2"/>
  <c r="W368" i="2" s="1"/>
  <c r="N364" i="2"/>
  <c r="V362" i="2"/>
  <c r="V361" i="2"/>
  <c r="X360" i="2"/>
  <c r="W360" i="2"/>
  <c r="X359" i="2"/>
  <c r="W359" i="2"/>
  <c r="N359" i="2"/>
  <c r="W358" i="2"/>
  <c r="X358" i="2" s="1"/>
  <c r="N358" i="2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W349" i="2"/>
  <c r="X349" i="2" s="1"/>
  <c r="N349" i="2"/>
  <c r="W348" i="2"/>
  <c r="W362" i="2" s="1"/>
  <c r="N348" i="2"/>
  <c r="V346" i="2"/>
  <c r="V345" i="2"/>
  <c r="X344" i="2"/>
  <c r="W344" i="2"/>
  <c r="N344" i="2"/>
  <c r="X343" i="2"/>
  <c r="X345" i="2" s="1"/>
  <c r="W343" i="2"/>
  <c r="W346" i="2" s="1"/>
  <c r="N343" i="2"/>
  <c r="W339" i="2"/>
  <c r="V339" i="2"/>
  <c r="W338" i="2"/>
  <c r="V338" i="2"/>
  <c r="W337" i="2"/>
  <c r="X337" i="2" s="1"/>
  <c r="X338" i="2" s="1"/>
  <c r="N337" i="2"/>
  <c r="V335" i="2"/>
  <c r="V334" i="2"/>
  <c r="X333" i="2"/>
  <c r="W333" i="2"/>
  <c r="N333" i="2"/>
  <c r="W332" i="2"/>
  <c r="X332" i="2" s="1"/>
  <c r="N332" i="2"/>
  <c r="W331" i="2"/>
  <c r="X331" i="2" s="1"/>
  <c r="N331" i="2"/>
  <c r="W330" i="2"/>
  <c r="W335" i="2" s="1"/>
  <c r="N330" i="2"/>
  <c r="V328" i="2"/>
  <c r="V327" i="2"/>
  <c r="X326" i="2"/>
  <c r="W326" i="2"/>
  <c r="N326" i="2"/>
  <c r="X325" i="2"/>
  <c r="X327" i="2" s="1"/>
  <c r="W325" i="2"/>
  <c r="W328" i="2" s="1"/>
  <c r="N325" i="2"/>
  <c r="V323" i="2"/>
  <c r="V322" i="2"/>
  <c r="W321" i="2"/>
  <c r="X321" i="2" s="1"/>
  <c r="N321" i="2"/>
  <c r="W320" i="2"/>
  <c r="X320" i="2" s="1"/>
  <c r="N320" i="2"/>
  <c r="X319" i="2"/>
  <c r="W319" i="2"/>
  <c r="W323" i="2" s="1"/>
  <c r="N319" i="2"/>
  <c r="W318" i="2"/>
  <c r="X318" i="2" s="1"/>
  <c r="N318" i="2"/>
  <c r="V315" i="2"/>
  <c r="V314" i="2"/>
  <c r="W313" i="2"/>
  <c r="W315" i="2" s="1"/>
  <c r="N313" i="2"/>
  <c r="W311" i="2"/>
  <c r="V311" i="2"/>
  <c r="X310" i="2"/>
  <c r="V310" i="2"/>
  <c r="X309" i="2"/>
  <c r="W309" i="2"/>
  <c r="W310" i="2" s="1"/>
  <c r="N309" i="2"/>
  <c r="W307" i="2"/>
  <c r="V307" i="2"/>
  <c r="W306" i="2"/>
  <c r="V306" i="2"/>
  <c r="W305" i="2"/>
  <c r="X305" i="2" s="1"/>
  <c r="N305" i="2"/>
  <c r="W304" i="2"/>
  <c r="X304" i="2" s="1"/>
  <c r="X306" i="2" s="1"/>
  <c r="N304" i="2"/>
  <c r="V302" i="2"/>
  <c r="W301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X296" i="2"/>
  <c r="W296" i="2"/>
  <c r="N296" i="2"/>
  <c r="X295" i="2"/>
  <c r="W295" i="2"/>
  <c r="N295" i="2"/>
  <c r="X294" i="2"/>
  <c r="W294" i="2"/>
  <c r="N294" i="2"/>
  <c r="X293" i="2"/>
  <c r="X301" i="2" s="1"/>
  <c r="W293" i="2"/>
  <c r="N468" i="2" s="1"/>
  <c r="N293" i="2"/>
  <c r="W289" i="2"/>
  <c r="V289" i="2"/>
  <c r="W288" i="2"/>
  <c r="V288" i="2"/>
  <c r="W287" i="2"/>
  <c r="X287" i="2" s="1"/>
  <c r="X288" i="2" s="1"/>
  <c r="N287" i="2"/>
  <c r="W285" i="2"/>
  <c r="V285" i="2"/>
  <c r="X284" i="2"/>
  <c r="W284" i="2"/>
  <c r="V284" i="2"/>
  <c r="X283" i="2"/>
  <c r="W283" i="2"/>
  <c r="N283" i="2"/>
  <c r="V281" i="2"/>
  <c r="V280" i="2"/>
  <c r="X279" i="2"/>
  <c r="W279" i="2"/>
  <c r="X278" i="2"/>
  <c r="W278" i="2"/>
  <c r="N278" i="2"/>
  <c r="W277" i="2"/>
  <c r="X277" i="2" s="1"/>
  <c r="X280" i="2" s="1"/>
  <c r="N277" i="2"/>
  <c r="V275" i="2"/>
  <c r="V274" i="2"/>
  <c r="W273" i="2"/>
  <c r="W275" i="2" s="1"/>
  <c r="N273" i="2"/>
  <c r="V270" i="2"/>
  <c r="V269" i="2"/>
  <c r="X268" i="2"/>
  <c r="W268" i="2"/>
  <c r="N268" i="2"/>
  <c r="X267" i="2"/>
  <c r="X269" i="2" s="1"/>
  <c r="W267" i="2"/>
  <c r="W270" i="2" s="1"/>
  <c r="N267" i="2"/>
  <c r="V265" i="2"/>
  <c r="V264" i="2"/>
  <c r="W263" i="2"/>
  <c r="X263" i="2" s="1"/>
  <c r="N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W258" i="2"/>
  <c r="X258" i="2" s="1"/>
  <c r="N258" i="2"/>
  <c r="W257" i="2"/>
  <c r="W265" i="2" s="1"/>
  <c r="N257" i="2"/>
  <c r="V254" i="2"/>
  <c r="V253" i="2"/>
  <c r="X252" i="2"/>
  <c r="W252" i="2"/>
  <c r="N252" i="2"/>
  <c r="X251" i="2"/>
  <c r="W251" i="2"/>
  <c r="N251" i="2"/>
  <c r="X250" i="2"/>
  <c r="X253" i="2" s="1"/>
  <c r="W250" i="2"/>
  <c r="W254" i="2" s="1"/>
  <c r="N250" i="2"/>
  <c r="V248" i="2"/>
  <c r="V247" i="2"/>
  <c r="W246" i="2"/>
  <c r="X246" i="2" s="1"/>
  <c r="N246" i="2"/>
  <c r="X245" i="2"/>
  <c r="W245" i="2"/>
  <c r="W248" i="2" s="1"/>
  <c r="X244" i="2"/>
  <c r="W244" i="2"/>
  <c r="X243" i="2"/>
  <c r="X247" i="2" s="1"/>
  <c r="W243" i="2"/>
  <c r="V241" i="2"/>
  <c r="V240" i="2"/>
  <c r="W239" i="2"/>
  <c r="W240" i="2" s="1"/>
  <c r="N239" i="2"/>
  <c r="X238" i="2"/>
  <c r="W238" i="2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X230" i="2"/>
  <c r="X234" i="2" s="1"/>
  <c r="W230" i="2"/>
  <c r="W234" i="2" s="1"/>
  <c r="N230" i="2"/>
  <c r="X229" i="2"/>
  <c r="W229" i="2"/>
  <c r="N229" i="2"/>
  <c r="X228" i="2"/>
  <c r="W228" i="2"/>
  <c r="N228" i="2"/>
  <c r="X227" i="2"/>
  <c r="W227" i="2"/>
  <c r="W235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W224" i="2" s="1"/>
  <c r="N220" i="2"/>
  <c r="V218" i="2"/>
  <c r="V217" i="2"/>
  <c r="W216" i="2"/>
  <c r="W218" i="2" s="1"/>
  <c r="N216" i="2"/>
  <c r="V214" i="2"/>
  <c r="V213" i="2"/>
  <c r="X212" i="2"/>
  <c r="W212" i="2"/>
  <c r="N212" i="2"/>
  <c r="X211" i="2"/>
  <c r="W211" i="2"/>
  <c r="N211" i="2"/>
  <c r="X210" i="2"/>
  <c r="W210" i="2"/>
  <c r="N210" i="2"/>
  <c r="X209" i="2"/>
  <c r="W209" i="2"/>
  <c r="N209" i="2"/>
  <c r="X208" i="2"/>
  <c r="W208" i="2"/>
  <c r="N208" i="2"/>
  <c r="X207" i="2"/>
  <c r="W207" i="2"/>
  <c r="N207" i="2"/>
  <c r="X206" i="2"/>
  <c r="W206" i="2"/>
  <c r="N206" i="2"/>
  <c r="X205" i="2"/>
  <c r="W205" i="2"/>
  <c r="N205" i="2"/>
  <c r="X204" i="2"/>
  <c r="W204" i="2"/>
  <c r="N204" i="2"/>
  <c r="X203" i="2"/>
  <c r="W203" i="2"/>
  <c r="N203" i="2"/>
  <c r="X202" i="2"/>
  <c r="W202" i="2"/>
  <c r="N202" i="2"/>
  <c r="X201" i="2"/>
  <c r="W201" i="2"/>
  <c r="N201" i="2"/>
  <c r="X200" i="2"/>
  <c r="W200" i="2"/>
  <c r="N200" i="2"/>
  <c r="X199" i="2"/>
  <c r="W199" i="2"/>
  <c r="N199" i="2"/>
  <c r="X198" i="2"/>
  <c r="X213" i="2" s="1"/>
  <c r="W198" i="2"/>
  <c r="W213" i="2" s="1"/>
  <c r="N198" i="2"/>
  <c r="V195" i="2"/>
  <c r="V194" i="2"/>
  <c r="W193" i="2"/>
  <c r="X193" i="2" s="1"/>
  <c r="N193" i="2"/>
  <c r="W192" i="2"/>
  <c r="W195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X178" i="2"/>
  <c r="W178" i="2"/>
  <c r="X177" i="2"/>
  <c r="W177" i="2"/>
  <c r="N177" i="2"/>
  <c r="W176" i="2"/>
  <c r="X176" i="2" s="1"/>
  <c r="N176" i="2"/>
  <c r="W175" i="2"/>
  <c r="X175" i="2" s="1"/>
  <c r="W174" i="2"/>
  <c r="X174" i="2" s="1"/>
  <c r="N174" i="2"/>
  <c r="W173" i="2"/>
  <c r="W190" i="2" s="1"/>
  <c r="X172" i="2"/>
  <c r="W172" i="2"/>
  <c r="W189" i="2" s="1"/>
  <c r="N172" i="2"/>
  <c r="V170" i="2"/>
  <c r="V169" i="2"/>
  <c r="W168" i="2"/>
  <c r="X168" i="2" s="1"/>
  <c r="N168" i="2"/>
  <c r="X167" i="2"/>
  <c r="W167" i="2"/>
  <c r="N167" i="2"/>
  <c r="W166" i="2"/>
  <c r="X166" i="2" s="1"/>
  <c r="N166" i="2"/>
  <c r="W165" i="2"/>
  <c r="W170" i="2" s="1"/>
  <c r="N165" i="2"/>
  <c r="W163" i="2"/>
  <c r="V163" i="2"/>
  <c r="W162" i="2"/>
  <c r="V162" i="2"/>
  <c r="W161" i="2"/>
  <c r="X161" i="2" s="1"/>
  <c r="N161" i="2"/>
  <c r="W160" i="2"/>
  <c r="X160" i="2" s="1"/>
  <c r="X162" i="2" s="1"/>
  <c r="V158" i="2"/>
  <c r="W157" i="2"/>
  <c r="V157" i="2"/>
  <c r="X156" i="2"/>
  <c r="W156" i="2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X136" i="2"/>
  <c r="X139" i="2" s="1"/>
  <c r="W136" i="2"/>
  <c r="G468" i="2" s="1"/>
  <c r="N136" i="2"/>
  <c r="V132" i="2"/>
  <c r="V131" i="2"/>
  <c r="W130" i="2"/>
  <c r="X130" i="2" s="1"/>
  <c r="N130" i="2"/>
  <c r="W129" i="2"/>
  <c r="X129" i="2" s="1"/>
  <c r="N129" i="2"/>
  <c r="X128" i="2"/>
  <c r="X131" i="2" s="1"/>
  <c r="W128" i="2"/>
  <c r="F468" i="2" s="1"/>
  <c r="N128" i="2"/>
  <c r="V125" i="2"/>
  <c r="V124" i="2"/>
  <c r="W123" i="2"/>
  <c r="X123" i="2" s="1"/>
  <c r="X122" i="2"/>
  <c r="W122" i="2"/>
  <c r="N122" i="2"/>
  <c r="X121" i="2"/>
  <c r="W121" i="2"/>
  <c r="W120" i="2"/>
  <c r="X120" i="2" s="1"/>
  <c r="N120" i="2"/>
  <c r="W119" i="2"/>
  <c r="W125" i="2" s="1"/>
  <c r="N119" i="2"/>
  <c r="V117" i="2"/>
  <c r="V116" i="2"/>
  <c r="W115" i="2"/>
  <c r="X115" i="2" s="1"/>
  <c r="X114" i="2"/>
  <c r="W114" i="2"/>
  <c r="N114" i="2"/>
  <c r="X113" i="2"/>
  <c r="W113" i="2"/>
  <c r="W112" i="2"/>
  <c r="X112" i="2" s="1"/>
  <c r="W111" i="2"/>
  <c r="X111" i="2" s="1"/>
  <c r="X110" i="2"/>
  <c r="W110" i="2"/>
  <c r="W109" i="2"/>
  <c r="X109" i="2" s="1"/>
  <c r="N109" i="2"/>
  <c r="W108" i="2"/>
  <c r="X108" i="2" s="1"/>
  <c r="N108" i="2"/>
  <c r="W107" i="2"/>
  <c r="X107" i="2" s="1"/>
  <c r="W106" i="2"/>
  <c r="W116" i="2" s="1"/>
  <c r="W104" i="2"/>
  <c r="V104" i="2"/>
  <c r="V103" i="2"/>
  <c r="W102" i="2"/>
  <c r="X102" i="2" s="1"/>
  <c r="W101" i="2"/>
  <c r="X101" i="2" s="1"/>
  <c r="X100" i="2"/>
  <c r="W100" i="2"/>
  <c r="N100" i="2"/>
  <c r="X99" i="2"/>
  <c r="W99" i="2"/>
  <c r="N99" i="2"/>
  <c r="X98" i="2"/>
  <c r="W98" i="2"/>
  <c r="N98" i="2"/>
  <c r="X97" i="2"/>
  <c r="W97" i="2"/>
  <c r="N97" i="2"/>
  <c r="X96" i="2"/>
  <c r="W96" i="2"/>
  <c r="W103" i="2" s="1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W90" i="2" s="1"/>
  <c r="X85" i="2"/>
  <c r="W85" i="2"/>
  <c r="W84" i="2"/>
  <c r="X84" i="2" s="1"/>
  <c r="N84" i="2"/>
  <c r="W83" i="2"/>
  <c r="X83" i="2" s="1"/>
  <c r="V81" i="2"/>
  <c r="V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W74" i="2"/>
  <c r="X74" i="2" s="1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N64" i="2"/>
  <c r="W63" i="2"/>
  <c r="E468" i="2" s="1"/>
  <c r="V60" i="2"/>
  <c r="V59" i="2"/>
  <c r="W58" i="2"/>
  <c r="X58" i="2" s="1"/>
  <c r="W57" i="2"/>
  <c r="X57" i="2" s="1"/>
  <c r="N57" i="2"/>
  <c r="W56" i="2"/>
  <c r="W60" i="2" s="1"/>
  <c r="N56" i="2"/>
  <c r="X55" i="2"/>
  <c r="W55" i="2"/>
  <c r="D468" i="2" s="1"/>
  <c r="V52" i="2"/>
  <c r="V51" i="2"/>
  <c r="W50" i="2"/>
  <c r="X50" i="2" s="1"/>
  <c r="N50" i="2"/>
  <c r="X49" i="2"/>
  <c r="W49" i="2"/>
  <c r="C468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W33" i="2" s="1"/>
  <c r="N26" i="2"/>
  <c r="W24" i="2"/>
  <c r="V24" i="2"/>
  <c r="V458" i="2" s="1"/>
  <c r="X23" i="2"/>
  <c r="V23" i="2"/>
  <c r="V462" i="2" s="1"/>
  <c r="X22" i="2"/>
  <c r="W22" i="2"/>
  <c r="W459" i="2" s="1"/>
  <c r="N22" i="2"/>
  <c r="H10" i="2"/>
  <c r="A9" i="2"/>
  <c r="H9" i="2" s="1"/>
  <c r="D7" i="2"/>
  <c r="O6" i="2"/>
  <c r="N2" i="2"/>
  <c r="J9" i="2" l="1"/>
  <c r="F10" i="2"/>
  <c r="A10" i="2"/>
  <c r="X103" i="2"/>
  <c r="X322" i="2"/>
  <c r="X224" i="2"/>
  <c r="X51" i="2"/>
  <c r="X189" i="2"/>
  <c r="W334" i="2"/>
  <c r="W425" i="2"/>
  <c r="X26" i="2"/>
  <c r="X32" i="2" s="1"/>
  <c r="X56" i="2"/>
  <c r="X59" i="2" s="1"/>
  <c r="X63" i="2"/>
  <c r="X80" i="2" s="1"/>
  <c r="W80" i="2"/>
  <c r="X86" i="2"/>
  <c r="X90" i="2" s="1"/>
  <c r="X106" i="2"/>
  <c r="X116" i="2" s="1"/>
  <c r="W140" i="2"/>
  <c r="X173" i="2"/>
  <c r="W214" i="2"/>
  <c r="X239" i="2"/>
  <c r="X240" i="2" s="1"/>
  <c r="X257" i="2"/>
  <c r="X264" i="2" s="1"/>
  <c r="X273" i="2"/>
  <c r="X274" i="2" s="1"/>
  <c r="X313" i="2"/>
  <c r="X314" i="2" s="1"/>
  <c r="X330" i="2"/>
  <c r="X334" i="2" s="1"/>
  <c r="X348" i="2"/>
  <c r="X361" i="2" s="1"/>
  <c r="X371" i="2"/>
  <c r="X372" i="2" s="1"/>
  <c r="W393" i="2"/>
  <c r="X434" i="2"/>
  <c r="X436" i="2" s="1"/>
  <c r="W460" i="2"/>
  <c r="W461" i="2" s="1"/>
  <c r="H468" i="2"/>
  <c r="W91" i="2"/>
  <c r="W361" i="2"/>
  <c r="W117" i="2"/>
  <c r="X192" i="2"/>
  <c r="X194" i="2" s="1"/>
  <c r="W274" i="2"/>
  <c r="W302" i="2"/>
  <c r="W314" i="2"/>
  <c r="X385" i="2"/>
  <c r="X392" i="2" s="1"/>
  <c r="X402" i="2"/>
  <c r="X410" i="2" s="1"/>
  <c r="X427" i="2"/>
  <c r="X429" i="2" s="1"/>
  <c r="J468" i="2"/>
  <c r="W36" i="2"/>
  <c r="W225" i="2"/>
  <c r="W151" i="2"/>
  <c r="W372" i="2"/>
  <c r="X43" i="2"/>
  <c r="X44" i="2" s="1"/>
  <c r="W81" i="2"/>
  <c r="X143" i="2"/>
  <c r="X151" i="2" s="1"/>
  <c r="X216" i="2"/>
  <c r="X217" i="2" s="1"/>
  <c r="W280" i="2"/>
  <c r="X380" i="2"/>
  <c r="X382" i="2" s="1"/>
  <c r="X395" i="2"/>
  <c r="X396" i="2" s="1"/>
  <c r="X449" i="2"/>
  <c r="X451" i="2" s="1"/>
  <c r="W456" i="2"/>
  <c r="L468" i="2"/>
  <c r="W158" i="2"/>
  <c r="W169" i="2"/>
  <c r="W247" i="2"/>
  <c r="W411" i="2"/>
  <c r="W436" i="2"/>
  <c r="M468" i="2"/>
  <c r="W51" i="2"/>
  <c r="W32" i="2"/>
  <c r="W44" i="2"/>
  <c r="X119" i="2"/>
  <c r="X124" i="2" s="1"/>
  <c r="W124" i="2"/>
  <c r="X165" i="2"/>
  <c r="X169" i="2" s="1"/>
  <c r="W217" i="2"/>
  <c r="W241" i="2"/>
  <c r="W396" i="2"/>
  <c r="W23" i="2"/>
  <c r="W253" i="2"/>
  <c r="W269" i="2"/>
  <c r="W281" i="2"/>
  <c r="W327" i="2"/>
  <c r="W345" i="2"/>
  <c r="X418" i="2"/>
  <c r="X424" i="2" s="1"/>
  <c r="W457" i="2"/>
  <c r="B468" i="2"/>
  <c r="O468" i="2"/>
  <c r="W52" i="2"/>
  <c r="W458" i="2" s="1"/>
  <c r="W131" i="2"/>
  <c r="W194" i="2"/>
  <c r="W264" i="2"/>
  <c r="W322" i="2"/>
  <c r="W429" i="2"/>
  <c r="W437" i="2"/>
  <c r="W451" i="2"/>
  <c r="P468" i="2"/>
  <c r="F9" i="2"/>
  <c r="W382" i="2"/>
  <c r="W59" i="2"/>
  <c r="W139" i="2"/>
  <c r="W132" i="2"/>
  <c r="X463" i="2" l="1"/>
  <c r="W462" i="2"/>
</calcChain>
</file>

<file path=xl/sharedStrings.xml><?xml version="1.0" encoding="utf-8"?>
<sst xmlns="http://schemas.openxmlformats.org/spreadsheetml/2006/main" count="2961" uniqueCount="667">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</sst>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0" t="s">
        <v>29</v>
      </c>
      <c r="E1" s="620"/>
      <c r="F1" s="620"/>
      <c r="G1" s="14" t="s">
        <v>66</v>
      </c>
      <c r="H1" s="620" t="s">
        <v>49</v>
      </c>
      <c r="I1" s="620"/>
      <c r="J1" s="620"/>
      <c r="K1" s="620"/>
      <c r="L1" s="620"/>
      <c r="M1" s="620"/>
      <c r="N1" s="620"/>
      <c r="O1" s="620"/>
      <c r="P1" s="621" t="s">
        <v>67</v>
      </c>
      <c r="Q1" s="622"/>
      <c r="R1" s="6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/>
      <c r="P2" s="623"/>
      <c r="Q2" s="623"/>
      <c r="R2" s="623"/>
      <c r="S2" s="623"/>
      <c r="T2" s="623"/>
      <c r="U2" s="6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3"/>
      <c r="O3" s="623"/>
      <c r="P3" s="623"/>
      <c r="Q3" s="623"/>
      <c r="R3" s="623"/>
      <c r="S3" s="623"/>
      <c r="T3" s="623"/>
      <c r="U3" s="6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N5" s="27" t="s">
        <v>4</v>
      </c>
      <c r="O5" s="619">
        <v>45242</v>
      </c>
      <c r="P5" s="619"/>
      <c r="R5" s="626" t="s">
        <v>3</v>
      </c>
      <c r="S5" s="627"/>
      <c r="T5" s="628" t="s">
        <v>639</v>
      </c>
      <c r="U5" s="629"/>
      <c r="Z5" s="60"/>
      <c r="AA5" s="60"/>
      <c r="AB5" s="60"/>
    </row>
    <row r="6" spans="1:29" s="17" customFormat="1" ht="24" customHeight="1" x14ac:dyDescent="0.2">
      <c r="A6" s="602" t="s">
        <v>1</v>
      </c>
      <c r="B6" s="602"/>
      <c r="C6" s="602"/>
      <c r="D6" s="603" t="s">
        <v>643</v>
      </c>
      <c r="E6" s="603"/>
      <c r="F6" s="603"/>
      <c r="G6" s="603"/>
      <c r="H6" s="603"/>
      <c r="I6" s="603"/>
      <c r="J6" s="603"/>
      <c r="K6" s="603"/>
      <c r="L6" s="603"/>
      <c r="N6" s="27" t="s">
        <v>30</v>
      </c>
      <c r="O6" s="604" t="str">
        <f>IF(O5=0," ",CHOOSE(WEEKDAY(O5,2),"Понедельник","Вторник","Среда","Четверг","Пятница","Суббота","Воскресенье"))</f>
        <v>Воскресенье</v>
      </c>
      <c r="P6" s="604"/>
      <c r="R6" s="605" t="s">
        <v>5</v>
      </c>
      <c r="S6" s="606"/>
      <c r="T6" s="607" t="s">
        <v>69</v>
      </c>
      <c r="U6" s="6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3" t="str">
        <f>IFERROR(VLOOKUP(DeliveryAddress,Table,3,0),1)</f>
        <v>2</v>
      </c>
      <c r="E7" s="614"/>
      <c r="F7" s="614"/>
      <c r="G7" s="614"/>
      <c r="H7" s="614"/>
      <c r="I7" s="614"/>
      <c r="J7" s="614"/>
      <c r="K7" s="614"/>
      <c r="L7" s="615"/>
      <c r="N7" s="29"/>
      <c r="O7" s="49"/>
      <c r="P7" s="49"/>
      <c r="R7" s="605"/>
      <c r="S7" s="606"/>
      <c r="T7" s="609"/>
      <c r="U7" s="610"/>
      <c r="Z7" s="60"/>
      <c r="AA7" s="60"/>
      <c r="AB7" s="60"/>
    </row>
    <row r="8" spans="1:29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L8" s="617"/>
      <c r="N8" s="27" t="s">
        <v>11</v>
      </c>
      <c r="O8" s="597">
        <v>0.375</v>
      </c>
      <c r="P8" s="597"/>
      <c r="R8" s="605"/>
      <c r="S8" s="606"/>
      <c r="T8" s="609"/>
      <c r="U8" s="610"/>
      <c r="Z8" s="60"/>
      <c r="AA8" s="60"/>
      <c r="AB8" s="60"/>
    </row>
    <row r="9" spans="1:29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L9" s="618"/>
      <c r="N9" s="31" t="s">
        <v>15</v>
      </c>
      <c r="O9" s="619"/>
      <c r="P9" s="619"/>
      <c r="R9" s="605"/>
      <c r="S9" s="606"/>
      <c r="T9" s="611"/>
      <c r="U9" s="6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L10" s="596"/>
      <c r="N10" s="31" t="s">
        <v>35</v>
      </c>
      <c r="O10" s="597"/>
      <c r="P10" s="597"/>
      <c r="S10" s="29" t="s">
        <v>12</v>
      </c>
      <c r="T10" s="598" t="s">
        <v>70</v>
      </c>
      <c r="U10" s="5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7"/>
      <c r="P11" s="597"/>
      <c r="S11" s="29" t="s">
        <v>31</v>
      </c>
      <c r="T11" s="585" t="s">
        <v>57</v>
      </c>
      <c r="U11" s="5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4" t="s">
        <v>71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N12" s="27" t="s">
        <v>33</v>
      </c>
      <c r="O12" s="600"/>
      <c r="P12" s="600"/>
      <c r="Q12" s="28"/>
      <c r="R12"/>
      <c r="S12" s="29" t="s">
        <v>48</v>
      </c>
      <c r="T12" s="601"/>
      <c r="U12" s="601"/>
      <c r="V12"/>
      <c r="Z12" s="60"/>
      <c r="AA12" s="60"/>
      <c r="AB12" s="60"/>
    </row>
    <row r="13" spans="1:29" s="17" customFormat="1" ht="23.25" customHeight="1" x14ac:dyDescent="0.2">
      <c r="A13" s="584" t="s">
        <v>72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31"/>
      <c r="N13" s="31" t="s">
        <v>34</v>
      </c>
      <c r="O13" s="585"/>
      <c r="P13" s="5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4" t="s">
        <v>73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6" t="s">
        <v>74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/>
      <c r="N15" s="587" t="s">
        <v>63</v>
      </c>
      <c r="O15" s="587"/>
      <c r="P15" s="587"/>
      <c r="Q15" s="587"/>
      <c r="R15" s="5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8"/>
      <c r="O16" s="588"/>
      <c r="P16" s="588"/>
      <c r="Q16" s="588"/>
      <c r="R16" s="5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2" t="s">
        <v>61</v>
      </c>
      <c r="B17" s="572" t="s">
        <v>51</v>
      </c>
      <c r="C17" s="590" t="s">
        <v>50</v>
      </c>
      <c r="D17" s="572" t="s">
        <v>52</v>
      </c>
      <c r="E17" s="572"/>
      <c r="F17" s="572" t="s">
        <v>24</v>
      </c>
      <c r="G17" s="572" t="s">
        <v>27</v>
      </c>
      <c r="H17" s="572" t="s">
        <v>25</v>
      </c>
      <c r="I17" s="572" t="s">
        <v>26</v>
      </c>
      <c r="J17" s="591" t="s">
        <v>16</v>
      </c>
      <c r="K17" s="591" t="s">
        <v>65</v>
      </c>
      <c r="L17" s="591" t="s">
        <v>2</v>
      </c>
      <c r="M17" s="572" t="s">
        <v>28</v>
      </c>
      <c r="N17" s="572" t="s">
        <v>17</v>
      </c>
      <c r="O17" s="572"/>
      <c r="P17" s="572"/>
      <c r="Q17" s="572"/>
      <c r="R17" s="572"/>
      <c r="S17" s="589" t="s">
        <v>58</v>
      </c>
      <c r="T17" s="572"/>
      <c r="U17" s="572" t="s">
        <v>6</v>
      </c>
      <c r="V17" s="572" t="s">
        <v>44</v>
      </c>
      <c r="W17" s="573" t="s">
        <v>56</v>
      </c>
      <c r="X17" s="572" t="s">
        <v>18</v>
      </c>
      <c r="Y17" s="575" t="s">
        <v>62</v>
      </c>
      <c r="Z17" s="575" t="s">
        <v>19</v>
      </c>
      <c r="AA17" s="576" t="s">
        <v>59</v>
      </c>
      <c r="AB17" s="577"/>
      <c r="AC17" s="578"/>
      <c r="AD17" s="582"/>
      <c r="BA17" s="583" t="s">
        <v>64</v>
      </c>
    </row>
    <row r="18" spans="1:53" ht="14.25" customHeight="1" x14ac:dyDescent="0.2">
      <c r="A18" s="572"/>
      <c r="B18" s="572"/>
      <c r="C18" s="590"/>
      <c r="D18" s="572"/>
      <c r="E18" s="572"/>
      <c r="F18" s="572" t="s">
        <v>20</v>
      </c>
      <c r="G18" s="572" t="s">
        <v>21</v>
      </c>
      <c r="H18" s="572" t="s">
        <v>22</v>
      </c>
      <c r="I18" s="572" t="s">
        <v>22</v>
      </c>
      <c r="J18" s="592"/>
      <c r="K18" s="592"/>
      <c r="L18" s="592"/>
      <c r="M18" s="572"/>
      <c r="N18" s="572"/>
      <c r="O18" s="572"/>
      <c r="P18" s="572"/>
      <c r="Q18" s="572"/>
      <c r="R18" s="572"/>
      <c r="S18" s="36" t="s">
        <v>47</v>
      </c>
      <c r="T18" s="36" t="s">
        <v>46</v>
      </c>
      <c r="U18" s="572"/>
      <c r="V18" s="572"/>
      <c r="W18" s="574"/>
      <c r="X18" s="572"/>
      <c r="Y18" s="575"/>
      <c r="Z18" s="575"/>
      <c r="AA18" s="579"/>
      <c r="AB18" s="580"/>
      <c r="AC18" s="581"/>
      <c r="AD18" s="582"/>
      <c r="BA18" s="583"/>
    </row>
    <row r="19" spans="1:53" ht="27.75" customHeight="1" x14ac:dyDescent="0.2">
      <c r="A19" s="342" t="s">
        <v>75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0" t="s">
        <v>75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66"/>
      <c r="Z20" s="66"/>
    </row>
    <row r="21" spans="1:53" ht="14.25" customHeight="1" x14ac:dyDescent="0.25">
      <c r="A21" s="331" t="s">
        <v>76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17" t="s">
        <v>43</v>
      </c>
      <c r="O23" s="318"/>
      <c r="P23" s="318"/>
      <c r="Q23" s="318"/>
      <c r="R23" s="318"/>
      <c r="S23" s="318"/>
      <c r="T23" s="31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17" t="s">
        <v>43</v>
      </c>
      <c r="O24" s="318"/>
      <c r="P24" s="318"/>
      <c r="Q24" s="318"/>
      <c r="R24" s="318"/>
      <c r="S24" s="318"/>
      <c r="T24" s="31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1" t="s">
        <v>81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17" t="s">
        <v>43</v>
      </c>
      <c r="O32" s="318"/>
      <c r="P32" s="318"/>
      <c r="Q32" s="318"/>
      <c r="R32" s="318"/>
      <c r="S32" s="318"/>
      <c r="T32" s="31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17" t="s">
        <v>43</v>
      </c>
      <c r="O33" s="318"/>
      <c r="P33" s="318"/>
      <c r="Q33" s="318"/>
      <c r="R33" s="318"/>
      <c r="S33" s="318"/>
      <c r="T33" s="31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17" t="s">
        <v>43</v>
      </c>
      <c r="O36" s="318"/>
      <c r="P36" s="318"/>
      <c r="Q36" s="318"/>
      <c r="R36" s="318"/>
      <c r="S36" s="318"/>
      <c r="T36" s="31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17" t="s">
        <v>43</v>
      </c>
      <c r="O37" s="318"/>
      <c r="P37" s="318"/>
      <c r="Q37" s="318"/>
      <c r="R37" s="318"/>
      <c r="S37" s="318"/>
      <c r="T37" s="31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1" t="s">
        <v>99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17" t="s">
        <v>43</v>
      </c>
      <c r="O40" s="318"/>
      <c r="P40" s="318"/>
      <c r="Q40" s="318"/>
      <c r="R40" s="318"/>
      <c r="S40" s="318"/>
      <c r="T40" s="31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17" t="s">
        <v>43</v>
      </c>
      <c r="O41" s="318"/>
      <c r="P41" s="318"/>
      <c r="Q41" s="318"/>
      <c r="R41" s="318"/>
      <c r="S41" s="318"/>
      <c r="T41" s="31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1" t="s">
        <v>103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17" t="s">
        <v>43</v>
      </c>
      <c r="O44" s="318"/>
      <c r="P44" s="318"/>
      <c r="Q44" s="318"/>
      <c r="R44" s="318"/>
      <c r="S44" s="318"/>
      <c r="T44" s="31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17" t="s">
        <v>43</v>
      </c>
      <c r="O45" s="318"/>
      <c r="P45" s="318"/>
      <c r="Q45" s="318"/>
      <c r="R45" s="318"/>
      <c r="S45" s="318"/>
      <c r="T45" s="31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106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0" t="s">
        <v>107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66"/>
      <c r="Z47" s="66"/>
    </row>
    <row r="48" spans="1:53" ht="14.25" customHeight="1" x14ac:dyDescent="0.25">
      <c r="A48" s="331" t="s">
        <v>108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6">
        <v>4680115881433</v>
      </c>
      <c r="E50" s="32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17" t="s">
        <v>43</v>
      </c>
      <c r="O51" s="318"/>
      <c r="P51" s="318"/>
      <c r="Q51" s="318"/>
      <c r="R51" s="318"/>
      <c r="S51" s="318"/>
      <c r="T51" s="31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17" t="s">
        <v>43</v>
      </c>
      <c r="O52" s="318"/>
      <c r="P52" s="318"/>
      <c r="Q52" s="318"/>
      <c r="R52" s="318"/>
      <c r="S52" s="318"/>
      <c r="T52" s="31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0" t="s">
        <v>115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6"/>
      <c r="Z53" s="66"/>
    </row>
    <row r="54" spans="1:53" ht="14.25" customHeight="1" x14ac:dyDescent="0.25">
      <c r="A54" s="331" t="s">
        <v>116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8" t="s">
        <v>119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6">
        <v>4680115881426</v>
      </c>
      <c r="E56" s="32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6">
        <v>4680115881419</v>
      </c>
      <c r="E57" s="32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6">
        <v>4680115881525</v>
      </c>
      <c r="E58" s="32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7" t="s">
        <v>126</v>
      </c>
      <c r="O58" s="328"/>
      <c r="P58" s="328"/>
      <c r="Q58" s="328"/>
      <c r="R58" s="32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17" t="s">
        <v>43</v>
      </c>
      <c r="O59" s="318"/>
      <c r="P59" s="318"/>
      <c r="Q59" s="318"/>
      <c r="R59" s="318"/>
      <c r="S59" s="318"/>
      <c r="T59" s="31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17" t="s">
        <v>43</v>
      </c>
      <c r="O60" s="318"/>
      <c r="P60" s="318"/>
      <c r="Q60" s="318"/>
      <c r="R60" s="318"/>
      <c r="S60" s="318"/>
      <c r="T60" s="31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0" t="s">
        <v>106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6"/>
      <c r="Z61" s="66"/>
    </row>
    <row r="62" spans="1:53" ht="14.25" customHeight="1" x14ac:dyDescent="0.25">
      <c r="A62" s="331" t="s">
        <v>116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6">
        <v>4607091382945</v>
      </c>
      <c r="E63" s="32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1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6">
        <v>4607091385670</v>
      </c>
      <c r="E64" s="32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6">
        <v>4680115881327</v>
      </c>
      <c r="E65" s="32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6">
        <v>4680115882133</v>
      </c>
      <c r="E66" s="32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6">
        <v>4607091382952</v>
      </c>
      <c r="E67" s="32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6">
        <v>4680115882539</v>
      </c>
      <c r="E68" s="32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6">
        <v>4607091385687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6">
        <v>4607091384604</v>
      </c>
      <c r="E70" s="32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6">
        <v>4680115880283</v>
      </c>
      <c r="E71" s="32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6">
        <v>4680115881518</v>
      </c>
      <c r="E72" s="32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6">
        <v>4680115881303</v>
      </c>
      <c r="E73" s="326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6">
        <v>4680115882577</v>
      </c>
      <c r="E74" s="326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2" t="s">
        <v>154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6">
        <v>4680115882720</v>
      </c>
      <c r="E75" s="326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3" t="s">
        <v>157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6">
        <v>4607091388466</v>
      </c>
      <c r="E76" s="32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6">
        <v>4680115880269</v>
      </c>
      <c r="E77" s="32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6">
        <v>4680115880429</v>
      </c>
      <c r="E78" s="32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6">
        <v>4680115881457</v>
      </c>
      <c r="E79" s="32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17" t="s">
        <v>43</v>
      </c>
      <c r="O80" s="318"/>
      <c r="P80" s="318"/>
      <c r="Q80" s="318"/>
      <c r="R80" s="318"/>
      <c r="S80" s="318"/>
      <c r="T80" s="319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17" t="s">
        <v>43</v>
      </c>
      <c r="O81" s="318"/>
      <c r="P81" s="318"/>
      <c r="Q81" s="318"/>
      <c r="R81" s="318"/>
      <c r="S81" s="318"/>
      <c r="T81" s="319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1" t="s">
        <v>108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6">
        <v>4607091384789</v>
      </c>
      <c r="E83" s="326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40" t="s">
        <v>168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6">
        <v>4680115881488</v>
      </c>
      <c r="E84" s="32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6">
        <v>4607091384765</v>
      </c>
      <c r="E85" s="326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4" t="s">
        <v>173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6">
        <v>4680115882751</v>
      </c>
      <c r="E86" s="32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5" t="s">
        <v>176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6">
        <v>4680115882775</v>
      </c>
      <c r="E87" s="32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6" t="s">
        <v>179</v>
      </c>
      <c r="O87" s="328"/>
      <c r="P87" s="328"/>
      <c r="Q87" s="328"/>
      <c r="R87" s="329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6">
        <v>4680115880658</v>
      </c>
      <c r="E88" s="32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8"/>
      <c r="P88" s="328"/>
      <c r="Q88" s="328"/>
      <c r="R88" s="329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6">
        <v>4607091381962</v>
      </c>
      <c r="E89" s="326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8"/>
      <c r="P89" s="328"/>
      <c r="Q89" s="328"/>
      <c r="R89" s="329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1"/>
      <c r="N90" s="317" t="s">
        <v>43</v>
      </c>
      <c r="O90" s="318"/>
      <c r="P90" s="318"/>
      <c r="Q90" s="318"/>
      <c r="R90" s="318"/>
      <c r="S90" s="318"/>
      <c r="T90" s="319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1"/>
      <c r="N91" s="317" t="s">
        <v>43</v>
      </c>
      <c r="O91" s="318"/>
      <c r="P91" s="318"/>
      <c r="Q91" s="318"/>
      <c r="R91" s="318"/>
      <c r="S91" s="318"/>
      <c r="T91" s="319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1" t="s">
        <v>76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6">
        <v>4607091387667</v>
      </c>
      <c r="E93" s="32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6">
        <v>4607091387636</v>
      </c>
      <c r="E94" s="326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6">
        <v>4607091384727</v>
      </c>
      <c r="E95" s="32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6">
        <v>4607091386745</v>
      </c>
      <c r="E96" s="326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6">
        <v>4607091382426</v>
      </c>
      <c r="E97" s="32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6">
        <v>4607091386547</v>
      </c>
      <c r="E98" s="32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8"/>
      <c r="P98" s="328"/>
      <c r="Q98" s="328"/>
      <c r="R98" s="32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6">
        <v>4607091384734</v>
      </c>
      <c r="E99" s="32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8"/>
      <c r="P99" s="328"/>
      <c r="Q99" s="328"/>
      <c r="R99" s="32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6">
        <v>4607091382464</v>
      </c>
      <c r="E100" s="32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8"/>
      <c r="P100" s="328"/>
      <c r="Q100" s="328"/>
      <c r="R100" s="32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6">
        <v>4680115883444</v>
      </c>
      <c r="E101" s="32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3" t="s">
        <v>203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6">
        <v>4680115883444</v>
      </c>
      <c r="E102" s="32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4" t="s">
        <v>203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1"/>
      <c r="N103" s="317" t="s">
        <v>43</v>
      </c>
      <c r="O103" s="318"/>
      <c r="P103" s="318"/>
      <c r="Q103" s="318"/>
      <c r="R103" s="318"/>
      <c r="S103" s="318"/>
      <c r="T103" s="319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1"/>
      <c r="N104" s="317" t="s">
        <v>43</v>
      </c>
      <c r="O104" s="318"/>
      <c r="P104" s="318"/>
      <c r="Q104" s="318"/>
      <c r="R104" s="318"/>
      <c r="S104" s="318"/>
      <c r="T104" s="319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1" t="s">
        <v>81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6">
        <v>4607091386967</v>
      </c>
      <c r="E106" s="32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8" t="s">
        <v>207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6">
        <v>4607091386967</v>
      </c>
      <c r="E107" s="32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9" t="s">
        <v>209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6">
        <v>4607091385304</v>
      </c>
      <c r="E108" s="32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6">
        <v>4607091386264</v>
      </c>
      <c r="E109" s="32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6">
        <v>4680115882584</v>
      </c>
      <c r="E110" s="32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3" t="s">
        <v>216</v>
      </c>
      <c r="O110" s="328"/>
      <c r="P110" s="328"/>
      <c r="Q110" s="328"/>
      <c r="R110" s="32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6">
        <v>4607091385731</v>
      </c>
      <c r="E111" s="32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4" t="s">
        <v>219</v>
      </c>
      <c r="O111" s="328"/>
      <c r="P111" s="328"/>
      <c r="Q111" s="328"/>
      <c r="R111" s="32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6">
        <v>4680115880214</v>
      </c>
      <c r="E112" s="32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5" t="s">
        <v>222</v>
      </c>
      <c r="O112" s="328"/>
      <c r="P112" s="328"/>
      <c r="Q112" s="328"/>
      <c r="R112" s="32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6">
        <v>4680115880894</v>
      </c>
      <c r="E113" s="32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6" t="s">
        <v>225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6">
        <v>4607091385427</v>
      </c>
      <c r="E114" s="32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6">
        <v>4680115882645</v>
      </c>
      <c r="E115" s="32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10" t="s">
        <v>230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1"/>
      <c r="N116" s="317" t="s">
        <v>43</v>
      </c>
      <c r="O116" s="318"/>
      <c r="P116" s="318"/>
      <c r="Q116" s="318"/>
      <c r="R116" s="318"/>
      <c r="S116" s="318"/>
      <c r="T116" s="319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17" t="s">
        <v>43</v>
      </c>
      <c r="O117" s="318"/>
      <c r="P117" s="318"/>
      <c r="Q117" s="318"/>
      <c r="R117" s="318"/>
      <c r="S117" s="318"/>
      <c r="T117" s="319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31" t="s">
        <v>231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  <c r="T118" s="331"/>
      <c r="U118" s="331"/>
      <c r="V118" s="331"/>
      <c r="W118" s="331"/>
      <c r="X118" s="331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6">
        <v>4607091383065</v>
      </c>
      <c r="E119" s="32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8"/>
      <c r="P119" s="328"/>
      <c r="Q119" s="328"/>
      <c r="R119" s="329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6">
        <v>4680115881532</v>
      </c>
      <c r="E120" s="32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8"/>
      <c r="P120" s="328"/>
      <c r="Q120" s="328"/>
      <c r="R120" s="329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6">
        <v>4680115882652</v>
      </c>
      <c r="E121" s="326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7" t="s">
        <v>238</v>
      </c>
      <c r="O121" s="328"/>
      <c r="P121" s="328"/>
      <c r="Q121" s="328"/>
      <c r="R121" s="329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6">
        <v>4680115880238</v>
      </c>
      <c r="E122" s="326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6">
        <v>4680115881464</v>
      </c>
      <c r="E123" s="326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9" t="s">
        <v>243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17" t="s">
        <v>43</v>
      </c>
      <c r="O124" s="318"/>
      <c r="P124" s="318"/>
      <c r="Q124" s="318"/>
      <c r="R124" s="318"/>
      <c r="S124" s="318"/>
      <c r="T124" s="319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17" t="s">
        <v>43</v>
      </c>
      <c r="O125" s="318"/>
      <c r="P125" s="318"/>
      <c r="Q125" s="318"/>
      <c r="R125" s="318"/>
      <c r="S125" s="318"/>
      <c r="T125" s="319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0" t="s">
        <v>244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66"/>
      <c r="Z126" s="66"/>
    </row>
    <row r="127" spans="1:53" ht="14.25" customHeight="1" x14ac:dyDescent="0.25">
      <c r="A127" s="331" t="s">
        <v>81</v>
      </c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6">
        <v>4607091385168</v>
      </c>
      <c r="E128" s="326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8"/>
      <c r="P128" s="328"/>
      <c r="Q128" s="328"/>
      <c r="R128" s="329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6">
        <v>4607091383256</v>
      </c>
      <c r="E129" s="326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8"/>
      <c r="P129" s="328"/>
      <c r="Q129" s="328"/>
      <c r="R129" s="329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6">
        <v>4607091385748</v>
      </c>
      <c r="E130" s="326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1"/>
      <c r="N131" s="317" t="s">
        <v>43</v>
      </c>
      <c r="O131" s="318"/>
      <c r="P131" s="318"/>
      <c r="Q131" s="318"/>
      <c r="R131" s="318"/>
      <c r="S131" s="318"/>
      <c r="T131" s="319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17" t="s">
        <v>43</v>
      </c>
      <c r="O132" s="318"/>
      <c r="P132" s="318"/>
      <c r="Q132" s="318"/>
      <c r="R132" s="318"/>
      <c r="S132" s="318"/>
      <c r="T132" s="319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2" t="s">
        <v>251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55"/>
      <c r="Z133" s="55"/>
    </row>
    <row r="134" spans="1:53" ht="16.5" customHeight="1" x14ac:dyDescent="0.25">
      <c r="A134" s="330" t="s">
        <v>252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66"/>
      <c r="Z134" s="66"/>
    </row>
    <row r="135" spans="1:53" ht="14.25" customHeight="1" x14ac:dyDescent="0.25">
      <c r="A135" s="331" t="s">
        <v>116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6">
        <v>4607091383423</v>
      </c>
      <c r="E136" s="326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8"/>
      <c r="P136" s="328"/>
      <c r="Q136" s="328"/>
      <c r="R136" s="32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6">
        <v>4607091381405</v>
      </c>
      <c r="E137" s="326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6">
        <v>4607091386516</v>
      </c>
      <c r="E138" s="326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0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1"/>
      <c r="N139" s="317" t="s">
        <v>43</v>
      </c>
      <c r="O139" s="318"/>
      <c r="P139" s="318"/>
      <c r="Q139" s="318"/>
      <c r="R139" s="318"/>
      <c r="S139" s="318"/>
      <c r="T139" s="319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1"/>
      <c r="N140" s="317" t="s">
        <v>43</v>
      </c>
      <c r="O140" s="318"/>
      <c r="P140" s="318"/>
      <c r="Q140" s="318"/>
      <c r="R140" s="318"/>
      <c r="S140" s="318"/>
      <c r="T140" s="319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0" t="s">
        <v>259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66"/>
      <c r="Z141" s="66"/>
    </row>
    <row r="142" spans="1:53" ht="14.25" customHeight="1" x14ac:dyDescent="0.25">
      <c r="A142" s="331" t="s">
        <v>76</v>
      </c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6">
        <v>4680115880993</v>
      </c>
      <c r="E143" s="326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6">
        <v>4680115881761</v>
      </c>
      <c r="E144" s="326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6">
        <v>4680115881563</v>
      </c>
      <c r="E145" s="326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6">
        <v>4680115880986</v>
      </c>
      <c r="E146" s="32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8"/>
      <c r="P146" s="328"/>
      <c r="Q146" s="328"/>
      <c r="R146" s="32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6">
        <v>4680115880207</v>
      </c>
      <c r="E147" s="326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8"/>
      <c r="P147" s="328"/>
      <c r="Q147" s="328"/>
      <c r="R147" s="32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6">
        <v>4680115881785</v>
      </c>
      <c r="E148" s="326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8"/>
      <c r="P148" s="328"/>
      <c r="Q148" s="328"/>
      <c r="R148" s="32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6">
        <v>4680115881679</v>
      </c>
      <c r="E149" s="326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8"/>
      <c r="P149" s="328"/>
      <c r="Q149" s="328"/>
      <c r="R149" s="32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6">
        <v>4680115880191</v>
      </c>
      <c r="E150" s="326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0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17" t="s">
        <v>43</v>
      </c>
      <c r="O151" s="318"/>
      <c r="P151" s="318"/>
      <c r="Q151" s="318"/>
      <c r="R151" s="318"/>
      <c r="S151" s="318"/>
      <c r="T151" s="319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17" t="s">
        <v>43</v>
      </c>
      <c r="O152" s="318"/>
      <c r="P152" s="318"/>
      <c r="Q152" s="318"/>
      <c r="R152" s="318"/>
      <c r="S152" s="318"/>
      <c r="T152" s="319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0" t="s">
        <v>276</v>
      </c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66"/>
      <c r="Z153" s="66"/>
    </row>
    <row r="154" spans="1:53" ht="14.25" customHeight="1" x14ac:dyDescent="0.25">
      <c r="A154" s="331" t="s">
        <v>116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6">
        <v>4680115881402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6">
        <v>4680115881396</v>
      </c>
      <c r="E156" s="326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17" t="s">
        <v>43</v>
      </c>
      <c r="O157" s="318"/>
      <c r="P157" s="318"/>
      <c r="Q157" s="318"/>
      <c r="R157" s="318"/>
      <c r="S157" s="318"/>
      <c r="T157" s="319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1"/>
      <c r="N158" s="317" t="s">
        <v>43</v>
      </c>
      <c r="O158" s="318"/>
      <c r="P158" s="318"/>
      <c r="Q158" s="318"/>
      <c r="R158" s="318"/>
      <c r="S158" s="318"/>
      <c r="T158" s="319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1" t="s">
        <v>108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331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6">
        <v>4680115882935</v>
      </c>
      <c r="E160" s="32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90" t="s">
        <v>283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6">
        <v>4680115880764</v>
      </c>
      <c r="E161" s="326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1"/>
      <c r="N162" s="317" t="s">
        <v>43</v>
      </c>
      <c r="O162" s="318"/>
      <c r="P162" s="318"/>
      <c r="Q162" s="318"/>
      <c r="R162" s="318"/>
      <c r="S162" s="318"/>
      <c r="T162" s="31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17" t="s">
        <v>43</v>
      </c>
      <c r="O163" s="318"/>
      <c r="P163" s="318"/>
      <c r="Q163" s="318"/>
      <c r="R163" s="318"/>
      <c r="S163" s="318"/>
      <c r="T163" s="31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1" t="s">
        <v>76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6">
        <v>4680115882683</v>
      </c>
      <c r="E165" s="32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6">
        <v>4680115882690</v>
      </c>
      <c r="E166" s="32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6">
        <v>4680115882669</v>
      </c>
      <c r="E167" s="32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6">
        <v>4680115882676</v>
      </c>
      <c r="E168" s="32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0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1"/>
      <c r="N169" s="317" t="s">
        <v>43</v>
      </c>
      <c r="O169" s="318"/>
      <c r="P169" s="318"/>
      <c r="Q169" s="318"/>
      <c r="R169" s="318"/>
      <c r="S169" s="318"/>
      <c r="T169" s="319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0"/>
      <c r="M170" s="321"/>
      <c r="N170" s="317" t="s">
        <v>43</v>
      </c>
      <c r="O170" s="318"/>
      <c r="P170" s="318"/>
      <c r="Q170" s="318"/>
      <c r="R170" s="318"/>
      <c r="S170" s="318"/>
      <c r="T170" s="319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1" t="s">
        <v>81</v>
      </c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  <c r="T171" s="331"/>
      <c r="U171" s="331"/>
      <c r="V171" s="331"/>
      <c r="W171" s="331"/>
      <c r="X171" s="331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6">
        <v>4680115881556</v>
      </c>
      <c r="E172" s="326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6">
        <v>4680115880573</v>
      </c>
      <c r="E173" s="326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5" t="s">
        <v>298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6">
        <v>4680115881594</v>
      </c>
      <c r="E174" s="326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6">
        <v>4680115881587</v>
      </c>
      <c r="E175" s="326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9" t="s">
        <v>303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6">
        <v>4680115880962</v>
      </c>
      <c r="E176" s="326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6">
        <v>4680115881617</v>
      </c>
      <c r="E177" s="326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6">
        <v>4680115881228</v>
      </c>
      <c r="E178" s="326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2" t="s">
        <v>310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6">
        <v>4680115881037</v>
      </c>
      <c r="E179" s="326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3" t="s">
        <v>313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6">
        <v>4680115881211</v>
      </c>
      <c r="E180" s="326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6">
        <v>4680115881020</v>
      </c>
      <c r="E181" s="326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6">
        <v>4680115882195</v>
      </c>
      <c r="E182" s="326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6">
        <v>4680115882607</v>
      </c>
      <c r="E183" s="326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6">
        <v>4680115880092</v>
      </c>
      <c r="E184" s="32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8"/>
      <c r="P184" s="328"/>
      <c r="Q184" s="328"/>
      <c r="R184" s="32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6">
        <v>4680115880221</v>
      </c>
      <c r="E185" s="32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8"/>
      <c r="P185" s="328"/>
      <c r="Q185" s="328"/>
      <c r="R185" s="32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6">
        <v>4680115882942</v>
      </c>
      <c r="E186" s="326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8"/>
      <c r="P186" s="328"/>
      <c r="Q186" s="328"/>
      <c r="R186" s="32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6">
        <v>4680115880504</v>
      </c>
      <c r="E187" s="326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6">
        <v>4680115882164</v>
      </c>
      <c r="E188" s="326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8"/>
      <c r="P188" s="328"/>
      <c r="Q188" s="328"/>
      <c r="R188" s="32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1"/>
      <c r="N189" s="317" t="s">
        <v>43</v>
      </c>
      <c r="O189" s="318"/>
      <c r="P189" s="318"/>
      <c r="Q189" s="318"/>
      <c r="R189" s="318"/>
      <c r="S189" s="318"/>
      <c r="T189" s="319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20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17" t="s">
        <v>43</v>
      </c>
      <c r="O190" s="318"/>
      <c r="P190" s="318"/>
      <c r="Q190" s="318"/>
      <c r="R190" s="318"/>
      <c r="S190" s="318"/>
      <c r="T190" s="319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31" t="s">
        <v>231</v>
      </c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6">
        <v>4680115880801</v>
      </c>
      <c r="E192" s="32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8"/>
      <c r="P192" s="328"/>
      <c r="Q192" s="328"/>
      <c r="R192" s="329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6">
        <v>4680115880818</v>
      </c>
      <c r="E193" s="32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8"/>
      <c r="P193" s="328"/>
      <c r="Q193" s="328"/>
      <c r="R193" s="329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1"/>
      <c r="N194" s="317" t="s">
        <v>43</v>
      </c>
      <c r="O194" s="318"/>
      <c r="P194" s="318"/>
      <c r="Q194" s="318"/>
      <c r="R194" s="318"/>
      <c r="S194" s="318"/>
      <c r="T194" s="319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20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17" t="s">
        <v>43</v>
      </c>
      <c r="O195" s="318"/>
      <c r="P195" s="318"/>
      <c r="Q195" s="318"/>
      <c r="R195" s="318"/>
      <c r="S195" s="318"/>
      <c r="T195" s="319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30" t="s">
        <v>336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66"/>
      <c r="Z196" s="66"/>
    </row>
    <row r="197" spans="1:53" ht="14.25" customHeight="1" x14ac:dyDescent="0.25">
      <c r="A197" s="331" t="s">
        <v>116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6">
        <v>4607091387445</v>
      </c>
      <c r="E198" s="326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8"/>
      <c r="P198" s="328"/>
      <c r="Q198" s="328"/>
      <c r="R198" s="329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6">
        <v>4607091386004</v>
      </c>
      <c r="E199" s="326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8"/>
      <c r="P199" s="328"/>
      <c r="Q199" s="328"/>
      <c r="R199" s="329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6">
        <v>4607091386004</v>
      </c>
      <c r="E200" s="32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6">
        <v>4607091386073</v>
      </c>
      <c r="E201" s="326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6">
        <v>4607091387322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6">
        <v>4607091387322</v>
      </c>
      <c r="E203" s="32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6">
        <v>4607091387377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6">
        <v>4607091387353</v>
      </c>
      <c r="E205" s="326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6">
        <v>4607091386011</v>
      </c>
      <c r="E206" s="326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6">
        <v>4607091387308</v>
      </c>
      <c r="E207" s="326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6">
        <v>4607091387339</v>
      </c>
      <c r="E208" s="326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6">
        <v>4680115882638</v>
      </c>
      <c r="E209" s="32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6">
        <v>4680115881938</v>
      </c>
      <c r="E210" s="32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6">
        <v>4607091387346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6">
        <v>4607091389807</v>
      </c>
      <c r="E212" s="32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8"/>
      <c r="P212" s="328"/>
      <c r="Q212" s="328"/>
      <c r="R212" s="32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1"/>
      <c r="N213" s="317" t="s">
        <v>43</v>
      </c>
      <c r="O213" s="318"/>
      <c r="P213" s="318"/>
      <c r="Q213" s="318"/>
      <c r="R213" s="318"/>
      <c r="S213" s="318"/>
      <c r="T213" s="319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20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17" t="s">
        <v>43</v>
      </c>
      <c r="O214" s="318"/>
      <c r="P214" s="318"/>
      <c r="Q214" s="318"/>
      <c r="R214" s="318"/>
      <c r="S214" s="318"/>
      <c r="T214" s="319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31" t="s">
        <v>108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6">
        <v>4680115881914</v>
      </c>
      <c r="E216" s="326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8"/>
      <c r="P216" s="328"/>
      <c r="Q216" s="328"/>
      <c r="R216" s="32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1"/>
      <c r="N217" s="317" t="s">
        <v>43</v>
      </c>
      <c r="O217" s="318"/>
      <c r="P217" s="318"/>
      <c r="Q217" s="318"/>
      <c r="R217" s="318"/>
      <c r="S217" s="318"/>
      <c r="T217" s="319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0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17" t="s">
        <v>43</v>
      </c>
      <c r="O218" s="318"/>
      <c r="P218" s="318"/>
      <c r="Q218" s="318"/>
      <c r="R218" s="318"/>
      <c r="S218" s="318"/>
      <c r="T218" s="319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1" t="s">
        <v>76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6">
        <v>4607091387193</v>
      </c>
      <c r="E220" s="326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8"/>
      <c r="P220" s="328"/>
      <c r="Q220" s="328"/>
      <c r="R220" s="329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6">
        <v>4607091387230</v>
      </c>
      <c r="E221" s="326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6">
        <v>4607091387285</v>
      </c>
      <c r="E222" s="326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6">
        <v>4607091389845</v>
      </c>
      <c r="E223" s="326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8"/>
      <c r="P223" s="328"/>
      <c r="Q223" s="328"/>
      <c r="R223" s="329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17" t="s">
        <v>43</v>
      </c>
      <c r="O224" s="318"/>
      <c r="P224" s="318"/>
      <c r="Q224" s="318"/>
      <c r="R224" s="318"/>
      <c r="S224" s="318"/>
      <c r="T224" s="319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17" t="s">
        <v>43</v>
      </c>
      <c r="O225" s="318"/>
      <c r="P225" s="318"/>
      <c r="Q225" s="318"/>
      <c r="R225" s="318"/>
      <c r="S225" s="318"/>
      <c r="T225" s="319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1" t="s">
        <v>81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6">
        <v>4607091387766</v>
      </c>
      <c r="E227" s="326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6">
        <v>4607091387957</v>
      </c>
      <c r="E228" s="326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6">
        <v>4607091387964</v>
      </c>
      <c r="E229" s="326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6">
        <v>4607091381672</v>
      </c>
      <c r="E230" s="326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6">
        <v>4607091387537</v>
      </c>
      <c r="E231" s="326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6">
        <v>4607091387513</v>
      </c>
      <c r="E232" s="326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6">
        <v>4680115880511</v>
      </c>
      <c r="E233" s="326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8"/>
      <c r="P233" s="328"/>
      <c r="Q233" s="328"/>
      <c r="R233" s="32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0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1"/>
      <c r="N234" s="317" t="s">
        <v>43</v>
      </c>
      <c r="O234" s="318"/>
      <c r="P234" s="318"/>
      <c r="Q234" s="318"/>
      <c r="R234" s="318"/>
      <c r="S234" s="318"/>
      <c r="T234" s="319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1"/>
      <c r="N235" s="317" t="s">
        <v>43</v>
      </c>
      <c r="O235" s="318"/>
      <c r="P235" s="318"/>
      <c r="Q235" s="318"/>
      <c r="R235" s="318"/>
      <c r="S235" s="318"/>
      <c r="T235" s="319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1" t="s">
        <v>231</v>
      </c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  <c r="T236" s="331"/>
      <c r="U236" s="331"/>
      <c r="V236" s="331"/>
      <c r="W236" s="331"/>
      <c r="X236" s="331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6">
        <v>4607091380880</v>
      </c>
      <c r="E237" s="326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8"/>
      <c r="P237" s="328"/>
      <c r="Q237" s="328"/>
      <c r="R237" s="32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6">
        <v>4607091384482</v>
      </c>
      <c r="E238" s="326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8"/>
      <c r="P238" s="328"/>
      <c r="Q238" s="328"/>
      <c r="R238" s="32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6">
        <v>4607091380897</v>
      </c>
      <c r="E239" s="326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8"/>
      <c r="P239" s="328"/>
      <c r="Q239" s="328"/>
      <c r="R239" s="329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0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1"/>
      <c r="N240" s="317" t="s">
        <v>43</v>
      </c>
      <c r="O240" s="318"/>
      <c r="P240" s="318"/>
      <c r="Q240" s="318"/>
      <c r="R240" s="318"/>
      <c r="S240" s="318"/>
      <c r="T240" s="319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1"/>
      <c r="N241" s="317" t="s">
        <v>43</v>
      </c>
      <c r="O241" s="318"/>
      <c r="P241" s="318"/>
      <c r="Q241" s="318"/>
      <c r="R241" s="318"/>
      <c r="S241" s="318"/>
      <c r="T241" s="319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1" t="s">
        <v>94</v>
      </c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  <c r="T242" s="331"/>
      <c r="U242" s="331"/>
      <c r="V242" s="331"/>
      <c r="W242" s="331"/>
      <c r="X242" s="331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6">
        <v>4607091388374</v>
      </c>
      <c r="E243" s="326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2" t="s">
        <v>397</v>
      </c>
      <c r="O243" s="328"/>
      <c r="P243" s="328"/>
      <c r="Q243" s="328"/>
      <c r="R243" s="32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6">
        <v>4607091388381</v>
      </c>
      <c r="E244" s="326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3" t="s">
        <v>400</v>
      </c>
      <c r="O244" s="328"/>
      <c r="P244" s="328"/>
      <c r="Q244" s="328"/>
      <c r="R244" s="32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402</v>
      </c>
      <c r="B245" s="64" t="s">
        <v>403</v>
      </c>
      <c r="C245" s="37">
        <v>4301032040</v>
      </c>
      <c r="D245" s="326">
        <v>4680115881860</v>
      </c>
      <c r="E245" s="326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434" t="s">
        <v>404</v>
      </c>
      <c r="O245" s="328"/>
      <c r="P245" s="328"/>
      <c r="Q245" s="328"/>
      <c r="R245" s="329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402</v>
      </c>
      <c r="B246" s="64" t="s">
        <v>407</v>
      </c>
      <c r="C246" s="37">
        <v>4301030233</v>
      </c>
      <c r="D246" s="326">
        <v>4607091388404</v>
      </c>
      <c r="E246" s="326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8"/>
      <c r="P246" s="328"/>
      <c r="Q246" s="328"/>
      <c r="R246" s="329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1"/>
      <c r="N247" s="317" t="s">
        <v>43</v>
      </c>
      <c r="O247" s="318"/>
      <c r="P247" s="318"/>
      <c r="Q247" s="318"/>
      <c r="R247" s="318"/>
      <c r="S247" s="318"/>
      <c r="T247" s="319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20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17" t="s">
        <v>43</v>
      </c>
      <c r="O248" s="318"/>
      <c r="P248" s="318"/>
      <c r="Q248" s="318"/>
      <c r="R248" s="318"/>
      <c r="S248" s="318"/>
      <c r="T248" s="319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25">
      <c r="A249" s="331" t="s">
        <v>408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67"/>
      <c r="Z249" s="67"/>
    </row>
    <row r="250" spans="1:53" ht="16.5" customHeight="1" x14ac:dyDescent="0.25">
      <c r="A250" s="64" t="s">
        <v>409</v>
      </c>
      <c r="B250" s="64" t="s">
        <v>410</v>
      </c>
      <c r="C250" s="37">
        <v>4301180007</v>
      </c>
      <c r="D250" s="326">
        <v>4680115881808</v>
      </c>
      <c r="E250" s="326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8"/>
      <c r="P250" s="328"/>
      <c r="Q250" s="328"/>
      <c r="R250" s="32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413</v>
      </c>
      <c r="B251" s="64" t="s">
        <v>414</v>
      </c>
      <c r="C251" s="37">
        <v>4301180006</v>
      </c>
      <c r="D251" s="326">
        <v>4680115881822</v>
      </c>
      <c r="E251" s="326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8"/>
      <c r="P251" s="328"/>
      <c r="Q251" s="328"/>
      <c r="R251" s="32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415</v>
      </c>
      <c r="B252" s="64" t="s">
        <v>416</v>
      </c>
      <c r="C252" s="37">
        <v>4301180001</v>
      </c>
      <c r="D252" s="326">
        <v>4680115880016</v>
      </c>
      <c r="E252" s="326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8"/>
      <c r="P252" s="328"/>
      <c r="Q252" s="328"/>
      <c r="R252" s="32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1"/>
      <c r="N253" s="317" t="s">
        <v>43</v>
      </c>
      <c r="O253" s="318"/>
      <c r="P253" s="318"/>
      <c r="Q253" s="318"/>
      <c r="R253" s="318"/>
      <c r="S253" s="318"/>
      <c r="T253" s="319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17" t="s">
        <v>43</v>
      </c>
      <c r="O254" s="318"/>
      <c r="P254" s="318"/>
      <c r="Q254" s="318"/>
      <c r="R254" s="318"/>
      <c r="S254" s="318"/>
      <c r="T254" s="319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6.5" customHeight="1" x14ac:dyDescent="0.25">
      <c r="A255" s="330" t="s">
        <v>417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66"/>
      <c r="Z255" s="66"/>
    </row>
    <row r="256" spans="1:53" ht="14.25" customHeight="1" x14ac:dyDescent="0.25">
      <c r="A256" s="331" t="s">
        <v>116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67"/>
      <c r="Z256" s="67"/>
    </row>
    <row r="257" spans="1:53" ht="27" customHeight="1" x14ac:dyDescent="0.25">
      <c r="A257" s="64" t="s">
        <v>418</v>
      </c>
      <c r="B257" s="64" t="s">
        <v>419</v>
      </c>
      <c r="C257" s="37">
        <v>4301011315</v>
      </c>
      <c r="D257" s="326">
        <v>4607091387421</v>
      </c>
      <c r="E257" s="326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8"/>
      <c r="P257" s="328"/>
      <c r="Q257" s="328"/>
      <c r="R257" s="32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418</v>
      </c>
      <c r="B258" s="64" t="s">
        <v>420</v>
      </c>
      <c r="C258" s="37">
        <v>4301011121</v>
      </c>
      <c r="D258" s="326">
        <v>4607091387421</v>
      </c>
      <c r="E258" s="326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4301011619</v>
      </c>
      <c r="D259" s="326">
        <v>4607091387452</v>
      </c>
      <c r="E259" s="326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">
        <v>423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424</v>
      </c>
      <c r="C260" s="37">
        <v>4301011396</v>
      </c>
      <c r="D260" s="326">
        <v>4607091387452</v>
      </c>
      <c r="E260" s="326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4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425</v>
      </c>
      <c r="B261" s="64" t="s">
        <v>426</v>
      </c>
      <c r="C261" s="37">
        <v>4301011313</v>
      </c>
      <c r="D261" s="326">
        <v>4607091385984</v>
      </c>
      <c r="E261" s="326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427</v>
      </c>
      <c r="B262" s="64" t="s">
        <v>428</v>
      </c>
      <c r="C262" s="37">
        <v>4301011316</v>
      </c>
      <c r="D262" s="326">
        <v>4607091387438</v>
      </c>
      <c r="E262" s="326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8"/>
      <c r="P262" s="328"/>
      <c r="Q262" s="328"/>
      <c r="R262" s="32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429</v>
      </c>
      <c r="B263" s="64" t="s">
        <v>430</v>
      </c>
      <c r="C263" s="37">
        <v>4301011318</v>
      </c>
      <c r="D263" s="326">
        <v>4607091387469</v>
      </c>
      <c r="E263" s="326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8"/>
      <c r="P263" s="328"/>
      <c r="Q263" s="328"/>
      <c r="R263" s="32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1"/>
      <c r="N264" s="317" t="s">
        <v>43</v>
      </c>
      <c r="O264" s="318"/>
      <c r="P264" s="318"/>
      <c r="Q264" s="318"/>
      <c r="R264" s="318"/>
      <c r="S264" s="318"/>
      <c r="T264" s="319"/>
      <c r="U264" s="43" t="s">
        <v>42</v>
      </c>
      <c r="V264" s="44">
        <f>IFERROR(V257/H257,"0")+IFERROR(V258/H258,"0")+IFERROR(V259/H259,"0")+IFERROR(V260/H260,"0")+IFERROR(V261/H261,"0")+IFERROR(V262/H262,"0")+IFERROR(V263/H263,"0")</f>
        <v>0</v>
      </c>
      <c r="W264" s="44">
        <f>IFERROR(W257/H257,"0")+IFERROR(W258/H258,"0")+IFERROR(W259/H259,"0")+IFERROR(W260/H260,"0")+IFERROR(W261/H261,"0")+IFERROR(W262/H262,"0")+IFERROR(W263/H263,"0")</f>
        <v>0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17" t="s">
        <v>43</v>
      </c>
      <c r="O265" s="318"/>
      <c r="P265" s="318"/>
      <c r="Q265" s="318"/>
      <c r="R265" s="318"/>
      <c r="S265" s="318"/>
      <c r="T265" s="319"/>
      <c r="U265" s="43" t="s">
        <v>0</v>
      </c>
      <c r="V265" s="44">
        <f>IFERROR(SUM(V257:V263),"0")</f>
        <v>0</v>
      </c>
      <c r="W265" s="44">
        <f>IFERROR(SUM(W257:W263),"0")</f>
        <v>0</v>
      </c>
      <c r="X265" s="43"/>
      <c r="Y265" s="68"/>
      <c r="Z265" s="68"/>
    </row>
    <row r="266" spans="1:53" ht="14.25" customHeight="1" x14ac:dyDescent="0.25">
      <c r="A266" s="331" t="s">
        <v>76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67"/>
      <c r="Z266" s="67"/>
    </row>
    <row r="267" spans="1:53" ht="27" customHeight="1" x14ac:dyDescent="0.25">
      <c r="A267" s="64" t="s">
        <v>431</v>
      </c>
      <c r="B267" s="64" t="s">
        <v>432</v>
      </c>
      <c r="C267" s="37">
        <v>4301031154</v>
      </c>
      <c r="D267" s="326">
        <v>4607091387292</v>
      </c>
      <c r="E267" s="326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8"/>
      <c r="P267" s="328"/>
      <c r="Q267" s="328"/>
      <c r="R267" s="32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25">
      <c r="A268" s="64" t="s">
        <v>433</v>
      </c>
      <c r="B268" s="64" t="s">
        <v>434</v>
      </c>
      <c r="C268" s="37">
        <v>4301031155</v>
      </c>
      <c r="D268" s="326">
        <v>4607091387315</v>
      </c>
      <c r="E268" s="326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8"/>
      <c r="P268" s="328"/>
      <c r="Q268" s="328"/>
      <c r="R268" s="32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1"/>
      <c r="N269" s="317" t="s">
        <v>43</v>
      </c>
      <c r="O269" s="318"/>
      <c r="P269" s="318"/>
      <c r="Q269" s="318"/>
      <c r="R269" s="318"/>
      <c r="S269" s="318"/>
      <c r="T269" s="319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17" t="s">
        <v>43</v>
      </c>
      <c r="O270" s="318"/>
      <c r="P270" s="318"/>
      <c r="Q270" s="318"/>
      <c r="R270" s="318"/>
      <c r="S270" s="318"/>
      <c r="T270" s="319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25">
      <c r="A271" s="330" t="s">
        <v>435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6"/>
      <c r="Z271" s="66"/>
    </row>
    <row r="272" spans="1:53" ht="14.25" customHeight="1" x14ac:dyDescent="0.25">
      <c r="A272" s="331" t="s">
        <v>76</v>
      </c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67"/>
      <c r="Z272" s="67"/>
    </row>
    <row r="273" spans="1:53" ht="27" customHeight="1" x14ac:dyDescent="0.25">
      <c r="A273" s="64" t="s">
        <v>436</v>
      </c>
      <c r="B273" s="64" t="s">
        <v>437</v>
      </c>
      <c r="C273" s="37">
        <v>4301031066</v>
      </c>
      <c r="D273" s="326">
        <v>4607091383836</v>
      </c>
      <c r="E273" s="326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8"/>
      <c r="P273" s="328"/>
      <c r="Q273" s="328"/>
      <c r="R273" s="32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1"/>
      <c r="N274" s="317" t="s">
        <v>43</v>
      </c>
      <c r="O274" s="318"/>
      <c r="P274" s="318"/>
      <c r="Q274" s="318"/>
      <c r="R274" s="318"/>
      <c r="S274" s="318"/>
      <c r="T274" s="319"/>
      <c r="U274" s="43" t="s">
        <v>42</v>
      </c>
      <c r="V274" s="44">
        <f>IFERROR(V273/H273,"0")</f>
        <v>0</v>
      </c>
      <c r="W274" s="44">
        <f>IFERROR(W273/H273,"0")</f>
        <v>0</v>
      </c>
      <c r="X274" s="44">
        <f>IFERROR(IF(X273="",0,X273),"0")</f>
        <v>0</v>
      </c>
      <c r="Y274" s="68"/>
      <c r="Z274" s="68"/>
    </row>
    <row r="275" spans="1:53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17" t="s">
        <v>43</v>
      </c>
      <c r="O275" s="318"/>
      <c r="P275" s="318"/>
      <c r="Q275" s="318"/>
      <c r="R275" s="318"/>
      <c r="S275" s="318"/>
      <c r="T275" s="319"/>
      <c r="U275" s="43" t="s">
        <v>0</v>
      </c>
      <c r="V275" s="44">
        <f>IFERROR(SUM(V273:V273),"0")</f>
        <v>0</v>
      </c>
      <c r="W275" s="44">
        <f>IFERROR(SUM(W273:W273),"0")</f>
        <v>0</v>
      </c>
      <c r="X275" s="43"/>
      <c r="Y275" s="68"/>
      <c r="Z275" s="68"/>
    </row>
    <row r="276" spans="1:53" ht="14.25" customHeight="1" x14ac:dyDescent="0.25">
      <c r="A276" s="331" t="s">
        <v>81</v>
      </c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  <c r="T276" s="331"/>
      <c r="U276" s="331"/>
      <c r="V276" s="331"/>
      <c r="W276" s="331"/>
      <c r="X276" s="331"/>
      <c r="Y276" s="67"/>
      <c r="Z276" s="67"/>
    </row>
    <row r="277" spans="1:53" ht="27" customHeight="1" x14ac:dyDescent="0.25">
      <c r="A277" s="64" t="s">
        <v>438</v>
      </c>
      <c r="B277" s="64" t="s">
        <v>439</v>
      </c>
      <c r="C277" s="37">
        <v>4301051142</v>
      </c>
      <c r="D277" s="326">
        <v>4607091387919</v>
      </c>
      <c r="E277" s="326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8"/>
      <c r="P277" s="328"/>
      <c r="Q277" s="328"/>
      <c r="R277" s="32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440</v>
      </c>
      <c r="B278" s="64" t="s">
        <v>441</v>
      </c>
      <c r="C278" s="37">
        <v>4301051109</v>
      </c>
      <c r="D278" s="326">
        <v>4607091383942</v>
      </c>
      <c r="E278" s="326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8"/>
      <c r="P278" s="328"/>
      <c r="Q278" s="328"/>
      <c r="R278" s="32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442</v>
      </c>
      <c r="B279" s="64" t="s">
        <v>443</v>
      </c>
      <c r="C279" s="37">
        <v>4301051518</v>
      </c>
      <c r="D279" s="326">
        <v>4607091383959</v>
      </c>
      <c r="E279" s="326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416" t="s">
        <v>444</v>
      </c>
      <c r="O279" s="328"/>
      <c r="P279" s="328"/>
      <c r="Q279" s="328"/>
      <c r="R279" s="32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17" t="s">
        <v>43</v>
      </c>
      <c r="O280" s="318"/>
      <c r="P280" s="318"/>
      <c r="Q280" s="318"/>
      <c r="R280" s="318"/>
      <c r="S280" s="318"/>
      <c r="T280" s="319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1"/>
      <c r="N281" s="317" t="s">
        <v>43</v>
      </c>
      <c r="O281" s="318"/>
      <c r="P281" s="318"/>
      <c r="Q281" s="318"/>
      <c r="R281" s="318"/>
      <c r="S281" s="318"/>
      <c r="T281" s="319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31" t="s">
        <v>231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67"/>
      <c r="Z282" s="67"/>
    </row>
    <row r="283" spans="1:53" ht="27" customHeight="1" x14ac:dyDescent="0.25">
      <c r="A283" s="64" t="s">
        <v>445</v>
      </c>
      <c r="B283" s="64" t="s">
        <v>446</v>
      </c>
      <c r="C283" s="37">
        <v>4301060324</v>
      </c>
      <c r="D283" s="326">
        <v>4607091388831</v>
      </c>
      <c r="E283" s="326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8"/>
      <c r="P283" s="328"/>
      <c r="Q283" s="328"/>
      <c r="R283" s="32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17" t="s">
        <v>43</v>
      </c>
      <c r="O284" s="318"/>
      <c r="P284" s="318"/>
      <c r="Q284" s="318"/>
      <c r="R284" s="318"/>
      <c r="S284" s="318"/>
      <c r="T284" s="31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1"/>
      <c r="N285" s="317" t="s">
        <v>43</v>
      </c>
      <c r="O285" s="318"/>
      <c r="P285" s="318"/>
      <c r="Q285" s="318"/>
      <c r="R285" s="318"/>
      <c r="S285" s="318"/>
      <c r="T285" s="31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1" t="s">
        <v>94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67"/>
      <c r="Z286" s="67"/>
    </row>
    <row r="287" spans="1:53" ht="27" customHeight="1" x14ac:dyDescent="0.25">
      <c r="A287" s="64" t="s">
        <v>447</v>
      </c>
      <c r="B287" s="64" t="s">
        <v>448</v>
      </c>
      <c r="C287" s="37">
        <v>4301032015</v>
      </c>
      <c r="D287" s="326">
        <v>4607091383102</v>
      </c>
      <c r="E287" s="326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8"/>
      <c r="P287" s="328"/>
      <c r="Q287" s="328"/>
      <c r="R287" s="329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17" t="s">
        <v>43</v>
      </c>
      <c r="O288" s="318"/>
      <c r="P288" s="318"/>
      <c r="Q288" s="318"/>
      <c r="R288" s="318"/>
      <c r="S288" s="318"/>
      <c r="T288" s="31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1"/>
      <c r="N289" s="317" t="s">
        <v>43</v>
      </c>
      <c r="O289" s="318"/>
      <c r="P289" s="318"/>
      <c r="Q289" s="318"/>
      <c r="R289" s="318"/>
      <c r="S289" s="318"/>
      <c r="T289" s="31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2" t="s">
        <v>449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55"/>
      <c r="Z290" s="55"/>
    </row>
    <row r="291" spans="1:53" ht="16.5" customHeight="1" x14ac:dyDescent="0.25">
      <c r="A291" s="330" t="s">
        <v>450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66"/>
      <c r="Z291" s="66"/>
    </row>
    <row r="292" spans="1:53" ht="14.25" customHeight="1" x14ac:dyDescent="0.25">
      <c r="A292" s="331" t="s">
        <v>116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67"/>
      <c r="Z292" s="67"/>
    </row>
    <row r="293" spans="1:53" ht="27" customHeight="1" x14ac:dyDescent="0.25">
      <c r="A293" s="64" t="s">
        <v>451</v>
      </c>
      <c r="B293" s="64" t="s">
        <v>452</v>
      </c>
      <c r="C293" s="37">
        <v>4301011339</v>
      </c>
      <c r="D293" s="326">
        <v>4607091383997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4301011239</v>
      </c>
      <c r="D294" s="326">
        <v>4607091383997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4301011326</v>
      </c>
      <c r="D295" s="326">
        <v>4607091384130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454</v>
      </c>
      <c r="B296" s="64" t="s">
        <v>456</v>
      </c>
      <c r="C296" s="37">
        <v>4301011240</v>
      </c>
      <c r="D296" s="326">
        <v>4607091384130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457</v>
      </c>
      <c r="B297" s="64" t="s">
        <v>458</v>
      </c>
      <c r="C297" s="37">
        <v>4301011330</v>
      </c>
      <c r="D297" s="326">
        <v>4607091384147</v>
      </c>
      <c r="E297" s="326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457</v>
      </c>
      <c r="B298" s="64" t="s">
        <v>459</v>
      </c>
      <c r="C298" s="37">
        <v>4301011238</v>
      </c>
      <c r="D298" s="326">
        <v>4607091384147</v>
      </c>
      <c r="E298" s="326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408" t="s">
        <v>460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461</v>
      </c>
      <c r="B299" s="64" t="s">
        <v>462</v>
      </c>
      <c r="C299" s="37">
        <v>4301011327</v>
      </c>
      <c r="D299" s="326">
        <v>4607091384154</v>
      </c>
      <c r="E299" s="326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8"/>
      <c r="P299" s="328"/>
      <c r="Q299" s="328"/>
      <c r="R299" s="329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463</v>
      </c>
      <c r="B300" s="64" t="s">
        <v>464</v>
      </c>
      <c r="C300" s="37">
        <v>4301011332</v>
      </c>
      <c r="D300" s="326">
        <v>4607091384161</v>
      </c>
      <c r="E300" s="326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8"/>
      <c r="P300" s="328"/>
      <c r="Q300" s="328"/>
      <c r="R300" s="329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17" t="s">
        <v>43</v>
      </c>
      <c r="O301" s="318"/>
      <c r="P301" s="318"/>
      <c r="Q301" s="318"/>
      <c r="R301" s="318"/>
      <c r="S301" s="318"/>
      <c r="T301" s="319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1"/>
      <c r="N302" s="317" t="s">
        <v>43</v>
      </c>
      <c r="O302" s="318"/>
      <c r="P302" s="318"/>
      <c r="Q302" s="318"/>
      <c r="R302" s="318"/>
      <c r="S302" s="318"/>
      <c r="T302" s="319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31" t="s">
        <v>108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67"/>
      <c r="Z303" s="67"/>
    </row>
    <row r="304" spans="1:53" ht="27" customHeight="1" x14ac:dyDescent="0.25">
      <c r="A304" s="64" t="s">
        <v>465</v>
      </c>
      <c r="B304" s="64" t="s">
        <v>466</v>
      </c>
      <c r="C304" s="37">
        <v>4301020178</v>
      </c>
      <c r="D304" s="326">
        <v>4607091383980</v>
      </c>
      <c r="E304" s="326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8"/>
      <c r="P304" s="328"/>
      <c r="Q304" s="328"/>
      <c r="R304" s="329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25">
      <c r="A305" s="64" t="s">
        <v>467</v>
      </c>
      <c r="B305" s="64" t="s">
        <v>468</v>
      </c>
      <c r="C305" s="37">
        <v>4301020179</v>
      </c>
      <c r="D305" s="326">
        <v>4607091384178</v>
      </c>
      <c r="E305" s="326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17" t="s">
        <v>43</v>
      </c>
      <c r="O306" s="318"/>
      <c r="P306" s="318"/>
      <c r="Q306" s="318"/>
      <c r="R306" s="318"/>
      <c r="S306" s="318"/>
      <c r="T306" s="319"/>
      <c r="U306" s="43" t="s">
        <v>42</v>
      </c>
      <c r="V306" s="44">
        <f>IFERROR(V304/H304,"0")+IFERROR(V305/H305,"0")</f>
        <v>0</v>
      </c>
      <c r="W306" s="44">
        <f>IFERROR(W304/H304,"0")+IFERROR(W305/H305,"0")</f>
        <v>0</v>
      </c>
      <c r="X306" s="44">
        <f>IFERROR(IF(X304="",0,X304),"0")+IFERROR(IF(X305="",0,X305),"0")</f>
        <v>0</v>
      </c>
      <c r="Y306" s="68"/>
      <c r="Z306" s="68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17" t="s">
        <v>43</v>
      </c>
      <c r="O307" s="318"/>
      <c r="P307" s="318"/>
      <c r="Q307" s="318"/>
      <c r="R307" s="318"/>
      <c r="S307" s="318"/>
      <c r="T307" s="319"/>
      <c r="U307" s="43" t="s">
        <v>0</v>
      </c>
      <c r="V307" s="44">
        <f>IFERROR(SUM(V304:V305),"0")</f>
        <v>0</v>
      </c>
      <c r="W307" s="44">
        <f>IFERROR(SUM(W304:W305),"0")</f>
        <v>0</v>
      </c>
      <c r="X307" s="43"/>
      <c r="Y307" s="68"/>
      <c r="Z307" s="68"/>
    </row>
    <row r="308" spans="1:53" ht="14.25" customHeight="1" x14ac:dyDescent="0.25">
      <c r="A308" s="331" t="s">
        <v>81</v>
      </c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  <c r="T308" s="331"/>
      <c r="U308" s="331"/>
      <c r="V308" s="331"/>
      <c r="W308" s="331"/>
      <c r="X308" s="331"/>
      <c r="Y308" s="67"/>
      <c r="Z308" s="67"/>
    </row>
    <row r="309" spans="1:53" ht="27" customHeight="1" x14ac:dyDescent="0.25">
      <c r="A309" s="64" t="s">
        <v>469</v>
      </c>
      <c r="B309" s="64" t="s">
        <v>470</v>
      </c>
      <c r="C309" s="37">
        <v>4301051298</v>
      </c>
      <c r="D309" s="326">
        <v>4607091384260</v>
      </c>
      <c r="E309" s="32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8"/>
      <c r="P309" s="328"/>
      <c r="Q309" s="328"/>
      <c r="R309" s="32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1"/>
      <c r="N310" s="317" t="s">
        <v>43</v>
      </c>
      <c r="O310" s="318"/>
      <c r="P310" s="318"/>
      <c r="Q310" s="318"/>
      <c r="R310" s="318"/>
      <c r="S310" s="318"/>
      <c r="T310" s="31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0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17" t="s">
        <v>43</v>
      </c>
      <c r="O311" s="318"/>
      <c r="P311" s="318"/>
      <c r="Q311" s="318"/>
      <c r="R311" s="318"/>
      <c r="S311" s="318"/>
      <c r="T311" s="31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31" t="s">
        <v>231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7"/>
      <c r="Z312" s="67"/>
    </row>
    <row r="313" spans="1:53" ht="16.5" customHeight="1" x14ac:dyDescent="0.25">
      <c r="A313" s="64" t="s">
        <v>471</v>
      </c>
      <c r="B313" s="64" t="s">
        <v>472</v>
      </c>
      <c r="C313" s="37">
        <v>4301060314</v>
      </c>
      <c r="D313" s="326">
        <v>4607091384673</v>
      </c>
      <c r="E313" s="326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8"/>
      <c r="P313" s="328"/>
      <c r="Q313" s="328"/>
      <c r="R313" s="32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2" t="s">
        <v>66</v>
      </c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1"/>
      <c r="N314" s="317" t="s">
        <v>43</v>
      </c>
      <c r="O314" s="318"/>
      <c r="P314" s="318"/>
      <c r="Q314" s="318"/>
      <c r="R314" s="318"/>
      <c r="S314" s="318"/>
      <c r="T314" s="319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20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17" t="s">
        <v>43</v>
      </c>
      <c r="O315" s="318"/>
      <c r="P315" s="318"/>
      <c r="Q315" s="318"/>
      <c r="R315" s="318"/>
      <c r="S315" s="318"/>
      <c r="T315" s="319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6.5" customHeight="1" x14ac:dyDescent="0.25">
      <c r="A316" s="330" t="s">
        <v>473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6"/>
      <c r="Z316" s="66"/>
    </row>
    <row r="317" spans="1:53" ht="14.25" customHeight="1" x14ac:dyDescent="0.25">
      <c r="A317" s="331" t="s">
        <v>116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67"/>
      <c r="Z317" s="67"/>
    </row>
    <row r="318" spans="1:53" ht="27" customHeight="1" x14ac:dyDescent="0.25">
      <c r="A318" s="64" t="s">
        <v>474</v>
      </c>
      <c r="B318" s="64" t="s">
        <v>475</v>
      </c>
      <c r="C318" s="37">
        <v>4301011324</v>
      </c>
      <c r="D318" s="326">
        <v>4607091384185</v>
      </c>
      <c r="E318" s="326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476</v>
      </c>
      <c r="B319" s="64" t="s">
        <v>477</v>
      </c>
      <c r="C319" s="37">
        <v>4301011312</v>
      </c>
      <c r="D319" s="326">
        <v>4607091384192</v>
      </c>
      <c r="E319" s="32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4301011483</v>
      </c>
      <c r="D320" s="326">
        <v>4680115881907</v>
      </c>
      <c r="E320" s="326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8"/>
      <c r="P320" s="328"/>
      <c r="Q320" s="328"/>
      <c r="R320" s="32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4301011303</v>
      </c>
      <c r="D321" s="326">
        <v>4607091384680</v>
      </c>
      <c r="E321" s="326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8"/>
      <c r="P321" s="328"/>
      <c r="Q321" s="328"/>
      <c r="R321" s="32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1"/>
      <c r="N322" s="317" t="s">
        <v>43</v>
      </c>
      <c r="O322" s="318"/>
      <c r="P322" s="318"/>
      <c r="Q322" s="318"/>
      <c r="R322" s="318"/>
      <c r="S322" s="318"/>
      <c r="T322" s="319"/>
      <c r="U322" s="43" t="s">
        <v>42</v>
      </c>
      <c r="V322" s="44">
        <f>IFERROR(V318/H318,"0")+IFERROR(V319/H319,"0")+IFERROR(V320/H320,"0")+IFERROR(V321/H321,"0")</f>
        <v>0</v>
      </c>
      <c r="W322" s="44">
        <f>IFERROR(W318/H318,"0")+IFERROR(W319/H319,"0")+IFERROR(W320/H320,"0")+IFERROR(W321/H321,"0")</f>
        <v>0</v>
      </c>
      <c r="X322" s="44">
        <f>IFERROR(IF(X318="",0,X318),"0")+IFERROR(IF(X319="",0,X319),"0")+IFERROR(IF(X320="",0,X320),"0")+IFERROR(IF(X321="",0,X321),"0")</f>
        <v>0</v>
      </c>
      <c r="Y322" s="68"/>
      <c r="Z322" s="68"/>
    </row>
    <row r="323" spans="1:53" x14ac:dyDescent="0.2">
      <c r="A323" s="320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1"/>
      <c r="N323" s="317" t="s">
        <v>43</v>
      </c>
      <c r="O323" s="318"/>
      <c r="P323" s="318"/>
      <c r="Q323" s="318"/>
      <c r="R323" s="318"/>
      <c r="S323" s="318"/>
      <c r="T323" s="319"/>
      <c r="U323" s="43" t="s">
        <v>0</v>
      </c>
      <c r="V323" s="44">
        <f>IFERROR(SUM(V318:V321),"0")</f>
        <v>0</v>
      </c>
      <c r="W323" s="44">
        <f>IFERROR(SUM(W318:W321),"0")</f>
        <v>0</v>
      </c>
      <c r="X323" s="43"/>
      <c r="Y323" s="68"/>
      <c r="Z323" s="68"/>
    </row>
    <row r="324" spans="1:53" ht="14.25" customHeight="1" x14ac:dyDescent="0.25">
      <c r="A324" s="331" t="s">
        <v>76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331"/>
      <c r="Y324" s="67"/>
      <c r="Z324" s="67"/>
    </row>
    <row r="325" spans="1:53" ht="27" customHeight="1" x14ac:dyDescent="0.25">
      <c r="A325" s="64" t="s">
        <v>482</v>
      </c>
      <c r="B325" s="64" t="s">
        <v>483</v>
      </c>
      <c r="C325" s="37">
        <v>4301031139</v>
      </c>
      <c r="D325" s="326">
        <v>4607091384802</v>
      </c>
      <c r="E325" s="326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8"/>
      <c r="P325" s="328"/>
      <c r="Q325" s="328"/>
      <c r="R325" s="329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25">
      <c r="A326" s="64" t="s">
        <v>484</v>
      </c>
      <c r="B326" s="64" t="s">
        <v>485</v>
      </c>
      <c r="C326" s="37">
        <v>4301031140</v>
      </c>
      <c r="D326" s="326">
        <v>4607091384826</v>
      </c>
      <c r="E326" s="326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8"/>
      <c r="P326" s="328"/>
      <c r="Q326" s="328"/>
      <c r="R326" s="32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1"/>
      <c r="N327" s="317" t="s">
        <v>43</v>
      </c>
      <c r="O327" s="318"/>
      <c r="P327" s="318"/>
      <c r="Q327" s="318"/>
      <c r="R327" s="318"/>
      <c r="S327" s="318"/>
      <c r="T327" s="319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1"/>
      <c r="N328" s="317" t="s">
        <v>43</v>
      </c>
      <c r="O328" s="318"/>
      <c r="P328" s="318"/>
      <c r="Q328" s="318"/>
      <c r="R328" s="318"/>
      <c r="S328" s="318"/>
      <c r="T328" s="319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25">
      <c r="A329" s="331" t="s">
        <v>81</v>
      </c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  <c r="T329" s="331"/>
      <c r="U329" s="331"/>
      <c r="V329" s="331"/>
      <c r="W329" s="331"/>
      <c r="X329" s="331"/>
      <c r="Y329" s="67"/>
      <c r="Z329" s="67"/>
    </row>
    <row r="330" spans="1:53" ht="27" customHeight="1" x14ac:dyDescent="0.25">
      <c r="A330" s="64" t="s">
        <v>486</v>
      </c>
      <c r="B330" s="64" t="s">
        <v>487</v>
      </c>
      <c r="C330" s="37">
        <v>4301051303</v>
      </c>
      <c r="D330" s="326">
        <v>4607091384246</v>
      </c>
      <c r="E330" s="326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488</v>
      </c>
      <c r="B331" s="64" t="s">
        <v>489</v>
      </c>
      <c r="C331" s="37">
        <v>4301051445</v>
      </c>
      <c r="D331" s="326">
        <v>4680115881976</v>
      </c>
      <c r="E331" s="326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490</v>
      </c>
      <c r="B332" s="64" t="s">
        <v>491</v>
      </c>
      <c r="C332" s="37">
        <v>4301051297</v>
      </c>
      <c r="D332" s="326">
        <v>4607091384253</v>
      </c>
      <c r="E332" s="326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8"/>
      <c r="P332" s="328"/>
      <c r="Q332" s="328"/>
      <c r="R332" s="32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492</v>
      </c>
      <c r="B333" s="64" t="s">
        <v>493</v>
      </c>
      <c r="C333" s="37">
        <v>4301051444</v>
      </c>
      <c r="D333" s="326">
        <v>4680115881969</v>
      </c>
      <c r="E333" s="326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8"/>
      <c r="P333" s="328"/>
      <c r="Q333" s="328"/>
      <c r="R333" s="32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1"/>
      <c r="N334" s="317" t="s">
        <v>43</v>
      </c>
      <c r="O334" s="318"/>
      <c r="P334" s="318"/>
      <c r="Q334" s="318"/>
      <c r="R334" s="318"/>
      <c r="S334" s="318"/>
      <c r="T334" s="319"/>
      <c r="U334" s="43" t="s">
        <v>42</v>
      </c>
      <c r="V334" s="44">
        <f>IFERROR(V330/H330,"0")+IFERROR(V331/H331,"0")+IFERROR(V332/H332,"0")+IFERROR(V333/H333,"0")</f>
        <v>0</v>
      </c>
      <c r="W334" s="44">
        <f>IFERROR(W330/H330,"0")+IFERROR(W331/H331,"0")+IFERROR(W332/H332,"0")+IFERROR(W333/H333,"0")</f>
        <v>0</v>
      </c>
      <c r="X334" s="44">
        <f>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1"/>
      <c r="N335" s="317" t="s">
        <v>43</v>
      </c>
      <c r="O335" s="318"/>
      <c r="P335" s="318"/>
      <c r="Q335" s="318"/>
      <c r="R335" s="318"/>
      <c r="S335" s="318"/>
      <c r="T335" s="319"/>
      <c r="U335" s="43" t="s">
        <v>0</v>
      </c>
      <c r="V335" s="44">
        <f>IFERROR(SUM(V330:V333),"0")</f>
        <v>0</v>
      </c>
      <c r="W335" s="44">
        <f>IFERROR(SUM(W330:W333),"0")</f>
        <v>0</v>
      </c>
      <c r="X335" s="43"/>
      <c r="Y335" s="68"/>
      <c r="Z335" s="68"/>
    </row>
    <row r="336" spans="1:53" ht="14.25" customHeight="1" x14ac:dyDescent="0.25">
      <c r="A336" s="331" t="s">
        <v>231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67"/>
      <c r="Z336" s="67"/>
    </row>
    <row r="337" spans="1:53" ht="27" customHeight="1" x14ac:dyDescent="0.25">
      <c r="A337" s="64" t="s">
        <v>494</v>
      </c>
      <c r="B337" s="64" t="s">
        <v>495</v>
      </c>
      <c r="C337" s="37">
        <v>4301060322</v>
      </c>
      <c r="D337" s="326">
        <v>4607091389357</v>
      </c>
      <c r="E337" s="326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8"/>
      <c r="P337" s="328"/>
      <c r="Q337" s="328"/>
      <c r="R337" s="329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1"/>
      <c r="N338" s="317" t="s">
        <v>43</v>
      </c>
      <c r="O338" s="318"/>
      <c r="P338" s="318"/>
      <c r="Q338" s="318"/>
      <c r="R338" s="318"/>
      <c r="S338" s="318"/>
      <c r="T338" s="319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20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1"/>
      <c r="N339" s="317" t="s">
        <v>43</v>
      </c>
      <c r="O339" s="318"/>
      <c r="P339" s="318"/>
      <c r="Q339" s="318"/>
      <c r="R339" s="318"/>
      <c r="S339" s="318"/>
      <c r="T339" s="319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">
      <c r="A340" s="342" t="s">
        <v>496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55"/>
      <c r="Z340" s="55"/>
    </row>
    <row r="341" spans="1:53" ht="16.5" customHeight="1" x14ac:dyDescent="0.25">
      <c r="A341" s="330" t="s">
        <v>497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6"/>
      <c r="Z341" s="66"/>
    </row>
    <row r="342" spans="1:53" ht="14.25" customHeight="1" x14ac:dyDescent="0.25">
      <c r="A342" s="331" t="s">
        <v>116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67"/>
      <c r="Z342" s="67"/>
    </row>
    <row r="343" spans="1:53" ht="27" customHeight="1" x14ac:dyDescent="0.25">
      <c r="A343" s="64" t="s">
        <v>498</v>
      </c>
      <c r="B343" s="64" t="s">
        <v>499</v>
      </c>
      <c r="C343" s="37">
        <v>4301011428</v>
      </c>
      <c r="D343" s="326">
        <v>4607091389708</v>
      </c>
      <c r="E343" s="32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8"/>
      <c r="P343" s="328"/>
      <c r="Q343" s="328"/>
      <c r="R343" s="32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25">
      <c r="A344" s="64" t="s">
        <v>500</v>
      </c>
      <c r="B344" s="64" t="s">
        <v>501</v>
      </c>
      <c r="C344" s="37">
        <v>4301011427</v>
      </c>
      <c r="D344" s="326">
        <v>4607091389692</v>
      </c>
      <c r="E344" s="326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8"/>
      <c r="P344" s="328"/>
      <c r="Q344" s="328"/>
      <c r="R344" s="32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1"/>
      <c r="N345" s="317" t="s">
        <v>43</v>
      </c>
      <c r="O345" s="318"/>
      <c r="P345" s="318"/>
      <c r="Q345" s="318"/>
      <c r="R345" s="318"/>
      <c r="S345" s="318"/>
      <c r="T345" s="319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20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1"/>
      <c r="N346" s="317" t="s">
        <v>43</v>
      </c>
      <c r="O346" s="318"/>
      <c r="P346" s="318"/>
      <c r="Q346" s="318"/>
      <c r="R346" s="318"/>
      <c r="S346" s="318"/>
      <c r="T346" s="319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31" t="s">
        <v>76</v>
      </c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  <c r="T347" s="331"/>
      <c r="U347" s="331"/>
      <c r="V347" s="331"/>
      <c r="W347" s="331"/>
      <c r="X347" s="331"/>
      <c r="Y347" s="67"/>
      <c r="Z347" s="67"/>
    </row>
    <row r="348" spans="1:53" ht="27" customHeight="1" x14ac:dyDescent="0.25">
      <c r="A348" s="64" t="s">
        <v>502</v>
      </c>
      <c r="B348" s="64" t="s">
        <v>503</v>
      </c>
      <c r="C348" s="37">
        <v>4301031177</v>
      </c>
      <c r="D348" s="326">
        <v>4607091389753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504</v>
      </c>
      <c r="B349" s="64" t="s">
        <v>505</v>
      </c>
      <c r="C349" s="37">
        <v>4301031174</v>
      </c>
      <c r="D349" s="326">
        <v>4607091389760</v>
      </c>
      <c r="E349" s="32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506</v>
      </c>
      <c r="B350" s="64" t="s">
        <v>507</v>
      </c>
      <c r="C350" s="37">
        <v>4301031175</v>
      </c>
      <c r="D350" s="326">
        <v>4607091389746</v>
      </c>
      <c r="E350" s="32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508</v>
      </c>
      <c r="B351" s="64" t="s">
        <v>509</v>
      </c>
      <c r="C351" s="37">
        <v>4301031236</v>
      </c>
      <c r="D351" s="326">
        <v>4680115882928</v>
      </c>
      <c r="E351" s="326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510</v>
      </c>
      <c r="B352" s="64" t="s">
        <v>511</v>
      </c>
      <c r="C352" s="37">
        <v>4301031257</v>
      </c>
      <c r="D352" s="326">
        <v>4680115883147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512</v>
      </c>
      <c r="B353" s="64" t="s">
        <v>513</v>
      </c>
      <c r="C353" s="37">
        <v>4301031178</v>
      </c>
      <c r="D353" s="326">
        <v>4607091384338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514</v>
      </c>
      <c r="B354" s="64" t="s">
        <v>515</v>
      </c>
      <c r="C354" s="37">
        <v>4301031254</v>
      </c>
      <c r="D354" s="326">
        <v>4680115883154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516</v>
      </c>
      <c r="B355" s="64" t="s">
        <v>517</v>
      </c>
      <c r="C355" s="37">
        <v>4301031171</v>
      </c>
      <c r="D355" s="326">
        <v>4607091389524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518</v>
      </c>
      <c r="B356" s="64" t="s">
        <v>519</v>
      </c>
      <c r="C356" s="37">
        <v>4301031258</v>
      </c>
      <c r="D356" s="326">
        <v>4680115883161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520</v>
      </c>
      <c r="B357" s="64" t="s">
        <v>521</v>
      </c>
      <c r="C357" s="37">
        <v>4301031170</v>
      </c>
      <c r="D357" s="326">
        <v>4607091384345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522</v>
      </c>
      <c r="B358" s="64" t="s">
        <v>523</v>
      </c>
      <c r="C358" s="37">
        <v>4301031256</v>
      </c>
      <c r="D358" s="326">
        <v>4680115883178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524</v>
      </c>
      <c r="B359" s="64" t="s">
        <v>525</v>
      </c>
      <c r="C359" s="37">
        <v>4301031172</v>
      </c>
      <c r="D359" s="326">
        <v>4607091389531</v>
      </c>
      <c r="E359" s="32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8"/>
      <c r="P359" s="328"/>
      <c r="Q359" s="328"/>
      <c r="R359" s="329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526</v>
      </c>
      <c r="B360" s="64" t="s">
        <v>527</v>
      </c>
      <c r="C360" s="37">
        <v>4301031255</v>
      </c>
      <c r="D360" s="326">
        <v>4680115883185</v>
      </c>
      <c r="E360" s="326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80" t="s">
        <v>528</v>
      </c>
      <c r="O360" s="328"/>
      <c r="P360" s="328"/>
      <c r="Q360" s="328"/>
      <c r="R360" s="329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1"/>
      <c r="N361" s="317" t="s">
        <v>43</v>
      </c>
      <c r="O361" s="318"/>
      <c r="P361" s="318"/>
      <c r="Q361" s="318"/>
      <c r="R361" s="318"/>
      <c r="S361" s="318"/>
      <c r="T361" s="319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1"/>
      <c r="N362" s="317" t="s">
        <v>43</v>
      </c>
      <c r="O362" s="318"/>
      <c r="P362" s="318"/>
      <c r="Q362" s="318"/>
      <c r="R362" s="318"/>
      <c r="S362" s="318"/>
      <c r="T362" s="319"/>
      <c r="U362" s="43" t="s">
        <v>0</v>
      </c>
      <c r="V362" s="44">
        <f>IFERROR(SUM(V348:V360),"0")</f>
        <v>0</v>
      </c>
      <c r="W362" s="44">
        <f>IFERROR(SUM(W348:W360),"0")</f>
        <v>0</v>
      </c>
      <c r="X362" s="43"/>
      <c r="Y362" s="68"/>
      <c r="Z362" s="68"/>
    </row>
    <row r="363" spans="1:53" ht="14.25" customHeight="1" x14ac:dyDescent="0.25">
      <c r="A363" s="331" t="s">
        <v>81</v>
      </c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  <c r="T363" s="331"/>
      <c r="U363" s="331"/>
      <c r="V363" s="331"/>
      <c r="W363" s="331"/>
      <c r="X363" s="331"/>
      <c r="Y363" s="67"/>
      <c r="Z363" s="67"/>
    </row>
    <row r="364" spans="1:53" ht="27" customHeight="1" x14ac:dyDescent="0.25">
      <c r="A364" s="64" t="s">
        <v>529</v>
      </c>
      <c r="B364" s="64" t="s">
        <v>530</v>
      </c>
      <c r="C364" s="37">
        <v>4301051258</v>
      </c>
      <c r="D364" s="326">
        <v>4607091389685</v>
      </c>
      <c r="E364" s="326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531</v>
      </c>
      <c r="B365" s="64" t="s">
        <v>532</v>
      </c>
      <c r="C365" s="37">
        <v>4301051431</v>
      </c>
      <c r="D365" s="326">
        <v>4607091389654</v>
      </c>
      <c r="E365" s="326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533</v>
      </c>
      <c r="B366" s="64" t="s">
        <v>534</v>
      </c>
      <c r="C366" s="37">
        <v>4301051284</v>
      </c>
      <c r="D366" s="326">
        <v>4607091384352</v>
      </c>
      <c r="E366" s="326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8"/>
      <c r="P366" s="328"/>
      <c r="Q366" s="328"/>
      <c r="R366" s="32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535</v>
      </c>
      <c r="B367" s="64" t="s">
        <v>536</v>
      </c>
      <c r="C367" s="37">
        <v>4301051257</v>
      </c>
      <c r="D367" s="326">
        <v>4607091389661</v>
      </c>
      <c r="E367" s="326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8"/>
      <c r="P367" s="328"/>
      <c r="Q367" s="328"/>
      <c r="R367" s="32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1"/>
      <c r="N368" s="317" t="s">
        <v>43</v>
      </c>
      <c r="O368" s="318"/>
      <c r="P368" s="318"/>
      <c r="Q368" s="318"/>
      <c r="R368" s="318"/>
      <c r="S368" s="318"/>
      <c r="T368" s="319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1"/>
      <c r="N369" s="317" t="s">
        <v>43</v>
      </c>
      <c r="O369" s="318"/>
      <c r="P369" s="318"/>
      <c r="Q369" s="318"/>
      <c r="R369" s="318"/>
      <c r="S369" s="318"/>
      <c r="T369" s="319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customHeight="1" x14ac:dyDescent="0.25">
      <c r="A370" s="331" t="s">
        <v>231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331"/>
      <c r="Y370" s="67"/>
      <c r="Z370" s="67"/>
    </row>
    <row r="371" spans="1:53" ht="27" customHeight="1" x14ac:dyDescent="0.25">
      <c r="A371" s="64" t="s">
        <v>537</v>
      </c>
      <c r="B371" s="64" t="s">
        <v>538</v>
      </c>
      <c r="C371" s="37">
        <v>4301060352</v>
      </c>
      <c r="D371" s="326">
        <v>4680115881648</v>
      </c>
      <c r="E371" s="326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8"/>
      <c r="P371" s="328"/>
      <c r="Q371" s="328"/>
      <c r="R371" s="32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1"/>
      <c r="N372" s="317" t="s">
        <v>43</v>
      </c>
      <c r="O372" s="318"/>
      <c r="P372" s="318"/>
      <c r="Q372" s="318"/>
      <c r="R372" s="318"/>
      <c r="S372" s="318"/>
      <c r="T372" s="319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1"/>
      <c r="N373" s="317" t="s">
        <v>43</v>
      </c>
      <c r="O373" s="318"/>
      <c r="P373" s="318"/>
      <c r="Q373" s="318"/>
      <c r="R373" s="318"/>
      <c r="S373" s="318"/>
      <c r="T373" s="319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25">
      <c r="A374" s="331" t="s">
        <v>103</v>
      </c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  <c r="T374" s="331"/>
      <c r="U374" s="331"/>
      <c r="V374" s="331"/>
      <c r="W374" s="331"/>
      <c r="X374" s="331"/>
      <c r="Y374" s="67"/>
      <c r="Z374" s="67"/>
    </row>
    <row r="375" spans="1:53" ht="27" customHeight="1" x14ac:dyDescent="0.25">
      <c r="A375" s="64" t="s">
        <v>539</v>
      </c>
      <c r="B375" s="64" t="s">
        <v>540</v>
      </c>
      <c r="C375" s="37">
        <v>4301170009</v>
      </c>
      <c r="D375" s="326">
        <v>4680115882997</v>
      </c>
      <c r="E375" s="326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369" t="s">
        <v>541</v>
      </c>
      <c r="O375" s="328"/>
      <c r="P375" s="328"/>
      <c r="Q375" s="328"/>
      <c r="R375" s="32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1"/>
      <c r="N376" s="317" t="s">
        <v>43</v>
      </c>
      <c r="O376" s="318"/>
      <c r="P376" s="318"/>
      <c r="Q376" s="318"/>
      <c r="R376" s="318"/>
      <c r="S376" s="318"/>
      <c r="T376" s="319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1"/>
      <c r="N377" s="317" t="s">
        <v>43</v>
      </c>
      <c r="O377" s="318"/>
      <c r="P377" s="318"/>
      <c r="Q377" s="318"/>
      <c r="R377" s="318"/>
      <c r="S377" s="318"/>
      <c r="T377" s="319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25">
      <c r="A378" s="330" t="s">
        <v>544</v>
      </c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66"/>
      <c r="Z378" s="66"/>
    </row>
    <row r="379" spans="1:53" ht="14.25" customHeight="1" x14ac:dyDescent="0.25">
      <c r="A379" s="331" t="s">
        <v>108</v>
      </c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331"/>
      <c r="Y379" s="67"/>
      <c r="Z379" s="67"/>
    </row>
    <row r="380" spans="1:53" ht="27" customHeight="1" x14ac:dyDescent="0.25">
      <c r="A380" s="64" t="s">
        <v>545</v>
      </c>
      <c r="B380" s="64" t="s">
        <v>546</v>
      </c>
      <c r="C380" s="37">
        <v>4301020196</v>
      </c>
      <c r="D380" s="326">
        <v>4607091389388</v>
      </c>
      <c r="E380" s="326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8"/>
      <c r="P380" s="328"/>
      <c r="Q380" s="328"/>
      <c r="R380" s="32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547</v>
      </c>
      <c r="B381" s="64" t="s">
        <v>548</v>
      </c>
      <c r="C381" s="37">
        <v>4301020185</v>
      </c>
      <c r="D381" s="326">
        <v>4607091389364</v>
      </c>
      <c r="E381" s="326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8"/>
      <c r="P381" s="328"/>
      <c r="Q381" s="328"/>
      <c r="R381" s="329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17" t="s">
        <v>43</v>
      </c>
      <c r="O382" s="318"/>
      <c r="P382" s="318"/>
      <c r="Q382" s="318"/>
      <c r="R382" s="318"/>
      <c r="S382" s="318"/>
      <c r="T382" s="319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x14ac:dyDescent="0.2">
      <c r="A383" s="320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1"/>
      <c r="N383" s="317" t="s">
        <v>43</v>
      </c>
      <c r="O383" s="318"/>
      <c r="P383" s="318"/>
      <c r="Q383" s="318"/>
      <c r="R383" s="318"/>
      <c r="S383" s="318"/>
      <c r="T383" s="319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25">
      <c r="A384" s="331" t="s">
        <v>76</v>
      </c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67"/>
      <c r="Z384" s="67"/>
    </row>
    <row r="385" spans="1:53" ht="27" customHeight="1" x14ac:dyDescent="0.25">
      <c r="A385" s="64" t="s">
        <v>549</v>
      </c>
      <c r="B385" s="64" t="s">
        <v>550</v>
      </c>
      <c r="C385" s="37">
        <v>4301031212</v>
      </c>
      <c r="D385" s="326">
        <v>4607091389739</v>
      </c>
      <c r="E385" s="326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8"/>
      <c r="P385" s="328"/>
      <c r="Q385" s="328"/>
      <c r="R385" s="32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551</v>
      </c>
      <c r="B386" s="64" t="s">
        <v>552</v>
      </c>
      <c r="C386" s="37">
        <v>4301031247</v>
      </c>
      <c r="D386" s="326">
        <v>4680115883048</v>
      </c>
      <c r="E386" s="326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8"/>
      <c r="P386" s="328"/>
      <c r="Q386" s="328"/>
      <c r="R386" s="32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553</v>
      </c>
      <c r="B387" s="64" t="s">
        <v>554</v>
      </c>
      <c r="C387" s="37">
        <v>4301031176</v>
      </c>
      <c r="D387" s="326">
        <v>4607091389425</v>
      </c>
      <c r="E387" s="326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8"/>
      <c r="P387" s="328"/>
      <c r="Q387" s="328"/>
      <c r="R387" s="32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555</v>
      </c>
      <c r="B388" s="64" t="s">
        <v>556</v>
      </c>
      <c r="C388" s="37">
        <v>4301031215</v>
      </c>
      <c r="D388" s="326">
        <v>4680115882911</v>
      </c>
      <c r="E388" s="326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362" t="s">
        <v>557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558</v>
      </c>
      <c r="B389" s="64" t="s">
        <v>559</v>
      </c>
      <c r="C389" s="37">
        <v>4301031167</v>
      </c>
      <c r="D389" s="326">
        <v>4680115880771</v>
      </c>
      <c r="E389" s="32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4301031173</v>
      </c>
      <c r="D390" s="326">
        <v>4607091389500</v>
      </c>
      <c r="E390" s="32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8"/>
      <c r="P390" s="328"/>
      <c r="Q390" s="328"/>
      <c r="R390" s="32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4301031103</v>
      </c>
      <c r="D391" s="326">
        <v>4680115881983</v>
      </c>
      <c r="E391" s="326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8"/>
      <c r="P391" s="328"/>
      <c r="Q391" s="328"/>
      <c r="R391" s="32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0"/>
      <c r="M392" s="321"/>
      <c r="N392" s="317" t="s">
        <v>43</v>
      </c>
      <c r="O392" s="318"/>
      <c r="P392" s="318"/>
      <c r="Q392" s="318"/>
      <c r="R392" s="318"/>
      <c r="S392" s="318"/>
      <c r="T392" s="319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1"/>
      <c r="N393" s="317" t="s">
        <v>43</v>
      </c>
      <c r="O393" s="318"/>
      <c r="P393" s="318"/>
      <c r="Q393" s="318"/>
      <c r="R393" s="318"/>
      <c r="S393" s="318"/>
      <c r="T393" s="319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25">
      <c r="A394" s="331" t="s">
        <v>103</v>
      </c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  <c r="T394" s="331"/>
      <c r="U394" s="331"/>
      <c r="V394" s="331"/>
      <c r="W394" s="331"/>
      <c r="X394" s="331"/>
      <c r="Y394" s="67"/>
      <c r="Z394" s="67"/>
    </row>
    <row r="395" spans="1:53" ht="27" customHeight="1" x14ac:dyDescent="0.25">
      <c r="A395" s="64" t="s">
        <v>564</v>
      </c>
      <c r="B395" s="64" t="s">
        <v>565</v>
      </c>
      <c r="C395" s="37">
        <v>4301170008</v>
      </c>
      <c r="D395" s="326">
        <v>4680115882980</v>
      </c>
      <c r="E395" s="326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8"/>
      <c r="P395" s="328"/>
      <c r="Q395" s="328"/>
      <c r="R395" s="32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1"/>
      <c r="N396" s="317" t="s">
        <v>43</v>
      </c>
      <c r="O396" s="318"/>
      <c r="P396" s="318"/>
      <c r="Q396" s="318"/>
      <c r="R396" s="318"/>
      <c r="S396" s="318"/>
      <c r="T396" s="319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17" t="s">
        <v>43</v>
      </c>
      <c r="O397" s="318"/>
      <c r="P397" s="318"/>
      <c r="Q397" s="318"/>
      <c r="R397" s="318"/>
      <c r="S397" s="318"/>
      <c r="T397" s="319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">
      <c r="A398" s="342" t="s">
        <v>566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55"/>
      <c r="Z398" s="55"/>
    </row>
    <row r="399" spans="1:53" ht="16.5" customHeight="1" x14ac:dyDescent="0.25">
      <c r="A399" s="330" t="s">
        <v>566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66"/>
      <c r="Z399" s="66"/>
    </row>
    <row r="400" spans="1:53" ht="14.25" customHeight="1" x14ac:dyDescent="0.25">
      <c r="A400" s="331" t="s">
        <v>116</v>
      </c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  <c r="T400" s="331"/>
      <c r="U400" s="331"/>
      <c r="V400" s="331"/>
      <c r="W400" s="331"/>
      <c r="X400" s="331"/>
      <c r="Y400" s="67"/>
      <c r="Z400" s="67"/>
    </row>
    <row r="401" spans="1:53" ht="27" customHeight="1" x14ac:dyDescent="0.25">
      <c r="A401" s="64" t="s">
        <v>567</v>
      </c>
      <c r="B401" s="64" t="s">
        <v>568</v>
      </c>
      <c r="C401" s="37">
        <v>4301011371</v>
      </c>
      <c r="D401" s="326">
        <v>4607091389067</v>
      </c>
      <c r="E401" s="326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8"/>
      <c r="P401" s="328"/>
      <c r="Q401" s="328"/>
      <c r="R401" s="32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569</v>
      </c>
      <c r="B402" s="64" t="s">
        <v>570</v>
      </c>
      <c r="C402" s="37">
        <v>4301011363</v>
      </c>
      <c r="D402" s="326">
        <v>4607091383522</v>
      </c>
      <c r="E402" s="326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8"/>
      <c r="P402" s="328"/>
      <c r="Q402" s="328"/>
      <c r="R402" s="32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571</v>
      </c>
      <c r="B403" s="64" t="s">
        <v>572</v>
      </c>
      <c r="C403" s="37">
        <v>4301011431</v>
      </c>
      <c r="D403" s="326">
        <v>4607091384437</v>
      </c>
      <c r="E403" s="326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8"/>
      <c r="P403" s="328"/>
      <c r="Q403" s="328"/>
      <c r="R403" s="32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573</v>
      </c>
      <c r="B404" s="64" t="s">
        <v>574</v>
      </c>
      <c r="C404" s="37">
        <v>4301011365</v>
      </c>
      <c r="D404" s="326">
        <v>4607091389104</v>
      </c>
      <c r="E404" s="326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8"/>
      <c r="P404" s="328"/>
      <c r="Q404" s="328"/>
      <c r="R404" s="329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575</v>
      </c>
      <c r="B405" s="64" t="s">
        <v>576</v>
      </c>
      <c r="C405" s="37">
        <v>4301011367</v>
      </c>
      <c r="D405" s="326">
        <v>4680115880603</v>
      </c>
      <c r="E405" s="326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577</v>
      </c>
      <c r="B406" s="64" t="s">
        <v>578</v>
      </c>
      <c r="C406" s="37">
        <v>4301011168</v>
      </c>
      <c r="D406" s="326">
        <v>4607091389999</v>
      </c>
      <c r="E406" s="326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579</v>
      </c>
      <c r="B407" s="64" t="s">
        <v>580</v>
      </c>
      <c r="C407" s="37">
        <v>4301011372</v>
      </c>
      <c r="D407" s="326">
        <v>4680115882782</v>
      </c>
      <c r="E407" s="32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581</v>
      </c>
      <c r="B408" s="64" t="s">
        <v>582</v>
      </c>
      <c r="C408" s="37">
        <v>4301011190</v>
      </c>
      <c r="D408" s="326">
        <v>4607091389098</v>
      </c>
      <c r="E408" s="326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8"/>
      <c r="P408" s="328"/>
      <c r="Q408" s="328"/>
      <c r="R408" s="329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25">
      <c r="A409" s="64" t="s">
        <v>583</v>
      </c>
      <c r="B409" s="64" t="s">
        <v>584</v>
      </c>
      <c r="C409" s="37">
        <v>4301011366</v>
      </c>
      <c r="D409" s="326">
        <v>4607091389982</v>
      </c>
      <c r="E409" s="326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8"/>
      <c r="P409" s="328"/>
      <c r="Q409" s="328"/>
      <c r="R409" s="329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17" t="s">
        <v>43</v>
      </c>
      <c r="O410" s="318"/>
      <c r="P410" s="318"/>
      <c r="Q410" s="318"/>
      <c r="R410" s="318"/>
      <c r="S410" s="318"/>
      <c r="T410" s="319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IFERROR(W401/H401,"0")+IFERROR(W402/H402,"0")+IFERROR(W403/H403,"0")+IFERROR(W404/H404,"0")+IFERROR(W405/H405,"0")+IFERROR(W406/H406,"0")+IFERROR(W407/H407,"0")+IFERROR(W408/H408,"0")+IFERROR(W409/H409,"0")</f>
        <v>0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0"/>
      <c r="M411" s="321"/>
      <c r="N411" s="317" t="s">
        <v>43</v>
      </c>
      <c r="O411" s="318"/>
      <c r="P411" s="318"/>
      <c r="Q411" s="318"/>
      <c r="R411" s="318"/>
      <c r="S411" s="318"/>
      <c r="T411" s="319"/>
      <c r="U411" s="43" t="s">
        <v>0</v>
      </c>
      <c r="V411" s="44">
        <f>IFERROR(SUM(V401:V409),"0")</f>
        <v>0</v>
      </c>
      <c r="W411" s="44">
        <f>IFERROR(SUM(W401:W409),"0")</f>
        <v>0</v>
      </c>
      <c r="X411" s="43"/>
      <c r="Y411" s="68"/>
      <c r="Z411" s="68"/>
    </row>
    <row r="412" spans="1:53" ht="14.25" customHeight="1" x14ac:dyDescent="0.25">
      <c r="A412" s="331" t="s">
        <v>108</v>
      </c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67"/>
      <c r="Z412" s="67"/>
    </row>
    <row r="413" spans="1:53" ht="16.5" customHeight="1" x14ac:dyDescent="0.25">
      <c r="A413" s="64" t="s">
        <v>585</v>
      </c>
      <c r="B413" s="64" t="s">
        <v>586</v>
      </c>
      <c r="C413" s="37">
        <v>4301020222</v>
      </c>
      <c r="D413" s="326">
        <v>4607091388930</v>
      </c>
      <c r="E413" s="326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8"/>
      <c r="P413" s="328"/>
      <c r="Q413" s="328"/>
      <c r="R413" s="32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25">
      <c r="A414" s="64" t="s">
        <v>587</v>
      </c>
      <c r="B414" s="64" t="s">
        <v>588</v>
      </c>
      <c r="C414" s="37">
        <v>4301020206</v>
      </c>
      <c r="D414" s="326">
        <v>4680115880054</v>
      </c>
      <c r="E414" s="326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8"/>
      <c r="P414" s="328"/>
      <c r="Q414" s="328"/>
      <c r="R414" s="32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1"/>
      <c r="N415" s="317" t="s">
        <v>43</v>
      </c>
      <c r="O415" s="318"/>
      <c r="P415" s="318"/>
      <c r="Q415" s="318"/>
      <c r="R415" s="318"/>
      <c r="S415" s="318"/>
      <c r="T415" s="319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0"/>
      <c r="M416" s="321"/>
      <c r="N416" s="317" t="s">
        <v>43</v>
      </c>
      <c r="O416" s="318"/>
      <c r="P416" s="318"/>
      <c r="Q416" s="318"/>
      <c r="R416" s="318"/>
      <c r="S416" s="318"/>
      <c r="T416" s="319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25">
      <c r="A417" s="331" t="s">
        <v>76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331"/>
      <c r="Y417" s="67"/>
      <c r="Z417" s="67"/>
    </row>
    <row r="418" spans="1:53" ht="27" customHeight="1" x14ac:dyDescent="0.25">
      <c r="A418" s="64" t="s">
        <v>589</v>
      </c>
      <c r="B418" s="64" t="s">
        <v>590</v>
      </c>
      <c r="C418" s="37">
        <v>4301031252</v>
      </c>
      <c r="D418" s="326">
        <v>4680115883116</v>
      </c>
      <c r="E418" s="326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591</v>
      </c>
      <c r="B419" s="64" t="s">
        <v>592</v>
      </c>
      <c r="C419" s="37">
        <v>4301031248</v>
      </c>
      <c r="D419" s="326">
        <v>4680115883093</v>
      </c>
      <c r="E419" s="32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8"/>
      <c r="P419" s="328"/>
      <c r="Q419" s="328"/>
      <c r="R419" s="32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593</v>
      </c>
      <c r="B420" s="64" t="s">
        <v>594</v>
      </c>
      <c r="C420" s="37">
        <v>4301031250</v>
      </c>
      <c r="D420" s="326">
        <v>4680115883109</v>
      </c>
      <c r="E420" s="326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8"/>
      <c r="P420" s="328"/>
      <c r="Q420" s="328"/>
      <c r="R420" s="32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4301031249</v>
      </c>
      <c r="D421" s="326">
        <v>4680115882072</v>
      </c>
      <c r="E421" s="326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343" t="s">
        <v>597</v>
      </c>
      <c r="O421" s="328"/>
      <c r="P421" s="328"/>
      <c r="Q421" s="328"/>
      <c r="R421" s="32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598</v>
      </c>
      <c r="B422" s="64" t="s">
        <v>599</v>
      </c>
      <c r="C422" s="37">
        <v>4301031251</v>
      </c>
      <c r="D422" s="326">
        <v>4680115882102</v>
      </c>
      <c r="E422" s="326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4" t="s">
        <v>600</v>
      </c>
      <c r="O422" s="328"/>
      <c r="P422" s="328"/>
      <c r="Q422" s="328"/>
      <c r="R422" s="32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25">
      <c r="A423" s="64" t="s">
        <v>601</v>
      </c>
      <c r="B423" s="64" t="s">
        <v>602</v>
      </c>
      <c r="C423" s="37">
        <v>4301031253</v>
      </c>
      <c r="D423" s="326">
        <v>4680115882096</v>
      </c>
      <c r="E423" s="326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345" t="s">
        <v>603</v>
      </c>
      <c r="O423" s="328"/>
      <c r="P423" s="328"/>
      <c r="Q423" s="328"/>
      <c r="R423" s="32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17" t="s">
        <v>43</v>
      </c>
      <c r="O424" s="318"/>
      <c r="P424" s="318"/>
      <c r="Q424" s="318"/>
      <c r="R424" s="318"/>
      <c r="S424" s="318"/>
      <c r="T424" s="319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1"/>
      <c r="N425" s="317" t="s">
        <v>43</v>
      </c>
      <c r="O425" s="318"/>
      <c r="P425" s="318"/>
      <c r="Q425" s="318"/>
      <c r="R425" s="318"/>
      <c r="S425" s="318"/>
      <c r="T425" s="319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25">
      <c r="A426" s="331" t="s">
        <v>81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67"/>
      <c r="Z426" s="67"/>
    </row>
    <row r="427" spans="1:53" ht="16.5" customHeight="1" x14ac:dyDescent="0.25">
      <c r="A427" s="64" t="s">
        <v>604</v>
      </c>
      <c r="B427" s="64" t="s">
        <v>605</v>
      </c>
      <c r="C427" s="37">
        <v>4301051230</v>
      </c>
      <c r="D427" s="326">
        <v>4607091383409</v>
      </c>
      <c r="E427" s="326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8"/>
      <c r="P427" s="328"/>
      <c r="Q427" s="328"/>
      <c r="R427" s="329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25">
      <c r="A428" s="64" t="s">
        <v>606</v>
      </c>
      <c r="B428" s="64" t="s">
        <v>607</v>
      </c>
      <c r="C428" s="37">
        <v>4301051231</v>
      </c>
      <c r="D428" s="326">
        <v>4607091383416</v>
      </c>
      <c r="E428" s="326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8"/>
      <c r="P428" s="328"/>
      <c r="Q428" s="328"/>
      <c r="R428" s="329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17" t="s">
        <v>43</v>
      </c>
      <c r="O429" s="318"/>
      <c r="P429" s="318"/>
      <c r="Q429" s="318"/>
      <c r="R429" s="318"/>
      <c r="S429" s="318"/>
      <c r="T429" s="319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1"/>
      <c r="N430" s="317" t="s">
        <v>43</v>
      </c>
      <c r="O430" s="318"/>
      <c r="P430" s="318"/>
      <c r="Q430" s="318"/>
      <c r="R430" s="318"/>
      <c r="S430" s="318"/>
      <c r="T430" s="319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">
      <c r="A431" s="342" t="s">
        <v>608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55"/>
      <c r="Z431" s="55"/>
    </row>
    <row r="432" spans="1:53" ht="16.5" customHeight="1" x14ac:dyDescent="0.25">
      <c r="A432" s="330" t="s">
        <v>609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66"/>
      <c r="Z432" s="66"/>
    </row>
    <row r="433" spans="1:53" ht="14.25" customHeight="1" x14ac:dyDescent="0.25">
      <c r="A433" s="331" t="s">
        <v>116</v>
      </c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  <c r="T433" s="331"/>
      <c r="U433" s="331"/>
      <c r="V433" s="331"/>
      <c r="W433" s="331"/>
      <c r="X433" s="331"/>
      <c r="Y433" s="67"/>
      <c r="Z433" s="67"/>
    </row>
    <row r="434" spans="1:53" ht="27" customHeight="1" x14ac:dyDescent="0.25">
      <c r="A434" s="64" t="s">
        <v>610</v>
      </c>
      <c r="B434" s="64" t="s">
        <v>611</v>
      </c>
      <c r="C434" s="37">
        <v>4301011585</v>
      </c>
      <c r="D434" s="326">
        <v>4640242180441</v>
      </c>
      <c r="E434" s="326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38" t="s">
        <v>612</v>
      </c>
      <c r="O434" s="328"/>
      <c r="P434" s="328"/>
      <c r="Q434" s="328"/>
      <c r="R434" s="329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613</v>
      </c>
      <c r="B435" s="64" t="s">
        <v>614</v>
      </c>
      <c r="C435" s="37">
        <v>4301011584</v>
      </c>
      <c r="D435" s="326">
        <v>4640242180564</v>
      </c>
      <c r="E435" s="326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339" t="s">
        <v>615</v>
      </c>
      <c r="O435" s="328"/>
      <c r="P435" s="328"/>
      <c r="Q435" s="328"/>
      <c r="R435" s="329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1"/>
      <c r="N436" s="317" t="s">
        <v>43</v>
      </c>
      <c r="O436" s="318"/>
      <c r="P436" s="318"/>
      <c r="Q436" s="318"/>
      <c r="R436" s="318"/>
      <c r="S436" s="318"/>
      <c r="T436" s="319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17" t="s">
        <v>43</v>
      </c>
      <c r="O437" s="318"/>
      <c r="P437" s="318"/>
      <c r="Q437" s="318"/>
      <c r="R437" s="318"/>
      <c r="S437" s="318"/>
      <c r="T437" s="319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31" t="s">
        <v>108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331"/>
      <c r="Y438" s="67"/>
      <c r="Z438" s="67"/>
    </row>
    <row r="439" spans="1:53" ht="27" customHeight="1" x14ac:dyDescent="0.25">
      <c r="A439" s="64" t="s">
        <v>616</v>
      </c>
      <c r="B439" s="64" t="s">
        <v>617</v>
      </c>
      <c r="C439" s="37">
        <v>4301020260</v>
      </c>
      <c r="D439" s="326">
        <v>4640242180526</v>
      </c>
      <c r="E439" s="326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336" t="s">
        <v>618</v>
      </c>
      <c r="O439" s="328"/>
      <c r="P439" s="328"/>
      <c r="Q439" s="328"/>
      <c r="R439" s="329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25">
      <c r="A440" s="64" t="s">
        <v>619</v>
      </c>
      <c r="B440" s="64" t="s">
        <v>620</v>
      </c>
      <c r="C440" s="37">
        <v>4301020269</v>
      </c>
      <c r="D440" s="326">
        <v>4640242180519</v>
      </c>
      <c r="E440" s="326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337" t="s">
        <v>621</v>
      </c>
      <c r="O440" s="328"/>
      <c r="P440" s="328"/>
      <c r="Q440" s="328"/>
      <c r="R440" s="32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1"/>
      <c r="N441" s="317" t="s">
        <v>43</v>
      </c>
      <c r="O441" s="318"/>
      <c r="P441" s="318"/>
      <c r="Q441" s="318"/>
      <c r="R441" s="318"/>
      <c r="S441" s="318"/>
      <c r="T441" s="319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17" t="s">
        <v>43</v>
      </c>
      <c r="O442" s="318"/>
      <c r="P442" s="318"/>
      <c r="Q442" s="318"/>
      <c r="R442" s="318"/>
      <c r="S442" s="318"/>
      <c r="T442" s="319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25">
      <c r="A443" s="331" t="s">
        <v>76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331"/>
      <c r="Y443" s="67"/>
      <c r="Z443" s="67"/>
    </row>
    <row r="444" spans="1:53" ht="27" customHeight="1" x14ac:dyDescent="0.25">
      <c r="A444" s="64" t="s">
        <v>622</v>
      </c>
      <c r="B444" s="64" t="s">
        <v>623</v>
      </c>
      <c r="C444" s="37">
        <v>4301031280</v>
      </c>
      <c r="D444" s="326">
        <v>4640242180816</v>
      </c>
      <c r="E444" s="326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3" t="s">
        <v>624</v>
      </c>
      <c r="O444" s="328"/>
      <c r="P444" s="328"/>
      <c r="Q444" s="328"/>
      <c r="R444" s="32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25">
      <c r="A445" s="64" t="s">
        <v>625</v>
      </c>
      <c r="B445" s="64" t="s">
        <v>626</v>
      </c>
      <c r="C445" s="37">
        <v>4301031244</v>
      </c>
      <c r="D445" s="326">
        <v>4640242180595</v>
      </c>
      <c r="E445" s="326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334" t="s">
        <v>627</v>
      </c>
      <c r="O445" s="328"/>
      <c r="P445" s="328"/>
      <c r="Q445" s="328"/>
      <c r="R445" s="329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1"/>
      <c r="N446" s="317" t="s">
        <v>43</v>
      </c>
      <c r="O446" s="318"/>
      <c r="P446" s="318"/>
      <c r="Q446" s="318"/>
      <c r="R446" s="318"/>
      <c r="S446" s="318"/>
      <c r="T446" s="319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1"/>
      <c r="N447" s="317" t="s">
        <v>43</v>
      </c>
      <c r="O447" s="318"/>
      <c r="P447" s="318"/>
      <c r="Q447" s="318"/>
      <c r="R447" s="318"/>
      <c r="S447" s="318"/>
      <c r="T447" s="319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31" t="s">
        <v>81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331"/>
      <c r="Y448" s="67"/>
      <c r="Z448" s="67"/>
    </row>
    <row r="449" spans="1:53" ht="27" customHeight="1" x14ac:dyDescent="0.25">
      <c r="A449" s="64" t="s">
        <v>628</v>
      </c>
      <c r="B449" s="64" t="s">
        <v>629</v>
      </c>
      <c r="C449" s="37">
        <v>4301051510</v>
      </c>
      <c r="D449" s="326">
        <v>4640242180540</v>
      </c>
      <c r="E449" s="326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335" t="s">
        <v>630</v>
      </c>
      <c r="O449" s="328"/>
      <c r="P449" s="328"/>
      <c r="Q449" s="328"/>
      <c r="R449" s="329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25">
      <c r="A450" s="64" t="s">
        <v>631</v>
      </c>
      <c r="B450" s="64" t="s">
        <v>632</v>
      </c>
      <c r="C450" s="37">
        <v>4301051508</v>
      </c>
      <c r="D450" s="326">
        <v>4640242180557</v>
      </c>
      <c r="E450" s="326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327" t="s">
        <v>633</v>
      </c>
      <c r="O450" s="328"/>
      <c r="P450" s="328"/>
      <c r="Q450" s="328"/>
      <c r="R450" s="329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1"/>
      <c r="N451" s="317" t="s">
        <v>43</v>
      </c>
      <c r="O451" s="318"/>
      <c r="P451" s="318"/>
      <c r="Q451" s="318"/>
      <c r="R451" s="318"/>
      <c r="S451" s="318"/>
      <c r="T451" s="319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0"/>
      <c r="M452" s="321"/>
      <c r="N452" s="317" t="s">
        <v>43</v>
      </c>
      <c r="O452" s="318"/>
      <c r="P452" s="318"/>
      <c r="Q452" s="318"/>
      <c r="R452" s="318"/>
      <c r="S452" s="318"/>
      <c r="T452" s="319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25">
      <c r="A453" s="330" t="s">
        <v>634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66"/>
      <c r="Z453" s="66"/>
    </row>
    <row r="454" spans="1:53" ht="14.25" customHeight="1" x14ac:dyDescent="0.25">
      <c r="A454" s="331" t="s">
        <v>81</v>
      </c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  <c r="T454" s="331"/>
      <c r="U454" s="331"/>
      <c r="V454" s="331"/>
      <c r="W454" s="331"/>
      <c r="X454" s="331"/>
      <c r="Y454" s="67"/>
      <c r="Z454" s="67"/>
    </row>
    <row r="455" spans="1:53" ht="16.5" customHeight="1" x14ac:dyDescent="0.25">
      <c r="A455" s="64" t="s">
        <v>635</v>
      </c>
      <c r="B455" s="64" t="s">
        <v>636</v>
      </c>
      <c r="C455" s="37">
        <v>4301051310</v>
      </c>
      <c r="D455" s="326">
        <v>4680115880870</v>
      </c>
      <c r="E455" s="326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8" t="s">
        <v>112</v>
      </c>
      <c r="L455" s="39" t="s">
        <v>141</v>
      </c>
      <c r="M455" s="38">
        <v>40</v>
      </c>
      <c r="N455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28"/>
      <c r="P455" s="328"/>
      <c r="Q455" s="328"/>
      <c r="R455" s="32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1"/>
      <c r="N456" s="317" t="s">
        <v>43</v>
      </c>
      <c r="O456" s="318"/>
      <c r="P456" s="318"/>
      <c r="Q456" s="318"/>
      <c r="R456" s="318"/>
      <c r="S456" s="318"/>
      <c r="T456" s="319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1"/>
      <c r="N457" s="317" t="s">
        <v>43</v>
      </c>
      <c r="O457" s="318"/>
      <c r="P457" s="318"/>
      <c r="Q457" s="318"/>
      <c r="R457" s="318"/>
      <c r="S457" s="318"/>
      <c r="T457" s="319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5"/>
      <c r="N458" s="322" t="s">
        <v>36</v>
      </c>
      <c r="O458" s="323"/>
      <c r="P458" s="323"/>
      <c r="Q458" s="323"/>
      <c r="R458" s="323"/>
      <c r="S458" s="323"/>
      <c r="T458" s="324"/>
      <c r="U458" s="43" t="s">
        <v>0</v>
      </c>
      <c r="V458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0</v>
      </c>
      <c r="W458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0</v>
      </c>
      <c r="X458" s="43"/>
      <c r="Y458" s="68"/>
      <c r="Z458" s="68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5"/>
      <c r="N459" s="322" t="s">
        <v>37</v>
      </c>
      <c r="O459" s="323"/>
      <c r="P459" s="323"/>
      <c r="Q459" s="323"/>
      <c r="R459" s="323"/>
      <c r="S459" s="323"/>
      <c r="T459" s="324"/>
      <c r="U459" s="43" t="s"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0</v>
      </c>
      <c r="W45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0</v>
      </c>
      <c r="X459" s="43"/>
      <c r="Y459" s="68"/>
      <c r="Z459" s="68"/>
    </row>
    <row r="460" spans="1:53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5"/>
      <c r="N460" s="322" t="s">
        <v>38</v>
      </c>
      <c r="O460" s="323"/>
      <c r="P460" s="323"/>
      <c r="Q460" s="323"/>
      <c r="R460" s="323"/>
      <c r="S460" s="323"/>
      <c r="T460" s="324"/>
      <c r="U460" s="43" t="s">
        <v>23</v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0</v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0</v>
      </c>
      <c r="X460" s="43"/>
      <c r="Y460" s="68"/>
      <c r="Z460" s="68"/>
    </row>
    <row r="461" spans="1:53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5"/>
      <c r="N461" s="322" t="s">
        <v>39</v>
      </c>
      <c r="O461" s="323"/>
      <c r="P461" s="323"/>
      <c r="Q461" s="323"/>
      <c r="R461" s="323"/>
      <c r="S461" s="323"/>
      <c r="T461" s="324"/>
      <c r="U461" s="43" t="s">
        <v>0</v>
      </c>
      <c r="V461" s="44">
        <f>GrossWeightTotal+PalletQtyTotal*25</f>
        <v>0</v>
      </c>
      <c r="W461" s="44">
        <f>GrossWeightTotalR+PalletQtyTotalR*25</f>
        <v>0</v>
      </c>
      <c r="X461" s="43"/>
      <c r="Y461" s="68"/>
      <c r="Z461" s="68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5"/>
      <c r="N462" s="322" t="s">
        <v>40</v>
      </c>
      <c r="O462" s="323"/>
      <c r="P462" s="323"/>
      <c r="Q462" s="323"/>
      <c r="R462" s="323"/>
      <c r="S462" s="323"/>
      <c r="T462" s="324"/>
      <c r="U462" s="43" t="s">
        <v>23</v>
      </c>
      <c r="V462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0</v>
      </c>
      <c r="W462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0</v>
      </c>
      <c r="X462" s="43"/>
      <c r="Y462" s="68"/>
      <c r="Z462" s="68"/>
    </row>
    <row r="463" spans="1:53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5"/>
      <c r="N463" s="322" t="s">
        <v>41</v>
      </c>
      <c r="O463" s="323"/>
      <c r="P463" s="323"/>
      <c r="Q463" s="323"/>
      <c r="R463" s="323"/>
      <c r="S463" s="323"/>
      <c r="T463" s="324"/>
      <c r="U463" s="46" t="s">
        <v>54</v>
      </c>
      <c r="V463" s="43"/>
      <c r="W463" s="43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</v>
      </c>
      <c r="Y463" s="68"/>
      <c r="Z463" s="68"/>
    </row>
    <row r="464" spans="1:53" ht="13.5" thickBot="1" x14ac:dyDescent="0.25"/>
    <row r="465" spans="1:29" ht="27" thickTop="1" thickBot="1" x14ac:dyDescent="0.25">
      <c r="A465" s="47" t="s">
        <v>9</v>
      </c>
      <c r="B465" s="72" t="s">
        <v>75</v>
      </c>
      <c r="C465" s="313" t="s">
        <v>106</v>
      </c>
      <c r="D465" s="313" t="s">
        <v>106</v>
      </c>
      <c r="E465" s="313" t="s">
        <v>106</v>
      </c>
      <c r="F465" s="313" t="s">
        <v>106</v>
      </c>
      <c r="G465" s="313" t="s">
        <v>251</v>
      </c>
      <c r="H465" s="313" t="s">
        <v>251</v>
      </c>
      <c r="I465" s="313" t="s">
        <v>251</v>
      </c>
      <c r="J465" s="313" t="s">
        <v>251</v>
      </c>
      <c r="K465" s="314"/>
      <c r="L465" s="313" t="s">
        <v>251</v>
      </c>
      <c r="M465" s="313" t="s">
        <v>251</v>
      </c>
      <c r="N465" s="313" t="s">
        <v>449</v>
      </c>
      <c r="O465" s="313" t="s">
        <v>449</v>
      </c>
      <c r="P465" s="313" t="s">
        <v>496</v>
      </c>
      <c r="Q465" s="313" t="s">
        <v>496</v>
      </c>
      <c r="R465" s="72" t="s">
        <v>566</v>
      </c>
      <c r="S465" s="313" t="s">
        <v>608</v>
      </c>
      <c r="T465" s="313" t="s">
        <v>608</v>
      </c>
      <c r="U465" s="1"/>
      <c r="Z465" s="61"/>
      <c r="AC465" s="1"/>
    </row>
    <row r="466" spans="1:29" ht="14.25" customHeight="1" thickTop="1" x14ac:dyDescent="0.2">
      <c r="A466" s="315" t="s">
        <v>10</v>
      </c>
      <c r="B466" s="313" t="s">
        <v>75</v>
      </c>
      <c r="C466" s="313" t="s">
        <v>107</v>
      </c>
      <c r="D466" s="313" t="s">
        <v>115</v>
      </c>
      <c r="E466" s="313" t="s">
        <v>106</v>
      </c>
      <c r="F466" s="313" t="s">
        <v>244</v>
      </c>
      <c r="G466" s="313" t="s">
        <v>252</v>
      </c>
      <c r="H466" s="313" t="s">
        <v>259</v>
      </c>
      <c r="I466" s="313" t="s">
        <v>276</v>
      </c>
      <c r="J466" s="313" t="s">
        <v>336</v>
      </c>
      <c r="K466" s="1"/>
      <c r="L466" s="313" t="s">
        <v>417</v>
      </c>
      <c r="M466" s="313" t="s">
        <v>435</v>
      </c>
      <c r="N466" s="313" t="s">
        <v>450</v>
      </c>
      <c r="O466" s="313" t="s">
        <v>473</v>
      </c>
      <c r="P466" s="313" t="s">
        <v>497</v>
      </c>
      <c r="Q466" s="313" t="s">
        <v>544</v>
      </c>
      <c r="R466" s="313" t="s">
        <v>566</v>
      </c>
      <c r="S466" s="313" t="s">
        <v>609</v>
      </c>
      <c r="T466" s="313" t="s">
        <v>634</v>
      </c>
      <c r="U466" s="1"/>
      <c r="Z466" s="61"/>
      <c r="AC466" s="1"/>
    </row>
    <row r="467" spans="1:29" ht="13.5" thickBot="1" x14ac:dyDescent="0.25">
      <c r="A467" s="316"/>
      <c r="B467" s="313"/>
      <c r="C467" s="313"/>
      <c r="D467" s="313"/>
      <c r="E467" s="313"/>
      <c r="F467" s="313"/>
      <c r="G467" s="313"/>
      <c r="H467" s="313"/>
      <c r="I467" s="313"/>
      <c r="J467" s="313"/>
      <c r="K467" s="1"/>
      <c r="L467" s="313"/>
      <c r="M467" s="313"/>
      <c r="N467" s="313"/>
      <c r="O467" s="313"/>
      <c r="P467" s="313"/>
      <c r="Q467" s="313"/>
      <c r="R467" s="313"/>
      <c r="S467" s="313"/>
      <c r="T467" s="313"/>
      <c r="U467" s="1"/>
      <c r="Z467" s="61"/>
      <c r="AC467" s="1"/>
    </row>
    <row r="468" spans="1:29" ht="18" thickTop="1" thickBot="1" x14ac:dyDescent="0.25">
      <c r="A468" s="47" t="s">
        <v>13</v>
      </c>
      <c r="B468" s="53">
        <f>IFERROR(W22*1,"0")+IFERROR(W26*1,"0")+IFERROR(W27*1,"0")+IFERROR(W28*1,"0")+IFERROR(W29*1,"0")+IFERROR(W30*1,"0")+IFERROR(W31*1,"0")+IFERROR(W35*1,"0")+IFERROR(W39*1,"0")+IFERROR(W43*1,"0")</f>
        <v>0</v>
      </c>
      <c r="C468" s="53">
        <f>IFERROR(W49*1,"0")+IFERROR(W50*1,"0")</f>
        <v>0</v>
      </c>
      <c r="D468" s="53">
        <f>IFERROR(W55*1,"0")+IFERROR(W56*1,"0")+IFERROR(W57*1,"0")+IFERROR(W58*1,"0")</f>
        <v>0</v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53">
        <f>IFERROR(W128*1,"0")+IFERROR(W129*1,"0")+IFERROR(W130*1,"0")</f>
        <v>0</v>
      </c>
      <c r="G468" s="53">
        <f>IFERROR(W136*1,"0")+IFERROR(W137*1,"0")+IFERROR(W138*1,"0")</f>
        <v>0</v>
      </c>
      <c r="H468" s="53">
        <f>IFERROR(W143*1,"0")+IFERROR(W144*1,"0")+IFERROR(W145*1,"0")+IFERROR(W146*1,"0")+IFERROR(W147*1,"0")+IFERROR(W148*1,"0")+IFERROR(W149*1,"0")+IFERROR(W150*1,"0")</f>
        <v>0</v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1"/>
      <c r="L468" s="53">
        <f>IFERROR(W257*1,"0")+IFERROR(W258*1,"0")+IFERROR(W259*1,"0")+IFERROR(W260*1,"0")+IFERROR(W261*1,"0")+IFERROR(W262*1,"0")+IFERROR(W263*1,"0")+IFERROR(W267*1,"0")+IFERROR(W268*1,"0")</f>
        <v>0</v>
      </c>
      <c r="M468" s="53">
        <f>IFERROR(W273*1,"0")+IFERROR(W277*1,"0")+IFERROR(W278*1,"0")+IFERROR(W279*1,"0")+IFERROR(W283*1,"0")+IFERROR(W287*1,"0")</f>
        <v>0</v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53">
        <f>IFERROR(W380*1,"0")+IFERROR(W381*1,"0")+IFERROR(W385*1,"0")+IFERROR(W386*1,"0")+IFERROR(W387*1,"0")+IFERROR(W388*1,"0")+IFERROR(W389*1,"0")+IFERROR(W390*1,"0")+IFERROR(W391*1,"0")+IFERROR(W395*1,"0")</f>
        <v>0</v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68" s="53">
        <f>IFERROR(W434*1,"0")+IFERROR(W435*1,"0")+IFERROR(W439*1,"0")+IFERROR(W440*1,"0")+IFERROR(W444*1,"0")+IFERROR(W445*1,"0")+IFERROR(W449*1,"0")+IFERROR(W450*1,"0")</f>
        <v>0</v>
      </c>
      <c r="T468" s="53">
        <f>IFERROR(W455*1,"0")</f>
        <v>0</v>
      </c>
      <c r="U468" s="1"/>
      <c r="Z468" s="61"/>
      <c r="AC468" s="1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3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N456:T456"/>
    <mergeCell ref="A456:M457"/>
    <mergeCell ref="N457:T457"/>
    <mergeCell ref="N458:T458"/>
    <mergeCell ref="A458:M463"/>
    <mergeCell ref="N459:T459"/>
    <mergeCell ref="N460:T460"/>
    <mergeCell ref="N461:T461"/>
    <mergeCell ref="N462:T462"/>
    <mergeCell ref="N463:T463"/>
    <mergeCell ref="C465:F465"/>
    <mergeCell ref="G465:M465"/>
    <mergeCell ref="N465:O465"/>
    <mergeCell ref="P465:Q465"/>
    <mergeCell ref="S465:T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T466:T46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1" spans="2:8" x14ac:dyDescent="0.2">
      <c r="B11" s="54" t="s">
        <v>652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653</v>
      </c>
      <c r="C13" s="54" t="s">
        <v>644</v>
      </c>
      <c r="D13" s="54" t="s">
        <v>48</v>
      </c>
      <c r="E13" s="54" t="s">
        <v>48</v>
      </c>
    </row>
    <row r="15" spans="2:8" x14ac:dyDescent="0.2">
      <c r="B15" s="54" t="s">
        <v>654</v>
      </c>
      <c r="C15" s="54" t="s">
        <v>647</v>
      </c>
      <c r="D15" s="54" t="s">
        <v>48</v>
      </c>
      <c r="E15" s="54" t="s">
        <v>48</v>
      </c>
    </row>
    <row r="17" spans="2:5" x14ac:dyDescent="0.2">
      <c r="B17" s="54" t="s">
        <v>655</v>
      </c>
      <c r="C17" s="54" t="s">
        <v>650</v>
      </c>
      <c r="D17" s="54" t="s">
        <v>48</v>
      </c>
      <c r="E17" s="54" t="s">
        <v>48</v>
      </c>
    </row>
    <row r="19" spans="2:5" x14ac:dyDescent="0.2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660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661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662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663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664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666</v>
      </c>
      <c r="C29" s="54" t="s">
        <v>48</v>
      </c>
      <c r="D29" s="54" t="s">
        <v>48</v>
      </c>
      <c r="E29" s="54" t="s">
        <v>48</v>
      </c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2023-11-09T05:24:34Z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