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60CB65-0472-4E18-A1F7-4F8659F008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Y591" i="2" s="1"/>
  <c r="X587" i="2"/>
  <c r="X586" i="2"/>
  <c r="BO585" i="2"/>
  <c r="BM585" i="2"/>
  <c r="Y585" i="2"/>
  <c r="X583" i="2"/>
  <c r="X582" i="2"/>
  <c r="BO581" i="2"/>
  <c r="BN581" i="2"/>
  <c r="BM581" i="2"/>
  <c r="Z581" i="2"/>
  <c r="Z582" i="2" s="1"/>
  <c r="Y581" i="2"/>
  <c r="Y583" i="2" s="1"/>
  <c r="X579" i="2"/>
  <c r="X578" i="2"/>
  <c r="BO577" i="2"/>
  <c r="BM577" i="2"/>
  <c r="Y577" i="2"/>
  <c r="X574" i="2"/>
  <c r="X573" i="2"/>
  <c r="BP572" i="2"/>
  <c r="BO572" i="2"/>
  <c r="BM572" i="2"/>
  <c r="Y572" i="2"/>
  <c r="BO571" i="2"/>
  <c r="BM571" i="2"/>
  <c r="Y571" i="2"/>
  <c r="BP571" i="2" s="1"/>
  <c r="BO570" i="2"/>
  <c r="BM570" i="2"/>
  <c r="Y570" i="2"/>
  <c r="BO569" i="2"/>
  <c r="BM569" i="2"/>
  <c r="Z569" i="2"/>
  <c r="Y569" i="2"/>
  <c r="BN569" i="2" s="1"/>
  <c r="X567" i="2"/>
  <c r="X566" i="2"/>
  <c r="BO565" i="2"/>
  <c r="BM565" i="2"/>
  <c r="Y565" i="2"/>
  <c r="BP565" i="2" s="1"/>
  <c r="BO564" i="2"/>
  <c r="BM564" i="2"/>
  <c r="Y564" i="2"/>
  <c r="BN564" i="2" s="1"/>
  <c r="BO563" i="2"/>
  <c r="BM563" i="2"/>
  <c r="Y563" i="2"/>
  <c r="BO562" i="2"/>
  <c r="BM562" i="2"/>
  <c r="Y562" i="2"/>
  <c r="BP562" i="2" s="1"/>
  <c r="BO561" i="2"/>
  <c r="BM561" i="2"/>
  <c r="Y561" i="2"/>
  <c r="BN561" i="2" s="1"/>
  <c r="X559" i="2"/>
  <c r="X558" i="2"/>
  <c r="BO557" i="2"/>
  <c r="BM557" i="2"/>
  <c r="Y557" i="2"/>
  <c r="BP557" i="2" s="1"/>
  <c r="BO556" i="2"/>
  <c r="BM556" i="2"/>
  <c r="Y556" i="2"/>
  <c r="Z556" i="2" s="1"/>
  <c r="BO555" i="2"/>
  <c r="BM555" i="2"/>
  <c r="Y555" i="2"/>
  <c r="BO554" i="2"/>
  <c r="BM554" i="2"/>
  <c r="Y554" i="2"/>
  <c r="BP554" i="2" s="1"/>
  <c r="BO553" i="2"/>
  <c r="BM553" i="2"/>
  <c r="Y553" i="2"/>
  <c r="Z553" i="2" s="1"/>
  <c r="BO552" i="2"/>
  <c r="BM552" i="2"/>
  <c r="Y552" i="2"/>
  <c r="BO551" i="2"/>
  <c r="BM551" i="2"/>
  <c r="Y551" i="2"/>
  <c r="X549" i="2"/>
  <c r="X548" i="2"/>
  <c r="BO547" i="2"/>
  <c r="BM547" i="2"/>
  <c r="Y547" i="2"/>
  <c r="BP547" i="2" s="1"/>
  <c r="BO546" i="2"/>
  <c r="BM546" i="2"/>
  <c r="Y546" i="2"/>
  <c r="BO545" i="2"/>
  <c r="BN545" i="2"/>
  <c r="BM545" i="2"/>
  <c r="Z545" i="2"/>
  <c r="Y545" i="2"/>
  <c r="BP545" i="2" s="1"/>
  <c r="BO544" i="2"/>
  <c r="BM544" i="2"/>
  <c r="Y544" i="2"/>
  <c r="BP544" i="2" s="1"/>
  <c r="BO543" i="2"/>
  <c r="BM543" i="2"/>
  <c r="Y543" i="2"/>
  <c r="X541" i="2"/>
  <c r="X540" i="2"/>
  <c r="BO539" i="2"/>
  <c r="BM539" i="2"/>
  <c r="Y539" i="2"/>
  <c r="Z539" i="2" s="1"/>
  <c r="BO538" i="2"/>
  <c r="BM538" i="2"/>
  <c r="Y538" i="2"/>
  <c r="BO537" i="2"/>
  <c r="BN537" i="2"/>
  <c r="BM537" i="2"/>
  <c r="Z537" i="2"/>
  <c r="Y537" i="2"/>
  <c r="BP537" i="2" s="1"/>
  <c r="BO536" i="2"/>
  <c r="BM536" i="2"/>
  <c r="Y536" i="2"/>
  <c r="Z536" i="2" s="1"/>
  <c r="BO535" i="2"/>
  <c r="BM535" i="2"/>
  <c r="Y535" i="2"/>
  <c r="BO534" i="2"/>
  <c r="BN534" i="2"/>
  <c r="BM534" i="2"/>
  <c r="Z534" i="2"/>
  <c r="Y534" i="2"/>
  <c r="X530" i="2"/>
  <c r="X529" i="2"/>
  <c r="BP528" i="2"/>
  <c r="BO528" i="2"/>
  <c r="BN528" i="2"/>
  <c r="BM528" i="2"/>
  <c r="Z528" i="2"/>
  <c r="Y528" i="2"/>
  <c r="BO527" i="2"/>
  <c r="BM527" i="2"/>
  <c r="Y527" i="2"/>
  <c r="Y530" i="2" s="1"/>
  <c r="P527" i="2"/>
  <c r="X525" i="2"/>
  <c r="X524" i="2"/>
  <c r="BP523" i="2"/>
  <c r="BO523" i="2"/>
  <c r="BN523" i="2"/>
  <c r="BM523" i="2"/>
  <c r="Z523" i="2"/>
  <c r="Y523" i="2"/>
  <c r="P523" i="2"/>
  <c r="BO522" i="2"/>
  <c r="BN522" i="2"/>
  <c r="BM522" i="2"/>
  <c r="Z522" i="2"/>
  <c r="Y522" i="2"/>
  <c r="BP522" i="2" s="1"/>
  <c r="P522" i="2"/>
  <c r="BO521" i="2"/>
  <c r="BM521" i="2"/>
  <c r="Y521" i="2"/>
  <c r="Y525" i="2" s="1"/>
  <c r="P521" i="2"/>
  <c r="X519" i="2"/>
  <c r="X518" i="2"/>
  <c r="BO517" i="2"/>
  <c r="BM517" i="2"/>
  <c r="Y517" i="2"/>
  <c r="P517" i="2"/>
  <c r="BP516" i="2"/>
  <c r="BO516" i="2"/>
  <c r="BM516" i="2"/>
  <c r="Y516" i="2"/>
  <c r="BN516" i="2" s="1"/>
  <c r="P516" i="2"/>
  <c r="BO515" i="2"/>
  <c r="BM515" i="2"/>
  <c r="Y515" i="2"/>
  <c r="BP515" i="2" s="1"/>
  <c r="BO514" i="2"/>
  <c r="BM514" i="2"/>
  <c r="Y514" i="2"/>
  <c r="BN514" i="2" s="1"/>
  <c r="P514" i="2"/>
  <c r="BO513" i="2"/>
  <c r="BM513" i="2"/>
  <c r="Y513" i="2"/>
  <c r="BP513" i="2" s="1"/>
  <c r="BO512" i="2"/>
  <c r="BM512" i="2"/>
  <c r="Y512" i="2"/>
  <c r="P512" i="2"/>
  <c r="BP511" i="2"/>
  <c r="BO511" i="2"/>
  <c r="BN511" i="2"/>
  <c r="BM511" i="2"/>
  <c r="Z511" i="2"/>
  <c r="Y511" i="2"/>
  <c r="BP510" i="2"/>
  <c r="BO510" i="2"/>
  <c r="BN510" i="2"/>
  <c r="BM510" i="2"/>
  <c r="Z510" i="2"/>
  <c r="Y510" i="2"/>
  <c r="BO509" i="2"/>
  <c r="BM509" i="2"/>
  <c r="Y509" i="2"/>
  <c r="BP509" i="2" s="1"/>
  <c r="BO508" i="2"/>
  <c r="BM508" i="2"/>
  <c r="Y508" i="2"/>
  <c r="BO507" i="2"/>
  <c r="BM507" i="2"/>
  <c r="Y507" i="2"/>
  <c r="BO506" i="2"/>
  <c r="BM506" i="2"/>
  <c r="Y506" i="2"/>
  <c r="X504" i="2"/>
  <c r="X503" i="2"/>
  <c r="BO502" i="2"/>
  <c r="BM502" i="2"/>
  <c r="Y502" i="2"/>
  <c r="BP502" i="2" s="1"/>
  <c r="BO501" i="2"/>
  <c r="BM501" i="2"/>
  <c r="Y501" i="2"/>
  <c r="BO500" i="2"/>
  <c r="BM500" i="2"/>
  <c r="Y500" i="2"/>
  <c r="BO499" i="2"/>
  <c r="BM499" i="2"/>
  <c r="Y499" i="2"/>
  <c r="BP499" i="2" s="1"/>
  <c r="P499" i="2"/>
  <c r="X497" i="2"/>
  <c r="X496" i="2"/>
  <c r="BO495" i="2"/>
  <c r="BM495" i="2"/>
  <c r="Y495" i="2"/>
  <c r="P495" i="2"/>
  <c r="BP494" i="2"/>
  <c r="BO494" i="2"/>
  <c r="BN494" i="2"/>
  <c r="BM494" i="2"/>
  <c r="Z494" i="2"/>
  <c r="Y494" i="2"/>
  <c r="P494" i="2"/>
  <c r="BO493" i="2"/>
  <c r="BN493" i="2"/>
  <c r="BM493" i="2"/>
  <c r="Z493" i="2"/>
  <c r="Y493" i="2"/>
  <c r="BP493" i="2" s="1"/>
  <c r="P493" i="2"/>
  <c r="BO492" i="2"/>
  <c r="BM492" i="2"/>
  <c r="Y492" i="2"/>
  <c r="BP492" i="2" s="1"/>
  <c r="BP491" i="2"/>
  <c r="BO491" i="2"/>
  <c r="BN491" i="2"/>
  <c r="BM491" i="2"/>
  <c r="Z491" i="2"/>
  <c r="Y491" i="2"/>
  <c r="BO490" i="2"/>
  <c r="BM490" i="2"/>
  <c r="Z490" i="2"/>
  <c r="Y490" i="2"/>
  <c r="BP490" i="2" s="1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BP486" i="2" s="1"/>
  <c r="BO485" i="2"/>
  <c r="BM485" i="2"/>
  <c r="Y485" i="2"/>
  <c r="P485" i="2"/>
  <c r="BO484" i="2"/>
  <c r="BM484" i="2"/>
  <c r="Y484" i="2"/>
  <c r="Z484" i="2" s="1"/>
  <c r="P484" i="2"/>
  <c r="BO483" i="2"/>
  <c r="BM483" i="2"/>
  <c r="Y483" i="2"/>
  <c r="BP483" i="2" s="1"/>
  <c r="P483" i="2"/>
  <c r="BO482" i="2"/>
  <c r="BM482" i="2"/>
  <c r="Z482" i="2"/>
  <c r="Y482" i="2"/>
  <c r="BP482" i="2" s="1"/>
  <c r="P482" i="2"/>
  <c r="BO481" i="2"/>
  <c r="BM481" i="2"/>
  <c r="Y481" i="2"/>
  <c r="P481" i="2"/>
  <c r="BO480" i="2"/>
  <c r="BM480" i="2"/>
  <c r="Y480" i="2"/>
  <c r="AC602" i="2" s="1"/>
  <c r="P480" i="2"/>
  <c r="Y476" i="2"/>
  <c r="X476" i="2"/>
  <c r="Y475" i="2"/>
  <c r="X475" i="2"/>
  <c r="BO474" i="2"/>
  <c r="BM474" i="2"/>
  <c r="Z474" i="2"/>
  <c r="Z475" i="2" s="1"/>
  <c r="Y474" i="2"/>
  <c r="BP474" i="2" s="1"/>
  <c r="P474" i="2"/>
  <c r="X472" i="2"/>
  <c r="X471" i="2"/>
  <c r="BO470" i="2"/>
  <c r="BM470" i="2"/>
  <c r="Y470" i="2"/>
  <c r="BN470" i="2" s="1"/>
  <c r="P470" i="2"/>
  <c r="X467" i="2"/>
  <c r="X466" i="2"/>
  <c r="BO465" i="2"/>
  <c r="BM465" i="2"/>
  <c r="Y465" i="2"/>
  <c r="BP465" i="2" s="1"/>
  <c r="BO464" i="2"/>
  <c r="BM464" i="2"/>
  <c r="Y464" i="2"/>
  <c r="BN464" i="2" s="1"/>
  <c r="P464" i="2"/>
  <c r="X461" i="2"/>
  <c r="X460" i="2"/>
  <c r="BO459" i="2"/>
  <c r="BM459" i="2"/>
  <c r="Y459" i="2"/>
  <c r="BP459" i="2" s="1"/>
  <c r="P459" i="2"/>
  <c r="BP458" i="2"/>
  <c r="BO458" i="2"/>
  <c r="BN458" i="2"/>
  <c r="BM458" i="2"/>
  <c r="Z458" i="2"/>
  <c r="Y458" i="2"/>
  <c r="BO457" i="2"/>
  <c r="BM457" i="2"/>
  <c r="Y457" i="2"/>
  <c r="BP457" i="2" s="1"/>
  <c r="P457" i="2"/>
  <c r="BO456" i="2"/>
  <c r="BM456" i="2"/>
  <c r="Y456" i="2"/>
  <c r="Y461" i="2" s="1"/>
  <c r="X454" i="2"/>
  <c r="X453" i="2"/>
  <c r="BO452" i="2"/>
  <c r="BM452" i="2"/>
  <c r="Y452" i="2"/>
  <c r="BP452" i="2" s="1"/>
  <c r="P452" i="2"/>
  <c r="BO451" i="2"/>
  <c r="BM451" i="2"/>
  <c r="Y451" i="2"/>
  <c r="Y454" i="2" s="1"/>
  <c r="P451" i="2"/>
  <c r="X448" i="2"/>
  <c r="X447" i="2"/>
  <c r="BO446" i="2"/>
  <c r="BM446" i="2"/>
  <c r="Y446" i="2"/>
  <c r="P446" i="2"/>
  <c r="BO445" i="2"/>
  <c r="BM445" i="2"/>
  <c r="Y445" i="2"/>
  <c r="P445" i="2"/>
  <c r="X443" i="2"/>
  <c r="X442" i="2"/>
  <c r="BO441" i="2"/>
  <c r="BM441" i="2"/>
  <c r="Y441" i="2"/>
  <c r="BP441" i="2" s="1"/>
  <c r="P441" i="2"/>
  <c r="BO440" i="2"/>
  <c r="BM440" i="2"/>
  <c r="Z440" i="2"/>
  <c r="Y440" i="2"/>
  <c r="BP440" i="2" s="1"/>
  <c r="P440" i="2"/>
  <c r="BO439" i="2"/>
  <c r="BM439" i="2"/>
  <c r="Y439" i="2"/>
  <c r="P439" i="2"/>
  <c r="BO438" i="2"/>
  <c r="BM438" i="2"/>
  <c r="Y438" i="2"/>
  <c r="BP438" i="2" s="1"/>
  <c r="BO437" i="2"/>
  <c r="BM437" i="2"/>
  <c r="Y437" i="2"/>
  <c r="BN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BO433" i="2"/>
  <c r="BM433" i="2"/>
  <c r="Y433" i="2"/>
  <c r="BP433" i="2" s="1"/>
  <c r="BO432" i="2"/>
  <c r="BM432" i="2"/>
  <c r="Y432" i="2"/>
  <c r="BO431" i="2"/>
  <c r="BM431" i="2"/>
  <c r="Y431" i="2"/>
  <c r="BO430" i="2"/>
  <c r="BM430" i="2"/>
  <c r="Y430" i="2"/>
  <c r="X426" i="2"/>
  <c r="X425" i="2"/>
  <c r="BO424" i="2"/>
  <c r="BM424" i="2"/>
  <c r="Y424" i="2"/>
  <c r="Z424" i="2" s="1"/>
  <c r="Z425" i="2" s="1"/>
  <c r="X422" i="2"/>
  <c r="X421" i="2"/>
  <c r="BO420" i="2"/>
  <c r="BM420" i="2"/>
  <c r="Z420" i="2"/>
  <c r="Y420" i="2"/>
  <c r="BP420" i="2" s="1"/>
  <c r="P420" i="2"/>
  <c r="BO419" i="2"/>
  <c r="BM419" i="2"/>
  <c r="Y419" i="2"/>
  <c r="Z419" i="2" s="1"/>
  <c r="P419" i="2"/>
  <c r="BO418" i="2"/>
  <c r="BM418" i="2"/>
  <c r="Y418" i="2"/>
  <c r="BP418" i="2" s="1"/>
  <c r="P418" i="2"/>
  <c r="BO417" i="2"/>
  <c r="BM417" i="2"/>
  <c r="Y417" i="2"/>
  <c r="BO416" i="2"/>
  <c r="BM416" i="2"/>
  <c r="Y416" i="2"/>
  <c r="P416" i="2"/>
  <c r="X414" i="2"/>
  <c r="X413" i="2"/>
  <c r="BO412" i="2"/>
  <c r="BM412" i="2"/>
  <c r="Z412" i="2"/>
  <c r="Y412" i="2"/>
  <c r="BP412" i="2" s="1"/>
  <c r="P412" i="2"/>
  <c r="BO411" i="2"/>
  <c r="BM411" i="2"/>
  <c r="Y411" i="2"/>
  <c r="P411" i="2"/>
  <c r="X409" i="2"/>
  <c r="X408" i="2"/>
  <c r="BO407" i="2"/>
  <c r="BM407" i="2"/>
  <c r="Y407" i="2"/>
  <c r="P407" i="2"/>
  <c r="BO406" i="2"/>
  <c r="BM406" i="2"/>
  <c r="Z406" i="2"/>
  <c r="Y406" i="2"/>
  <c r="BP406" i="2" s="1"/>
  <c r="P406" i="2"/>
  <c r="BO405" i="2"/>
  <c r="BM405" i="2"/>
  <c r="Y405" i="2"/>
  <c r="P405" i="2"/>
  <c r="BO404" i="2"/>
  <c r="BM404" i="2"/>
  <c r="Y404" i="2"/>
  <c r="Z404" i="2" s="1"/>
  <c r="P404" i="2"/>
  <c r="BO403" i="2"/>
  <c r="BM403" i="2"/>
  <c r="Y403" i="2"/>
  <c r="X602" i="2" s="1"/>
  <c r="P403" i="2"/>
  <c r="X400" i="2"/>
  <c r="X399" i="2"/>
  <c r="BO398" i="2"/>
  <c r="BM398" i="2"/>
  <c r="Y398" i="2"/>
  <c r="X396" i="2"/>
  <c r="X395" i="2"/>
  <c r="BO394" i="2"/>
  <c r="BM394" i="2"/>
  <c r="Y394" i="2"/>
  <c r="BO393" i="2"/>
  <c r="BM393" i="2"/>
  <c r="Y393" i="2"/>
  <c r="Z393" i="2" s="1"/>
  <c r="X391" i="2"/>
  <c r="X390" i="2"/>
  <c r="BO389" i="2"/>
  <c r="BM389" i="2"/>
  <c r="Y389" i="2"/>
  <c r="P389" i="2"/>
  <c r="BO388" i="2"/>
  <c r="BM388" i="2"/>
  <c r="Y388" i="2"/>
  <c r="Z388" i="2" s="1"/>
  <c r="P388" i="2"/>
  <c r="X386" i="2"/>
  <c r="X385" i="2"/>
  <c r="BO384" i="2"/>
  <c r="BM384" i="2"/>
  <c r="Y384" i="2"/>
  <c r="BP384" i="2" s="1"/>
  <c r="P384" i="2"/>
  <c r="BP383" i="2"/>
  <c r="BO383" i="2"/>
  <c r="BN383" i="2"/>
  <c r="BM383" i="2"/>
  <c r="Z383" i="2"/>
  <c r="Y383" i="2"/>
  <c r="P383" i="2"/>
  <c r="BO382" i="2"/>
  <c r="BM382" i="2"/>
  <c r="Y382" i="2"/>
  <c r="P382" i="2"/>
  <c r="BP381" i="2"/>
  <c r="BO381" i="2"/>
  <c r="BN381" i="2"/>
  <c r="BM381" i="2"/>
  <c r="Z381" i="2"/>
  <c r="Y381" i="2"/>
  <c r="P381" i="2"/>
  <c r="BO380" i="2"/>
  <c r="BM380" i="2"/>
  <c r="Y380" i="2"/>
  <c r="P380" i="2"/>
  <c r="BO379" i="2"/>
  <c r="BM379" i="2"/>
  <c r="Z379" i="2"/>
  <c r="Y379" i="2"/>
  <c r="BP379" i="2" s="1"/>
  <c r="P379" i="2"/>
  <c r="BO378" i="2"/>
  <c r="BM378" i="2"/>
  <c r="Y378" i="2"/>
  <c r="Z378" i="2" s="1"/>
  <c r="P378" i="2"/>
  <c r="BO377" i="2"/>
  <c r="BM377" i="2"/>
  <c r="Y377" i="2"/>
  <c r="BP377" i="2" s="1"/>
  <c r="P377" i="2"/>
  <c r="BO376" i="2"/>
  <c r="BM376" i="2"/>
  <c r="Y376" i="2"/>
  <c r="P376" i="2"/>
  <c r="BP375" i="2"/>
  <c r="BO375" i="2"/>
  <c r="BM375" i="2"/>
  <c r="Y375" i="2"/>
  <c r="BN375" i="2" s="1"/>
  <c r="P375" i="2"/>
  <c r="X371" i="2"/>
  <c r="X370" i="2"/>
  <c r="BP369" i="2"/>
  <c r="BO369" i="2"/>
  <c r="BN369" i="2"/>
  <c r="BM369" i="2"/>
  <c r="Z369" i="2"/>
  <c r="Y369" i="2"/>
  <c r="P369" i="2"/>
  <c r="BO368" i="2"/>
  <c r="BM368" i="2"/>
  <c r="Y368" i="2"/>
  <c r="P368" i="2"/>
  <c r="BO367" i="2"/>
  <c r="BM367" i="2"/>
  <c r="Z367" i="2"/>
  <c r="Y367" i="2"/>
  <c r="BP367" i="2" s="1"/>
  <c r="P367" i="2"/>
  <c r="X365" i="2"/>
  <c r="X364" i="2"/>
  <c r="BO363" i="2"/>
  <c r="BM363" i="2"/>
  <c r="Y363" i="2"/>
  <c r="P363" i="2"/>
  <c r="X360" i="2"/>
  <c r="X359" i="2"/>
  <c r="BP358" i="2"/>
  <c r="BO358" i="2"/>
  <c r="BN358" i="2"/>
  <c r="BM358" i="2"/>
  <c r="Z358" i="2"/>
  <c r="Y358" i="2"/>
  <c r="P358" i="2"/>
  <c r="BO357" i="2"/>
  <c r="BM357" i="2"/>
  <c r="Y357" i="2"/>
  <c r="BP357" i="2" s="1"/>
  <c r="P357" i="2"/>
  <c r="BO356" i="2"/>
  <c r="BM356" i="2"/>
  <c r="Y356" i="2"/>
  <c r="Y360" i="2" s="1"/>
  <c r="P356" i="2"/>
  <c r="X354" i="2"/>
  <c r="X353" i="2"/>
  <c r="BO352" i="2"/>
  <c r="BM352" i="2"/>
  <c r="Y352" i="2"/>
  <c r="BP352" i="2" s="1"/>
  <c r="P352" i="2"/>
  <c r="BO351" i="2"/>
  <c r="BM351" i="2"/>
  <c r="Z351" i="2"/>
  <c r="Y351" i="2"/>
  <c r="BP351" i="2" s="1"/>
  <c r="P351" i="2"/>
  <c r="BO350" i="2"/>
  <c r="BM350" i="2"/>
  <c r="Y350" i="2"/>
  <c r="Y354" i="2" s="1"/>
  <c r="BO349" i="2"/>
  <c r="BM349" i="2"/>
  <c r="Y349" i="2"/>
  <c r="X347" i="2"/>
  <c r="X346" i="2"/>
  <c r="BO345" i="2"/>
  <c r="BM345" i="2"/>
  <c r="Y345" i="2"/>
  <c r="BN345" i="2" s="1"/>
  <c r="P345" i="2"/>
  <c r="BO344" i="2"/>
  <c r="BM344" i="2"/>
  <c r="Y344" i="2"/>
  <c r="BP344" i="2" s="1"/>
  <c r="P344" i="2"/>
  <c r="BO343" i="2"/>
  <c r="BM343" i="2"/>
  <c r="Y343" i="2"/>
  <c r="Y346" i="2" s="1"/>
  <c r="P343" i="2"/>
  <c r="X341" i="2"/>
  <c r="X340" i="2"/>
  <c r="BO339" i="2"/>
  <c r="BM339" i="2"/>
  <c r="Y339" i="2"/>
  <c r="BP339" i="2" s="1"/>
  <c r="P339" i="2"/>
  <c r="BP338" i="2"/>
  <c r="BO338" i="2"/>
  <c r="BN338" i="2"/>
  <c r="BM338" i="2"/>
  <c r="Z338" i="2"/>
  <c r="Y338" i="2"/>
  <c r="P338" i="2"/>
  <c r="BO337" i="2"/>
  <c r="BM337" i="2"/>
  <c r="Y337" i="2"/>
  <c r="BP337" i="2" s="1"/>
  <c r="P337" i="2"/>
  <c r="BO336" i="2"/>
  <c r="BM336" i="2"/>
  <c r="Y336" i="2"/>
  <c r="Y340" i="2" s="1"/>
  <c r="P336" i="2"/>
  <c r="BP335" i="2"/>
  <c r="BO335" i="2"/>
  <c r="BM335" i="2"/>
  <c r="Y335" i="2"/>
  <c r="BN335" i="2" s="1"/>
  <c r="P335" i="2"/>
  <c r="X333" i="2"/>
  <c r="X332" i="2"/>
  <c r="BO331" i="2"/>
  <c r="BM331" i="2"/>
  <c r="Y331" i="2"/>
  <c r="BP331" i="2" s="1"/>
  <c r="P331" i="2"/>
  <c r="BP330" i="2"/>
  <c r="BO330" i="2"/>
  <c r="BM330" i="2"/>
  <c r="Y330" i="2"/>
  <c r="BN330" i="2" s="1"/>
  <c r="P330" i="2"/>
  <c r="BO329" i="2"/>
  <c r="BM329" i="2"/>
  <c r="Y329" i="2"/>
  <c r="P329" i="2"/>
  <c r="BO328" i="2"/>
  <c r="BM328" i="2"/>
  <c r="Y328" i="2"/>
  <c r="BP328" i="2" s="1"/>
  <c r="P328" i="2"/>
  <c r="X326" i="2"/>
  <c r="X325" i="2"/>
  <c r="BO324" i="2"/>
  <c r="BM324" i="2"/>
  <c r="Z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P320" i="2"/>
  <c r="BO320" i="2"/>
  <c r="BM320" i="2"/>
  <c r="Y320" i="2"/>
  <c r="BN320" i="2" s="1"/>
  <c r="P320" i="2"/>
  <c r="BO319" i="2"/>
  <c r="BM319" i="2"/>
  <c r="Y319" i="2"/>
  <c r="P319" i="2"/>
  <c r="X316" i="2"/>
  <c r="X315" i="2"/>
  <c r="BO314" i="2"/>
  <c r="BM314" i="2"/>
  <c r="Y314" i="2"/>
  <c r="BP314" i="2" s="1"/>
  <c r="P314" i="2"/>
  <c r="X311" i="2"/>
  <c r="X310" i="2"/>
  <c r="BO309" i="2"/>
  <c r="BM309" i="2"/>
  <c r="Y309" i="2"/>
  <c r="BN309" i="2" s="1"/>
  <c r="P309" i="2"/>
  <c r="BO308" i="2"/>
  <c r="BM308" i="2"/>
  <c r="Y308" i="2"/>
  <c r="BP308" i="2" s="1"/>
  <c r="P308" i="2"/>
  <c r="Y306" i="2"/>
  <c r="X306" i="2"/>
  <c r="Y305" i="2"/>
  <c r="X305" i="2"/>
  <c r="BP304" i="2"/>
  <c r="BO304" i="2"/>
  <c r="BN304" i="2"/>
  <c r="BM304" i="2"/>
  <c r="Z304" i="2"/>
  <c r="Z305" i="2" s="1"/>
  <c r="Y304" i="2"/>
  <c r="P304" i="2"/>
  <c r="X301" i="2"/>
  <c r="X300" i="2"/>
  <c r="BO299" i="2"/>
  <c r="BM299" i="2"/>
  <c r="Y299" i="2"/>
  <c r="Y301" i="2" s="1"/>
  <c r="P299" i="2"/>
  <c r="X296" i="2"/>
  <c r="X295" i="2"/>
  <c r="BO294" i="2"/>
  <c r="BM294" i="2"/>
  <c r="Y294" i="2"/>
  <c r="BP294" i="2" s="1"/>
  <c r="P294" i="2"/>
  <c r="Y292" i="2"/>
  <c r="X292" i="2"/>
  <c r="Y291" i="2"/>
  <c r="X291" i="2"/>
  <c r="BP290" i="2"/>
  <c r="BO290" i="2"/>
  <c r="BN290" i="2"/>
  <c r="BM290" i="2"/>
  <c r="Z290" i="2"/>
  <c r="Z291" i="2" s="1"/>
  <c r="Y290" i="2"/>
  <c r="P290" i="2"/>
  <c r="X288" i="2"/>
  <c r="X287" i="2"/>
  <c r="BO286" i="2"/>
  <c r="BM286" i="2"/>
  <c r="Y286" i="2"/>
  <c r="Y288" i="2" s="1"/>
  <c r="P286" i="2"/>
  <c r="X283" i="2"/>
  <c r="X282" i="2"/>
  <c r="BO281" i="2"/>
  <c r="BM281" i="2"/>
  <c r="Y281" i="2"/>
  <c r="BP281" i="2" s="1"/>
  <c r="P281" i="2"/>
  <c r="BO280" i="2"/>
  <c r="BM280" i="2"/>
  <c r="Y280" i="2"/>
  <c r="P280" i="2"/>
  <c r="BP279" i="2"/>
  <c r="BO279" i="2"/>
  <c r="BN279" i="2"/>
  <c r="BM279" i="2"/>
  <c r="Z279" i="2"/>
  <c r="Y279" i="2"/>
  <c r="P279" i="2"/>
  <c r="BO278" i="2"/>
  <c r="BM278" i="2"/>
  <c r="Y278" i="2"/>
  <c r="BP278" i="2" s="1"/>
  <c r="P278" i="2"/>
  <c r="BP277" i="2"/>
  <c r="BO277" i="2"/>
  <c r="BN277" i="2"/>
  <c r="BM277" i="2"/>
  <c r="Z277" i="2"/>
  <c r="Y277" i="2"/>
  <c r="P277" i="2"/>
  <c r="X274" i="2"/>
  <c r="X273" i="2"/>
  <c r="BO272" i="2"/>
  <c r="BM272" i="2"/>
  <c r="Y272" i="2"/>
  <c r="BP272" i="2" s="1"/>
  <c r="P272" i="2"/>
  <c r="BO271" i="2"/>
  <c r="BM271" i="2"/>
  <c r="Y271" i="2"/>
  <c r="BN271" i="2" s="1"/>
  <c r="P271" i="2"/>
  <c r="BO270" i="2"/>
  <c r="BM270" i="2"/>
  <c r="Y270" i="2"/>
  <c r="Y274" i="2" s="1"/>
  <c r="P270" i="2"/>
  <c r="X267" i="2"/>
  <c r="X266" i="2"/>
  <c r="BO265" i="2"/>
  <c r="BM265" i="2"/>
  <c r="Y265" i="2"/>
  <c r="M602" i="2" s="1"/>
  <c r="P265" i="2"/>
  <c r="X262" i="2"/>
  <c r="X261" i="2"/>
  <c r="BO260" i="2"/>
  <c r="BM260" i="2"/>
  <c r="Z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P256" i="2"/>
  <c r="BO256" i="2"/>
  <c r="BM256" i="2"/>
  <c r="Y256" i="2"/>
  <c r="BN256" i="2" s="1"/>
  <c r="P256" i="2"/>
  <c r="BO255" i="2"/>
  <c r="BM255" i="2"/>
  <c r="Y255" i="2"/>
  <c r="P255" i="2"/>
  <c r="X252" i="2"/>
  <c r="X251" i="2"/>
  <c r="BO250" i="2"/>
  <c r="BM250" i="2"/>
  <c r="Y250" i="2"/>
  <c r="BP250" i="2" s="1"/>
  <c r="X248" i="2"/>
  <c r="X247" i="2"/>
  <c r="BP246" i="2"/>
  <c r="BO246" i="2"/>
  <c r="BN246" i="2"/>
  <c r="BM246" i="2"/>
  <c r="Z246" i="2"/>
  <c r="Z247" i="2" s="1"/>
  <c r="Y246" i="2"/>
  <c r="Y247" i="2" s="1"/>
  <c r="X244" i="2"/>
  <c r="X243" i="2"/>
  <c r="BO242" i="2"/>
  <c r="BM242" i="2"/>
  <c r="Y242" i="2"/>
  <c r="BP242" i="2" s="1"/>
  <c r="P242" i="2"/>
  <c r="BP241" i="2"/>
  <c r="BO241" i="2"/>
  <c r="BN241" i="2"/>
  <c r="BM241" i="2"/>
  <c r="Z241" i="2"/>
  <c r="Y241" i="2"/>
  <c r="X239" i="2"/>
  <c r="X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M235" i="2"/>
  <c r="Y235" i="2"/>
  <c r="BP235" i="2" s="1"/>
  <c r="P235" i="2"/>
  <c r="BO234" i="2"/>
  <c r="BM234" i="2"/>
  <c r="Z234" i="2"/>
  <c r="Y234" i="2"/>
  <c r="BP234" i="2" s="1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P230" i="2"/>
  <c r="BO230" i="2"/>
  <c r="BM230" i="2"/>
  <c r="Y230" i="2"/>
  <c r="P230" i="2"/>
  <c r="X227" i="2"/>
  <c r="X226" i="2"/>
  <c r="BP225" i="2"/>
  <c r="BO225" i="2"/>
  <c r="BN225" i="2"/>
  <c r="BM225" i="2"/>
  <c r="Z225" i="2"/>
  <c r="Y225" i="2"/>
  <c r="P225" i="2"/>
  <c r="BO224" i="2"/>
  <c r="BM224" i="2"/>
  <c r="Y224" i="2"/>
  <c r="BP224" i="2" s="1"/>
  <c r="P224" i="2"/>
  <c r="X222" i="2"/>
  <c r="X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BP214" i="2" s="1"/>
  <c r="P214" i="2"/>
  <c r="BO213" i="2"/>
  <c r="BM213" i="2"/>
  <c r="Z213" i="2"/>
  <c r="Y213" i="2"/>
  <c r="BP213" i="2" s="1"/>
  <c r="P213" i="2"/>
  <c r="BO212" i="2"/>
  <c r="BM212" i="2"/>
  <c r="Y212" i="2"/>
  <c r="Z212" i="2" s="1"/>
  <c r="P212" i="2"/>
  <c r="X210" i="2"/>
  <c r="X209" i="2"/>
  <c r="BO208" i="2"/>
  <c r="BM208" i="2"/>
  <c r="Y208" i="2"/>
  <c r="P208" i="2"/>
  <c r="BO207" i="2"/>
  <c r="BM207" i="2"/>
  <c r="Y207" i="2"/>
  <c r="BP207" i="2" s="1"/>
  <c r="P207" i="2"/>
  <c r="BP206" i="2"/>
  <c r="BO206" i="2"/>
  <c r="BN206" i="2"/>
  <c r="BM206" i="2"/>
  <c r="Z206" i="2"/>
  <c r="Y206" i="2"/>
  <c r="P206" i="2"/>
  <c r="BO205" i="2"/>
  <c r="BM205" i="2"/>
  <c r="Y205" i="2"/>
  <c r="BP205" i="2" s="1"/>
  <c r="P205" i="2"/>
  <c r="BO204" i="2"/>
  <c r="BM204" i="2"/>
  <c r="Z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Y210" i="2" s="1"/>
  <c r="P201" i="2"/>
  <c r="X199" i="2"/>
  <c r="X198" i="2"/>
  <c r="BP197" i="2"/>
  <c r="BO197" i="2"/>
  <c r="BN197" i="2"/>
  <c r="BM197" i="2"/>
  <c r="Z197" i="2"/>
  <c r="Y197" i="2"/>
  <c r="P197" i="2"/>
  <c r="BO196" i="2"/>
  <c r="BM196" i="2"/>
  <c r="Y196" i="2"/>
  <c r="BP196" i="2" s="1"/>
  <c r="P196" i="2"/>
  <c r="Y194" i="2"/>
  <c r="X194" i="2"/>
  <c r="Y193" i="2"/>
  <c r="X193" i="2"/>
  <c r="BP192" i="2"/>
  <c r="BO192" i="2"/>
  <c r="BM192" i="2"/>
  <c r="Y192" i="2"/>
  <c r="BN192" i="2" s="1"/>
  <c r="P192" i="2"/>
  <c r="BO191" i="2"/>
  <c r="BM191" i="2"/>
  <c r="Y191" i="2"/>
  <c r="P191" i="2"/>
  <c r="X188" i="2"/>
  <c r="X187" i="2"/>
  <c r="BO186" i="2"/>
  <c r="BM186" i="2"/>
  <c r="Y186" i="2"/>
  <c r="Y187" i="2" s="1"/>
  <c r="X184" i="2"/>
  <c r="X183" i="2"/>
  <c r="BO182" i="2"/>
  <c r="BM182" i="2"/>
  <c r="Y182" i="2"/>
  <c r="BP182" i="2" s="1"/>
  <c r="P182" i="2"/>
  <c r="BP181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BP179" i="2" s="1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BO174" i="2"/>
  <c r="BM174" i="2"/>
  <c r="Y174" i="2"/>
  <c r="Y184" i="2" s="1"/>
  <c r="P174" i="2"/>
  <c r="X172" i="2"/>
  <c r="X171" i="2"/>
  <c r="BO170" i="2"/>
  <c r="BM170" i="2"/>
  <c r="Y170" i="2"/>
  <c r="P170" i="2"/>
  <c r="X166" i="2"/>
  <c r="X165" i="2"/>
  <c r="BO164" i="2"/>
  <c r="BM164" i="2"/>
  <c r="Y164" i="2"/>
  <c r="Y165" i="2" s="1"/>
  <c r="P164" i="2"/>
  <c r="X162" i="2"/>
  <c r="X161" i="2"/>
  <c r="BO160" i="2"/>
  <c r="BM160" i="2"/>
  <c r="Y160" i="2"/>
  <c r="BP160" i="2" s="1"/>
  <c r="P160" i="2"/>
  <c r="BO159" i="2"/>
  <c r="BM159" i="2"/>
  <c r="Z159" i="2"/>
  <c r="Y159" i="2"/>
  <c r="BP159" i="2" s="1"/>
  <c r="P159" i="2"/>
  <c r="BO158" i="2"/>
  <c r="BM158" i="2"/>
  <c r="Y158" i="2"/>
  <c r="BP158" i="2" s="1"/>
  <c r="P158" i="2"/>
  <c r="BO157" i="2"/>
  <c r="BM157" i="2"/>
  <c r="Y157" i="2"/>
  <c r="Z157" i="2" s="1"/>
  <c r="P157" i="2"/>
  <c r="X155" i="2"/>
  <c r="X154" i="2"/>
  <c r="BO153" i="2"/>
  <c r="BM153" i="2"/>
  <c r="Y153" i="2"/>
  <c r="H602" i="2" s="1"/>
  <c r="P153" i="2"/>
  <c r="X150" i="2"/>
  <c r="X149" i="2"/>
  <c r="BP148" i="2"/>
  <c r="BO148" i="2"/>
  <c r="BN148" i="2"/>
  <c r="BM148" i="2"/>
  <c r="Z148" i="2"/>
  <c r="Y148" i="2"/>
  <c r="P148" i="2"/>
  <c r="BO147" i="2"/>
  <c r="BN147" i="2"/>
  <c r="BM147" i="2"/>
  <c r="Z147" i="2"/>
  <c r="Z149" i="2" s="1"/>
  <c r="Y147" i="2"/>
  <c r="Y150" i="2" s="1"/>
  <c r="P147" i="2"/>
  <c r="X145" i="2"/>
  <c r="X144" i="2"/>
  <c r="BO143" i="2"/>
  <c r="BM143" i="2"/>
  <c r="Y143" i="2"/>
  <c r="BP143" i="2" s="1"/>
  <c r="P143" i="2"/>
  <c r="BO142" i="2"/>
  <c r="BM142" i="2"/>
  <c r="Y142" i="2"/>
  <c r="Y145" i="2" s="1"/>
  <c r="P142" i="2"/>
  <c r="X140" i="2"/>
  <c r="X139" i="2"/>
  <c r="BO138" i="2"/>
  <c r="BM138" i="2"/>
  <c r="Y138" i="2"/>
  <c r="BP138" i="2" s="1"/>
  <c r="P138" i="2"/>
  <c r="BP137" i="2"/>
  <c r="BO137" i="2"/>
  <c r="BN137" i="2"/>
  <c r="BM137" i="2"/>
  <c r="Z137" i="2"/>
  <c r="Y137" i="2"/>
  <c r="P137" i="2"/>
  <c r="X134" i="2"/>
  <c r="X133" i="2"/>
  <c r="BO132" i="2"/>
  <c r="BM132" i="2"/>
  <c r="Y132" i="2"/>
  <c r="BP132" i="2" s="1"/>
  <c r="P132" i="2"/>
  <c r="BO131" i="2"/>
  <c r="BM131" i="2"/>
  <c r="Y131" i="2"/>
  <c r="BN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P125" i="2"/>
  <c r="BO125" i="2"/>
  <c r="BN125" i="2"/>
  <c r="BM125" i="2"/>
  <c r="Z125" i="2"/>
  <c r="Y125" i="2"/>
  <c r="P125" i="2"/>
  <c r="BO124" i="2"/>
  <c r="BN124" i="2"/>
  <c r="BM124" i="2"/>
  <c r="Z124" i="2"/>
  <c r="Y124" i="2"/>
  <c r="BP124" i="2" s="1"/>
  <c r="BP123" i="2"/>
  <c r="BO123" i="2"/>
  <c r="BN123" i="2"/>
  <c r="BM123" i="2"/>
  <c r="Z123" i="2"/>
  <c r="Y123" i="2"/>
  <c r="P123" i="2"/>
  <c r="BO122" i="2"/>
  <c r="BM122" i="2"/>
  <c r="Y122" i="2"/>
  <c r="BP122" i="2" s="1"/>
  <c r="BO121" i="2"/>
  <c r="BM121" i="2"/>
  <c r="Y121" i="2"/>
  <c r="BP121" i="2" s="1"/>
  <c r="P121" i="2"/>
  <c r="BP120" i="2"/>
  <c r="BO120" i="2"/>
  <c r="BM120" i="2"/>
  <c r="Y120" i="2"/>
  <c r="BN120" i="2" s="1"/>
  <c r="P120" i="2"/>
  <c r="BO119" i="2"/>
  <c r="BM119" i="2"/>
  <c r="Y119" i="2"/>
  <c r="X117" i="2"/>
  <c r="X116" i="2"/>
  <c r="BP115" i="2"/>
  <c r="BO115" i="2"/>
  <c r="BM115" i="2"/>
  <c r="Y115" i="2"/>
  <c r="BN115" i="2" s="1"/>
  <c r="P115" i="2"/>
  <c r="BO114" i="2"/>
  <c r="BM114" i="2"/>
  <c r="Y114" i="2"/>
  <c r="P114" i="2"/>
  <c r="BO113" i="2"/>
  <c r="BM113" i="2"/>
  <c r="Y113" i="2"/>
  <c r="BP113" i="2" s="1"/>
  <c r="P113" i="2"/>
  <c r="X111" i="2"/>
  <c r="X110" i="2"/>
  <c r="BO109" i="2"/>
  <c r="BM109" i="2"/>
  <c r="Z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BO106" i="2"/>
  <c r="BM106" i="2"/>
  <c r="Y106" i="2"/>
  <c r="F602" i="2" s="1"/>
  <c r="P106" i="2"/>
  <c r="X103" i="2"/>
  <c r="X102" i="2"/>
  <c r="BO101" i="2"/>
  <c r="BM101" i="2"/>
  <c r="Y101" i="2"/>
  <c r="BP101" i="2" s="1"/>
  <c r="P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O98" i="2"/>
  <c r="BM98" i="2"/>
  <c r="Z98" i="2"/>
  <c r="Y98" i="2"/>
  <c r="BP98" i="2" s="1"/>
  <c r="BP97" i="2"/>
  <c r="BO97" i="2"/>
  <c r="BN97" i="2"/>
  <c r="BM97" i="2"/>
  <c r="Z97" i="2"/>
  <c r="Y97" i="2"/>
  <c r="BO96" i="2"/>
  <c r="BM96" i="2"/>
  <c r="Y96" i="2"/>
  <c r="BP96" i="2" s="1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Y102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E602" i="2" s="1"/>
  <c r="P87" i="2"/>
  <c r="X84" i="2"/>
  <c r="X83" i="2"/>
  <c r="BO82" i="2"/>
  <c r="BM82" i="2"/>
  <c r="Y82" i="2"/>
  <c r="BP82" i="2" s="1"/>
  <c r="P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BP73" i="2"/>
  <c r="BO73" i="2"/>
  <c r="BN73" i="2"/>
  <c r="BM73" i="2"/>
  <c r="Z73" i="2"/>
  <c r="Y73" i="2"/>
  <c r="P73" i="2"/>
  <c r="BO72" i="2"/>
  <c r="BM72" i="2"/>
  <c r="Y72" i="2"/>
  <c r="BP72" i="2" s="1"/>
  <c r="P72" i="2"/>
  <c r="BP71" i="2"/>
  <c r="BO71" i="2"/>
  <c r="BN71" i="2"/>
  <c r="BM71" i="2"/>
  <c r="Z71" i="2"/>
  <c r="Y71" i="2"/>
  <c r="P71" i="2"/>
  <c r="X69" i="2"/>
  <c r="X68" i="2"/>
  <c r="BO67" i="2"/>
  <c r="BM67" i="2"/>
  <c r="Y67" i="2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P61" i="2"/>
  <c r="BO61" i="2"/>
  <c r="BN61" i="2"/>
  <c r="BM61" i="2"/>
  <c r="Z61" i="2"/>
  <c r="Y61" i="2"/>
  <c r="P61" i="2"/>
  <c r="BO60" i="2"/>
  <c r="BM60" i="2"/>
  <c r="Y60" i="2"/>
  <c r="P60" i="2"/>
  <c r="BO59" i="2"/>
  <c r="BM59" i="2"/>
  <c r="Z59" i="2"/>
  <c r="Y59" i="2"/>
  <c r="BN59" i="2" s="1"/>
  <c r="P59" i="2"/>
  <c r="BO58" i="2"/>
  <c r="BM58" i="2"/>
  <c r="Y58" i="2"/>
  <c r="P58" i="2"/>
  <c r="X56" i="2"/>
  <c r="X55" i="2"/>
  <c r="BO54" i="2"/>
  <c r="BM54" i="2"/>
  <c r="Z54" i="2"/>
  <c r="Y54" i="2"/>
  <c r="BP54" i="2" s="1"/>
  <c r="P54" i="2"/>
  <c r="BO53" i="2"/>
  <c r="BM53" i="2"/>
  <c r="Y53" i="2"/>
  <c r="P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P50" i="2"/>
  <c r="BO49" i="2"/>
  <c r="BM49" i="2"/>
  <c r="Z49" i="2"/>
  <c r="Y49" i="2"/>
  <c r="P49" i="2"/>
  <c r="X46" i="2"/>
  <c r="X45" i="2"/>
  <c r="BO44" i="2"/>
  <c r="BM44" i="2"/>
  <c r="Y44" i="2"/>
  <c r="P44" i="2"/>
  <c r="X42" i="2"/>
  <c r="X41" i="2"/>
  <c r="BO40" i="2"/>
  <c r="BM40" i="2"/>
  <c r="Y40" i="2"/>
  <c r="P40" i="2"/>
  <c r="BP39" i="2"/>
  <c r="BO39" i="2"/>
  <c r="BN39" i="2"/>
  <c r="BM39" i="2"/>
  <c r="Z39" i="2"/>
  <c r="Y39" i="2"/>
  <c r="P39" i="2"/>
  <c r="BO38" i="2"/>
  <c r="BM38" i="2"/>
  <c r="Y38" i="2"/>
  <c r="P38" i="2"/>
  <c r="BO37" i="2"/>
  <c r="BM37" i="2"/>
  <c r="Y37" i="2"/>
  <c r="P37" i="2"/>
  <c r="X33" i="2"/>
  <c r="X32" i="2"/>
  <c r="BO31" i="2"/>
  <c r="BM31" i="2"/>
  <c r="Y31" i="2"/>
  <c r="BN31" i="2" s="1"/>
  <c r="P31" i="2"/>
  <c r="X29" i="2"/>
  <c r="X592" i="2" s="1"/>
  <c r="X28" i="2"/>
  <c r="X596" i="2" s="1"/>
  <c r="BO27" i="2"/>
  <c r="BM27" i="2"/>
  <c r="Y27" i="2"/>
  <c r="BP27" i="2" s="1"/>
  <c r="P27" i="2"/>
  <c r="BO26" i="2"/>
  <c r="BN26" i="2"/>
  <c r="BM26" i="2"/>
  <c r="Z26" i="2"/>
  <c r="Y26" i="2"/>
  <c r="BP26" i="2" s="1"/>
  <c r="P26" i="2"/>
  <c r="BO25" i="2"/>
  <c r="BM25" i="2"/>
  <c r="Y25" i="2"/>
  <c r="BP25" i="2" s="1"/>
  <c r="BO24" i="2"/>
  <c r="BM24" i="2"/>
  <c r="Y24" i="2"/>
  <c r="BO23" i="2"/>
  <c r="BM23" i="2"/>
  <c r="Y23" i="2"/>
  <c r="Z23" i="2" s="1"/>
  <c r="P23" i="2"/>
  <c r="BO22" i="2"/>
  <c r="X594" i="2" s="1"/>
  <c r="BM22" i="2"/>
  <c r="X593" i="2" s="1"/>
  <c r="Y22" i="2"/>
  <c r="Y29" i="2" s="1"/>
  <c r="P22" i="2"/>
  <c r="H10" i="2"/>
  <c r="A9" i="2"/>
  <c r="H9" i="2" s="1"/>
  <c r="D7" i="2"/>
  <c r="Q6" i="2"/>
  <c r="P2" i="2"/>
  <c r="BN23" i="2" l="1"/>
  <c r="BP23" i="2"/>
  <c r="BP37" i="2"/>
  <c r="Y41" i="2"/>
  <c r="BP40" i="2"/>
  <c r="BN40" i="2"/>
  <c r="Z40" i="2"/>
  <c r="Y45" i="2"/>
  <c r="Y46" i="2"/>
  <c r="BN53" i="2"/>
  <c r="BP53" i="2"/>
  <c r="BP60" i="2"/>
  <c r="BN60" i="2"/>
  <c r="Z60" i="2"/>
  <c r="J9" i="2"/>
  <c r="Y28" i="2"/>
  <c r="Z25" i="2"/>
  <c r="BN25" i="2"/>
  <c r="Z37" i="2"/>
  <c r="BP38" i="2"/>
  <c r="BN38" i="2"/>
  <c r="Z38" i="2"/>
  <c r="BP50" i="2"/>
  <c r="BN50" i="2"/>
  <c r="Z50" i="2"/>
  <c r="BN58" i="2"/>
  <c r="BP58" i="2"/>
  <c r="BN67" i="2"/>
  <c r="BP67" i="2"/>
  <c r="Y84" i="2"/>
  <c r="BN94" i="2"/>
  <c r="BP94" i="2"/>
  <c r="Y103" i="2"/>
  <c r="Y140" i="2"/>
  <c r="BN157" i="2"/>
  <c r="BP157" i="2"/>
  <c r="Y162" i="2"/>
  <c r="Y198" i="2"/>
  <c r="Y199" i="2"/>
  <c r="BN202" i="2"/>
  <c r="BP202" i="2"/>
  <c r="Y239" i="2"/>
  <c r="Y244" i="2"/>
  <c r="Y283" i="2"/>
  <c r="Y295" i="2"/>
  <c r="Y296" i="2"/>
  <c r="Y347" i="2"/>
  <c r="Y359" i="2"/>
  <c r="BP368" i="2"/>
  <c r="Z368" i="2"/>
  <c r="Z370" i="2" s="1"/>
  <c r="BP376" i="2"/>
  <c r="Z376" i="2"/>
  <c r="BP382" i="2"/>
  <c r="BN382" i="2"/>
  <c r="Z382" i="2"/>
  <c r="BN393" i="2"/>
  <c r="BP393" i="2"/>
  <c r="Y399" i="2"/>
  <c r="BP398" i="2"/>
  <c r="BN398" i="2"/>
  <c r="Z398" i="2"/>
  <c r="Z399" i="2" s="1"/>
  <c r="Y400" i="2"/>
  <c r="BN404" i="2"/>
  <c r="BP404" i="2"/>
  <c r="BP405" i="2"/>
  <c r="Z405" i="2"/>
  <c r="Y409" i="2"/>
  <c r="BN411" i="2"/>
  <c r="BP411" i="2"/>
  <c r="BP417" i="2"/>
  <c r="Z417" i="2"/>
  <c r="BP431" i="2"/>
  <c r="BN431" i="2"/>
  <c r="Z431" i="2"/>
  <c r="BN439" i="2"/>
  <c r="BP439" i="2"/>
  <c r="BN481" i="2"/>
  <c r="BP481" i="2"/>
  <c r="BP495" i="2"/>
  <c r="BN495" i="2"/>
  <c r="Z495" i="2"/>
  <c r="BP501" i="2"/>
  <c r="Z501" i="2"/>
  <c r="BP508" i="2"/>
  <c r="BN508" i="2"/>
  <c r="Z508" i="2"/>
  <c r="BP517" i="2"/>
  <c r="Z517" i="2"/>
  <c r="BN536" i="2"/>
  <c r="BP536" i="2"/>
  <c r="BN538" i="2"/>
  <c r="BP538" i="2"/>
  <c r="BP546" i="2"/>
  <c r="BN546" i="2"/>
  <c r="Z546" i="2"/>
  <c r="BN553" i="2"/>
  <c r="BP553" i="2"/>
  <c r="BN555" i="2"/>
  <c r="BP555" i="2"/>
  <c r="BP570" i="2"/>
  <c r="Z570" i="2"/>
  <c r="Y573" i="2"/>
  <c r="AE602" i="2"/>
  <c r="BP577" i="2"/>
  <c r="BN577" i="2"/>
  <c r="Z577" i="2"/>
  <c r="Z578" i="2" s="1"/>
  <c r="Y586" i="2"/>
  <c r="Y587" i="2"/>
  <c r="D602" i="2"/>
  <c r="Y78" i="2"/>
  <c r="Z72" i="2"/>
  <c r="BN72" i="2"/>
  <c r="Z80" i="2"/>
  <c r="Z83" i="2" s="1"/>
  <c r="Z82" i="2"/>
  <c r="BN82" i="2"/>
  <c r="Z87" i="2"/>
  <c r="BN89" i="2"/>
  <c r="BP89" i="2"/>
  <c r="Z95" i="2"/>
  <c r="Z99" i="2"/>
  <c r="Z101" i="2"/>
  <c r="BN101" i="2"/>
  <c r="Z106" i="2"/>
  <c r="BN108" i="2"/>
  <c r="BP108" i="2"/>
  <c r="Z113" i="2"/>
  <c r="BN113" i="2"/>
  <c r="Y116" i="2"/>
  <c r="Y129" i="2"/>
  <c r="Z121" i="2"/>
  <c r="Z122" i="2"/>
  <c r="BN122" i="2"/>
  <c r="Z126" i="2"/>
  <c r="BN126" i="2"/>
  <c r="G602" i="2"/>
  <c r="Z138" i="2"/>
  <c r="Z139" i="2" s="1"/>
  <c r="BN138" i="2"/>
  <c r="Z142" i="2"/>
  <c r="Z158" i="2"/>
  <c r="Z161" i="2" s="1"/>
  <c r="Z160" i="2"/>
  <c r="BN160" i="2"/>
  <c r="BP164" i="2"/>
  <c r="I602" i="2"/>
  <c r="Y171" i="2"/>
  <c r="Z174" i="2"/>
  <c r="BN174" i="2"/>
  <c r="BP174" i="2"/>
  <c r="Z176" i="2"/>
  <c r="BN176" i="2"/>
  <c r="Z179" i="2"/>
  <c r="BN179" i="2"/>
  <c r="Z182" i="2"/>
  <c r="BP186" i="2"/>
  <c r="J602" i="2"/>
  <c r="Z196" i="2"/>
  <c r="Z198" i="2" s="1"/>
  <c r="BN196" i="2"/>
  <c r="Z203" i="2"/>
  <c r="Z205" i="2"/>
  <c r="BN205" i="2"/>
  <c r="Z207" i="2"/>
  <c r="BN207" i="2"/>
  <c r="Y209" i="2"/>
  <c r="BN212" i="2"/>
  <c r="BP212" i="2"/>
  <c r="Z214" i="2"/>
  <c r="Z216" i="2"/>
  <c r="BN216" i="2"/>
  <c r="Z224" i="2"/>
  <c r="Z226" i="2" s="1"/>
  <c r="Y227" i="2"/>
  <c r="K602" i="2"/>
  <c r="Z231" i="2"/>
  <c r="BN233" i="2"/>
  <c r="BP233" i="2"/>
  <c r="Z235" i="2"/>
  <c r="Z237" i="2"/>
  <c r="BN237" i="2"/>
  <c r="Y243" i="2"/>
  <c r="Z242" i="2"/>
  <c r="Z243" i="2" s="1"/>
  <c r="BN242" i="2"/>
  <c r="Y248" i="2"/>
  <c r="Z250" i="2"/>
  <c r="Z251" i="2" s="1"/>
  <c r="Y251" i="2"/>
  <c r="Y252" i="2"/>
  <c r="L602" i="2"/>
  <c r="Z257" i="2"/>
  <c r="BN259" i="2"/>
  <c r="BP259" i="2"/>
  <c r="Z265" i="2"/>
  <c r="Z266" i="2" s="1"/>
  <c r="BN265" i="2"/>
  <c r="BP265" i="2"/>
  <c r="Y266" i="2"/>
  <c r="Y267" i="2"/>
  <c r="P602" i="2"/>
  <c r="Z278" i="2"/>
  <c r="BN278" i="2"/>
  <c r="Z286" i="2"/>
  <c r="Z287" i="2" s="1"/>
  <c r="Z299" i="2"/>
  <c r="Z300" i="2" s="1"/>
  <c r="S602" i="2"/>
  <c r="Z314" i="2"/>
  <c r="Z315" i="2" s="1"/>
  <c r="Y315" i="2"/>
  <c r="Y316" i="2"/>
  <c r="Y326" i="2"/>
  <c r="Z321" i="2"/>
  <c r="BN323" i="2"/>
  <c r="BP323" i="2"/>
  <c r="Z328" i="2"/>
  <c r="BN328" i="2"/>
  <c r="Y333" i="2"/>
  <c r="Z331" i="2"/>
  <c r="Z336" i="2"/>
  <c r="BN336" i="2"/>
  <c r="Z337" i="2"/>
  <c r="BN337" i="2"/>
  <c r="BP345" i="2"/>
  <c r="Y353" i="2"/>
  <c r="BP350" i="2"/>
  <c r="Z356" i="2"/>
  <c r="BN356" i="2"/>
  <c r="Z357" i="2"/>
  <c r="BN357" i="2"/>
  <c r="BP363" i="2"/>
  <c r="Y365" i="2"/>
  <c r="Y364" i="2"/>
  <c r="BP380" i="2"/>
  <c r="Z380" i="2"/>
  <c r="BN388" i="2"/>
  <c r="BP388" i="2"/>
  <c r="BP389" i="2"/>
  <c r="Z389" i="2"/>
  <c r="Z390" i="2" s="1"/>
  <c r="BP407" i="2"/>
  <c r="BN407" i="2"/>
  <c r="Z407" i="2"/>
  <c r="BN416" i="2"/>
  <c r="BP416" i="2"/>
  <c r="BP432" i="2"/>
  <c r="BN432" i="2"/>
  <c r="Z432" i="2"/>
  <c r="BP434" i="2"/>
  <c r="BN434" i="2"/>
  <c r="Z434" i="2"/>
  <c r="Y448" i="2"/>
  <c r="BN445" i="2"/>
  <c r="Z445" i="2"/>
  <c r="Z447" i="2" s="1"/>
  <c r="BP446" i="2"/>
  <c r="BN446" i="2"/>
  <c r="Z446" i="2"/>
  <c r="BN484" i="2"/>
  <c r="BP484" i="2"/>
  <c r="BP485" i="2"/>
  <c r="Z485" i="2"/>
  <c r="BP500" i="2"/>
  <c r="BN500" i="2"/>
  <c r="Z500" i="2"/>
  <c r="Y503" i="2"/>
  <c r="Y504" i="2"/>
  <c r="BP507" i="2"/>
  <c r="BN507" i="2"/>
  <c r="Z507" i="2"/>
  <c r="BP512" i="2"/>
  <c r="Z512" i="2"/>
  <c r="BN535" i="2"/>
  <c r="BP535" i="2"/>
  <c r="BN539" i="2"/>
  <c r="BP539" i="2"/>
  <c r="Y540" i="2"/>
  <c r="BP543" i="2"/>
  <c r="BN543" i="2"/>
  <c r="Z543" i="2"/>
  <c r="Y548" i="2"/>
  <c r="Y549" i="2"/>
  <c r="BN552" i="2"/>
  <c r="BP552" i="2"/>
  <c r="BN556" i="2"/>
  <c r="BP556" i="2"/>
  <c r="BP563" i="2"/>
  <c r="BN563" i="2"/>
  <c r="Z563" i="2"/>
  <c r="BN571" i="2"/>
  <c r="BN572" i="2"/>
  <c r="Z572" i="2"/>
  <c r="Y371" i="2"/>
  <c r="BN378" i="2"/>
  <c r="BP378" i="2"/>
  <c r="Y396" i="2"/>
  <c r="BN419" i="2"/>
  <c r="BP419" i="2"/>
  <c r="BN424" i="2"/>
  <c r="BP424" i="2"/>
  <c r="Y425" i="2"/>
  <c r="Y443" i="2"/>
  <c r="Y519" i="2"/>
  <c r="AD602" i="2"/>
  <c r="Y559" i="2"/>
  <c r="BP569" i="2"/>
  <c r="X595" i="2"/>
  <c r="A10" i="2"/>
  <c r="Z24" i="2"/>
  <c r="BP31" i="2"/>
  <c r="BN54" i="2"/>
  <c r="BP66" i="2"/>
  <c r="Z74" i="2"/>
  <c r="Z77" i="2" s="1"/>
  <c r="BP76" i="2"/>
  <c r="BN87" i="2"/>
  <c r="Y90" i="2"/>
  <c r="BN106" i="2"/>
  <c r="Y117" i="2"/>
  <c r="BN121" i="2"/>
  <c r="BP131" i="2"/>
  <c r="BN142" i="2"/>
  <c r="Z153" i="2"/>
  <c r="Z154" i="2" s="1"/>
  <c r="Y166" i="2"/>
  <c r="Z177" i="2"/>
  <c r="BN182" i="2"/>
  <c r="Y188" i="2"/>
  <c r="Z208" i="2"/>
  <c r="Z218" i="2"/>
  <c r="BP220" i="2"/>
  <c r="BN231" i="2"/>
  <c r="BN257" i="2"/>
  <c r="BP271" i="2"/>
  <c r="Z280" i="2"/>
  <c r="BP309" i="2"/>
  <c r="BN321" i="2"/>
  <c r="BN331" i="2"/>
  <c r="BP343" i="2"/>
  <c r="BN351" i="2"/>
  <c r="BN376" i="2"/>
  <c r="Z384" i="2"/>
  <c r="Z394" i="2"/>
  <c r="Z395" i="2" s="1"/>
  <c r="BN412" i="2"/>
  <c r="BN417" i="2"/>
  <c r="Z435" i="2"/>
  <c r="BP437" i="2"/>
  <c r="BN440" i="2"/>
  <c r="Z451" i="2"/>
  <c r="Z456" i="2"/>
  <c r="BP464" i="2"/>
  <c r="BP470" i="2"/>
  <c r="BN482" i="2"/>
  <c r="BP487" i="2"/>
  <c r="BN490" i="2"/>
  <c r="Z506" i="2"/>
  <c r="Z509" i="2"/>
  <c r="BP514" i="2"/>
  <c r="BN517" i="2"/>
  <c r="Z527" i="2"/>
  <c r="Z529" i="2" s="1"/>
  <c r="BP561" i="2"/>
  <c r="BP564" i="2"/>
  <c r="O602" i="2"/>
  <c r="Y496" i="2"/>
  <c r="F10" i="2"/>
  <c r="BN24" i="2"/>
  <c r="Z27" i="2"/>
  <c r="Y32" i="2"/>
  <c r="BP106" i="2"/>
  <c r="Z114" i="2"/>
  <c r="Z119" i="2"/>
  <c r="Y221" i="2"/>
  <c r="Z255" i="2"/>
  <c r="BN280" i="2"/>
  <c r="Y310" i="2"/>
  <c r="Z319" i="2"/>
  <c r="Z329" i="2"/>
  <c r="Z339" i="2"/>
  <c r="BN384" i="2"/>
  <c r="BN394" i="2"/>
  <c r="BN435" i="2"/>
  <c r="Z438" i="2"/>
  <c r="BN451" i="2"/>
  <c r="BN456" i="2"/>
  <c r="Z459" i="2"/>
  <c r="Z465" i="2"/>
  <c r="Y471" i="2"/>
  <c r="Z480" i="2"/>
  <c r="BN506" i="2"/>
  <c r="BN509" i="2"/>
  <c r="Z515" i="2"/>
  <c r="BN527" i="2"/>
  <c r="Y541" i="2"/>
  <c r="Z562" i="2"/>
  <c r="Z565" i="2"/>
  <c r="Q602" i="2"/>
  <c r="Y42" i="2"/>
  <c r="Z52" i="2"/>
  <c r="BN74" i="2"/>
  <c r="Y77" i="2"/>
  <c r="BP87" i="2"/>
  <c r="Z127" i="2"/>
  <c r="BP142" i="2"/>
  <c r="BN153" i="2"/>
  <c r="BN177" i="2"/>
  <c r="Z180" i="2"/>
  <c r="BN208" i="2"/>
  <c r="BN218" i="2"/>
  <c r="BP49" i="2"/>
  <c r="BP59" i="2"/>
  <c r="Z67" i="2"/>
  <c r="Y91" i="2"/>
  <c r="BN95" i="2"/>
  <c r="BN98" i="2"/>
  <c r="BN109" i="2"/>
  <c r="Z132" i="2"/>
  <c r="BP147" i="2"/>
  <c r="BN158" i="2"/>
  <c r="Y161" i="2"/>
  <c r="Z170" i="2"/>
  <c r="Z171" i="2" s="1"/>
  <c r="Z191" i="2"/>
  <c r="BN203" i="2"/>
  <c r="BN213" i="2"/>
  <c r="Y226" i="2"/>
  <c r="BN234" i="2"/>
  <c r="BN260" i="2"/>
  <c r="Z272" i="2"/>
  <c r="BN286" i="2"/>
  <c r="BN299" i="2"/>
  <c r="BN324" i="2"/>
  <c r="BP336" i="2"/>
  <c r="Z344" i="2"/>
  <c r="Z349" i="2"/>
  <c r="BP356" i="2"/>
  <c r="BN367" i="2"/>
  <c r="Y370" i="2"/>
  <c r="BN379" i="2"/>
  <c r="BN389" i="2"/>
  <c r="BN405" i="2"/>
  <c r="Y408" i="2"/>
  <c r="BN420" i="2"/>
  <c r="Y426" i="2"/>
  <c r="BP445" i="2"/>
  <c r="BN485" i="2"/>
  <c r="Z488" i="2"/>
  <c r="BN501" i="2"/>
  <c r="BN512" i="2"/>
  <c r="BP534" i="2"/>
  <c r="Z551" i="2"/>
  <c r="Z554" i="2"/>
  <c r="Z557" i="2"/>
  <c r="BN570" i="2"/>
  <c r="BP581" i="2"/>
  <c r="Z589" i="2"/>
  <c r="Z590" i="2" s="1"/>
  <c r="R602" i="2"/>
  <c r="Y62" i="2"/>
  <c r="BN27" i="2"/>
  <c r="BN52" i="2"/>
  <c r="Y55" i="2"/>
  <c r="Y63" i="2"/>
  <c r="BN119" i="2"/>
  <c r="BP153" i="2"/>
  <c r="Y183" i="2"/>
  <c r="BP208" i="2"/>
  <c r="BP280" i="2"/>
  <c r="BN319" i="2"/>
  <c r="BN329" i="2"/>
  <c r="Y332" i="2"/>
  <c r="BN339" i="2"/>
  <c r="BP394" i="2"/>
  <c r="Y413" i="2"/>
  <c r="BN438" i="2"/>
  <c r="BP451" i="2"/>
  <c r="BP456" i="2"/>
  <c r="BN459" i="2"/>
  <c r="BN465" i="2"/>
  <c r="BN480" i="2"/>
  <c r="Y497" i="2"/>
  <c r="BP506" i="2"/>
  <c r="BN515" i="2"/>
  <c r="Y518" i="2"/>
  <c r="BP527" i="2"/>
  <c r="BN562" i="2"/>
  <c r="BN565" i="2"/>
  <c r="Y574" i="2"/>
  <c r="BP24" i="2"/>
  <c r="BN114" i="2"/>
  <c r="BN127" i="2"/>
  <c r="BN180" i="2"/>
  <c r="BN255" i="2"/>
  <c r="Z22" i="2"/>
  <c r="Z28" i="2" s="1"/>
  <c r="Y33" i="2"/>
  <c r="Z44" i="2"/>
  <c r="Z45" i="2" s="1"/>
  <c r="Z88" i="2"/>
  <c r="Z90" i="2" s="1"/>
  <c r="Z93" i="2"/>
  <c r="Z107" i="2"/>
  <c r="Z110" i="2" s="1"/>
  <c r="BN132" i="2"/>
  <c r="Z143" i="2"/>
  <c r="Z144" i="2" s="1"/>
  <c r="BN170" i="2"/>
  <c r="BN191" i="2"/>
  <c r="Z201" i="2"/>
  <c r="Y222" i="2"/>
  <c r="Z232" i="2"/>
  <c r="Z258" i="2"/>
  <c r="BN272" i="2"/>
  <c r="BP286" i="2"/>
  <c r="BP299" i="2"/>
  <c r="Y311" i="2"/>
  <c r="Z322" i="2"/>
  <c r="BN344" i="2"/>
  <c r="BN349" i="2"/>
  <c r="Z352" i="2"/>
  <c r="Z377" i="2"/>
  <c r="Z403" i="2"/>
  <c r="Z408" i="2" s="1"/>
  <c r="Z418" i="2"/>
  <c r="Z430" i="2"/>
  <c r="Z433" i="2"/>
  <c r="Z441" i="2"/>
  <c r="Y472" i="2"/>
  <c r="Z483" i="2"/>
  <c r="BN488" i="2"/>
  <c r="Z535" i="2"/>
  <c r="Z540" i="2" s="1"/>
  <c r="Z538" i="2"/>
  <c r="BN551" i="2"/>
  <c r="BN554" i="2"/>
  <c r="BN557" i="2"/>
  <c r="Y582" i="2"/>
  <c r="BN589" i="2"/>
  <c r="T602" i="2"/>
  <c r="BN49" i="2"/>
  <c r="BP119" i="2"/>
  <c r="BP255" i="2"/>
  <c r="BP319" i="2"/>
  <c r="BP329" i="2"/>
  <c r="Y385" i="2"/>
  <c r="Y395" i="2"/>
  <c r="BP480" i="2"/>
  <c r="B602" i="2"/>
  <c r="U602" i="2"/>
  <c r="BP114" i="2"/>
  <c r="Y154" i="2"/>
  <c r="BN22" i="2"/>
  <c r="BN44" i="2"/>
  <c r="Y56" i="2"/>
  <c r="Z65" i="2"/>
  <c r="Z75" i="2"/>
  <c r="BN88" i="2"/>
  <c r="BN93" i="2"/>
  <c r="Z96" i="2"/>
  <c r="BN107" i="2"/>
  <c r="Y110" i="2"/>
  <c r="BN143" i="2"/>
  <c r="BP170" i="2"/>
  <c r="Z178" i="2"/>
  <c r="BP191" i="2"/>
  <c r="BN201" i="2"/>
  <c r="Z219" i="2"/>
  <c r="BN232" i="2"/>
  <c r="BN258" i="2"/>
  <c r="Y261" i="2"/>
  <c r="Z270" i="2"/>
  <c r="Z281" i="2"/>
  <c r="Y287" i="2"/>
  <c r="Z294" i="2"/>
  <c r="Z295" i="2" s="1"/>
  <c r="Y300" i="2"/>
  <c r="Z308" i="2"/>
  <c r="BN322" i="2"/>
  <c r="Y325" i="2"/>
  <c r="BP349" i="2"/>
  <c r="BN352" i="2"/>
  <c r="Z363" i="2"/>
  <c r="Z364" i="2" s="1"/>
  <c r="BN377" i="2"/>
  <c r="Y390" i="2"/>
  <c r="BN403" i="2"/>
  <c r="Y414" i="2"/>
  <c r="BN418" i="2"/>
  <c r="Y421" i="2"/>
  <c r="BN430" i="2"/>
  <c r="BN433" i="2"/>
  <c r="Z436" i="2"/>
  <c r="BN441" i="2"/>
  <c r="Z452" i="2"/>
  <c r="Z457" i="2"/>
  <c r="BN483" i="2"/>
  <c r="Z486" i="2"/>
  <c r="Z499" i="2"/>
  <c r="Z502" i="2"/>
  <c r="Z513" i="2"/>
  <c r="BP551" i="2"/>
  <c r="Z571" i="2"/>
  <c r="Z573" i="2" s="1"/>
  <c r="BP589" i="2"/>
  <c r="C602" i="2"/>
  <c r="V602" i="2"/>
  <c r="Y460" i="2"/>
  <c r="Y466" i="2"/>
  <c r="Y566" i="2"/>
  <c r="W602" i="2"/>
  <c r="Y128" i="2"/>
  <c r="BP22" i="2"/>
  <c r="BP44" i="2"/>
  <c r="BN65" i="2"/>
  <c r="Y68" i="2"/>
  <c r="BN96" i="2"/>
  <c r="Z115" i="2"/>
  <c r="Z116" i="2" s="1"/>
  <c r="Z120" i="2"/>
  <c r="Y133" i="2"/>
  <c r="Y155" i="2"/>
  <c r="Z164" i="2"/>
  <c r="Z165" i="2" s="1"/>
  <c r="BN178" i="2"/>
  <c r="Z181" i="2"/>
  <c r="Z186" i="2"/>
  <c r="Z187" i="2" s="1"/>
  <c r="BP201" i="2"/>
  <c r="BN219" i="2"/>
  <c r="Z230" i="2"/>
  <c r="Z238" i="2" s="1"/>
  <c r="Z256" i="2"/>
  <c r="BN270" i="2"/>
  <c r="Y273" i="2"/>
  <c r="BN281" i="2"/>
  <c r="BN294" i="2"/>
  <c r="BN308" i="2"/>
  <c r="Z320" i="2"/>
  <c r="Z330" i="2"/>
  <c r="Z350" i="2"/>
  <c r="BN363" i="2"/>
  <c r="Z375" i="2"/>
  <c r="Z385" i="2" s="1"/>
  <c r="Y386" i="2"/>
  <c r="BP403" i="2"/>
  <c r="Z411" i="2"/>
  <c r="Z413" i="2" s="1"/>
  <c r="BP430" i="2"/>
  <c r="BN436" i="2"/>
  <c r="Z439" i="2"/>
  <c r="BN452" i="2"/>
  <c r="BN457" i="2"/>
  <c r="Z481" i="2"/>
  <c r="BN486" i="2"/>
  <c r="BN499" i="2"/>
  <c r="BN502" i="2"/>
  <c r="BN513" i="2"/>
  <c r="Z516" i="2"/>
  <c r="Z552" i="2"/>
  <c r="Z555" i="2"/>
  <c r="Y558" i="2"/>
  <c r="Y590" i="2"/>
  <c r="Z53" i="2"/>
  <c r="BN75" i="2"/>
  <c r="BP93" i="2"/>
  <c r="BN37" i="2"/>
  <c r="Z58" i="2"/>
  <c r="Z62" i="2" s="1"/>
  <c r="BN80" i="2"/>
  <c r="Y83" i="2"/>
  <c r="BN99" i="2"/>
  <c r="Y111" i="2"/>
  <c r="Y139" i="2"/>
  <c r="BN159" i="2"/>
  <c r="Z192" i="2"/>
  <c r="BN204" i="2"/>
  <c r="BN214" i="2"/>
  <c r="BN224" i="2"/>
  <c r="BN235" i="2"/>
  <c r="Y238" i="2"/>
  <c r="BN250" i="2"/>
  <c r="Y262" i="2"/>
  <c r="BN314" i="2"/>
  <c r="Z335" i="2"/>
  <c r="Z340" i="2" s="1"/>
  <c r="Z345" i="2"/>
  <c r="BN368" i="2"/>
  <c r="BN380" i="2"/>
  <c r="Y391" i="2"/>
  <c r="BN406" i="2"/>
  <c r="Z416" i="2"/>
  <c r="Z421" i="2" s="1"/>
  <c r="Y422" i="2"/>
  <c r="BN474" i="2"/>
  <c r="Z489" i="2"/>
  <c r="Z492" i="2"/>
  <c r="Z521" i="2"/>
  <c r="Z524" i="2" s="1"/>
  <c r="Z544" i="2"/>
  <c r="Z547" i="2"/>
  <c r="Z585" i="2"/>
  <c r="Z586" i="2" s="1"/>
  <c r="Y602" i="2"/>
  <c r="Y144" i="2"/>
  <c r="BN164" i="2"/>
  <c r="BN186" i="2"/>
  <c r="BN230" i="2"/>
  <c r="BP270" i="2"/>
  <c r="Y341" i="2"/>
  <c r="BN350" i="2"/>
  <c r="Y442" i="2"/>
  <c r="Y467" i="2"/>
  <c r="Y567" i="2"/>
  <c r="Z602" i="2"/>
  <c r="BP65" i="2"/>
  <c r="Y134" i="2"/>
  <c r="Y149" i="2"/>
  <c r="Y172" i="2"/>
  <c r="Y447" i="2"/>
  <c r="BN489" i="2"/>
  <c r="BN492" i="2"/>
  <c r="BN521" i="2"/>
  <c r="Y524" i="2"/>
  <c r="Y529" i="2"/>
  <c r="BN544" i="2"/>
  <c r="BN547" i="2"/>
  <c r="Y578" i="2"/>
  <c r="BN585" i="2"/>
  <c r="AA602" i="2"/>
  <c r="Y282" i="2"/>
  <c r="Y453" i="2"/>
  <c r="AB602" i="2"/>
  <c r="Z31" i="2"/>
  <c r="Z32" i="2" s="1"/>
  <c r="Z66" i="2"/>
  <c r="Z76" i="2"/>
  <c r="Z131" i="2"/>
  <c r="Z220" i="2"/>
  <c r="Z271" i="2"/>
  <c r="Z309" i="2"/>
  <c r="Z343" i="2"/>
  <c r="Z437" i="2"/>
  <c r="Z464" i="2"/>
  <c r="Z466" i="2" s="1"/>
  <c r="Z470" i="2"/>
  <c r="Z471" i="2" s="1"/>
  <c r="Z487" i="2"/>
  <c r="Z514" i="2"/>
  <c r="BP521" i="2"/>
  <c r="Z561" i="2"/>
  <c r="Z564" i="2"/>
  <c r="BP585" i="2"/>
  <c r="F9" i="2"/>
  <c r="Y579" i="2"/>
  <c r="BN343" i="2"/>
  <c r="Y594" i="2" l="1"/>
  <c r="Z273" i="2"/>
  <c r="Z68" i="2"/>
  <c r="Z558" i="2"/>
  <c r="Z353" i="2"/>
  <c r="Y592" i="2"/>
  <c r="Z332" i="2"/>
  <c r="Z282" i="2"/>
  <c r="Y596" i="2"/>
  <c r="Z55" i="2"/>
  <c r="Z460" i="2"/>
  <c r="Z221" i="2"/>
  <c r="Z183" i="2"/>
  <c r="Z359" i="2"/>
  <c r="Z41" i="2"/>
  <c r="Y593" i="2"/>
  <c r="Y595" i="2" s="1"/>
  <c r="Z325" i="2"/>
  <c r="Z209" i="2"/>
  <c r="Z518" i="2"/>
  <c r="Z566" i="2"/>
  <c r="Z261" i="2"/>
  <c r="Z442" i="2"/>
  <c r="Z128" i="2"/>
  <c r="Z548" i="2"/>
  <c r="Z503" i="2"/>
  <c r="Z496" i="2"/>
  <c r="Z133" i="2"/>
  <c r="Z102" i="2"/>
  <c r="Z597" i="2" s="1"/>
  <c r="Z193" i="2"/>
  <c r="Z453" i="2"/>
  <c r="Z346" i="2"/>
  <c r="Z310" i="2"/>
</calcChain>
</file>

<file path=xl/sharedStrings.xml><?xml version="1.0" encoding="utf-8"?>
<sst xmlns="http://schemas.openxmlformats.org/spreadsheetml/2006/main" count="4539" uniqueCount="970">
  <si>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</si>
  <si>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</si>
  <si>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</si>
  <si>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</si>
  <si>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</si>
  <si>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</si>
  <si>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</si>
  <si>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</si>
  <si>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</si>
  <si>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</si>
  <si>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</si>
  <si>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</si>
  <si>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</si>
  <si>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</si>
  <si>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</si>
  <si>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</si>
  <si>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</si>
  <si>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</si>
  <si>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</si>
  <si>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</si>
  <si>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</si>
  <si>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</si>
  <si>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</si>
  <si>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</si>
  <si>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</si>
  <si>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</si>
  <si>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</si>
  <si>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</si>
  <si>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</si>
  <si>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</si>
  <si>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</si>
  <si>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</si>
  <si>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</si>
  <si>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</si>
  <si>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</si>
  <si>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</si>
  <si>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</si>
  <si>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</si>
  <si>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</si>
  <si>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</si>
  <si>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</si>
  <si>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</si>
  <si>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</si>
  <si>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</si>
  <si>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</si>
  <si>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</si>
  <si>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</si>
  <si>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</si>
  <si>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</si>
  <si>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</si>
  <si>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</si>
  <si>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</si>
  <si>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</si>
  <si>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</si>
  <si>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</si>
  <si>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</si>
  <si>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</si>
  <si>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</si>
  <si>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</si>
  <si>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</si>
  <si>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</si>
  <si>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</si>
  <si>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</si>
  <si>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</si>
  <si>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</si>
  <si>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</si>
  <si>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</si>
  <si>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21.04.2025</t>
  </si>
  <si>
    <t>17.04.2025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</si>
  <si>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</si>
  <si>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</si>
  <si>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</si>
  <si>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</si>
  <si>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</si>
  <si>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</si>
  <si>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</si>
  <si>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</si>
  <si>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</si>
  <si>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</si>
  <si>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</si>
  <si>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</si>
  <si>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</si>
  <si>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</si>
  <si>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</si>
  <si>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</si>
  <si>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</si>
  <si>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</si>
  <si>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</si>
  <si>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</si>
  <si>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</si>
  <si>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</si>
  <si>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</si>
  <si>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</si>
  <si>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</si>
  <si>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</si>
  <si>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</si>
  <si>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</si>
  <si>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</si>
  <si>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</si>
  <si>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</si>
  <si>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</si>
  <si>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</si>
  <si>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</si>
  <si>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</si>
  <si>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</si>
  <si>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</si>
  <si>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</si>
  <si>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</si>
  <si>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</si>
  <si>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</si>
  <si>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</si>
  <si>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</si>
  <si>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</si>
  <si>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</si>
  <si>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</si>
  <si>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</si>
  <si>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</si>
  <si>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</si>
  <si>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</si>
  <si>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</si>
  <si>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</si>
  <si>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</si>
  <si>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</si>
  <si>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</si>
  <si>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</si>
  <si>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</si>
  <si>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</si>
  <si>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</si>
  <si>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</si>
  <si>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</si>
  <si>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</si>
  <si>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</si>
  <si>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</si>
  <si>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</si>
  <si>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</si>
  <si>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</si>
  <si>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</si>
  <si>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</si>
  <si>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</si>
  <si>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</si>
  <si>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</si>
  <si>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</si>
  <si>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</si>
  <si>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</si>
  <si>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</si>
  <si>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</si>
  <si>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</si>
  <si>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</si>
  <si>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</si>
  <si>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</si>
  <si>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</si>
  <si>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</si>
  <si>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</si>
  <si>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</si>
  <si>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</si>
  <si>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</si>
  <si>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</si>
  <si>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</si>
  <si>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</si>
  <si>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</si>
  <si>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</si>
  <si>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</si>
  <si>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</si>
  <si>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</si>
  <si>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</si>
  <si>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</si>
  <si>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</si>
  <si>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</si>
  <si>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</si>
  <si>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</si>
  <si>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</si>
  <si>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</si>
  <si>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</si>
  <si>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</si>
  <si>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</si>
  <si>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</si>
  <si>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</si>
  <si>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</si>
  <si>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</si>
  <si>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</si>
  <si>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</si>
  <si>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</si>
  <si>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</si>
  <si>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</si>
  <si>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</si>
  <si>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</si>
  <si>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</si>
  <si>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</si>
  <si>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</si>
  <si>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</si>
  <si>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</si>
  <si>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</si>
  <si>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</si>
  <si>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</si>
  <si>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</si>
  <si>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</si>
  <si>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</si>
  <si>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</si>
  <si>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</si>
  <si>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</si>
  <si>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</si>
  <si>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</si>
  <si>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</si>
  <si>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</si>
  <si>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</si>
  <si>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</si>
  <si>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</si>
  <si>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</si>
  <si>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ЕАЭС N RU Д-RU.РА01.В.20899/23, 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</si>
  <si>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</si>
  <si>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</si>
  <si>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</si>
  <si>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</si>
  <si>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</si>
  <si>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</si>
  <si>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</si>
  <si>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</si>
  <si>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</si>
  <si>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</si>
  <si>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</si>
  <si>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</si>
  <si>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</si>
  <si>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</si>
  <si>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</si>
  <si>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</si>
  <si>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</si>
  <si>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</si>
  <si>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</si>
  <si>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</si>
  <si>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</si>
  <si>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</si>
  <si>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</si>
  <si>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</si>
  <si>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</si>
  <si>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</si>
  <si>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</si>
  <si>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</si>
  <si>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</si>
  <si>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</si>
  <si>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</si>
  <si>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</si>
  <si>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</si>
  <si>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</si>
  <si>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</si>
  <si>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</si>
  <si>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</si>
  <si>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</si>
  <si>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</si>
  <si>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</si>
  <si>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</si>
  <si>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</si>
  <si>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</si>
  <si>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</si>
  <si>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</si>
  <si>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</si>
  <si>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</si>
  <si>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</si>
  <si>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</si>
  <si>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</si>
  <si>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</si>
  <si>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</si>
  <si>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</si>
  <si>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</si>
  <si>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</si>
  <si>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</si>
  <si>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</si>
  <si>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</si>
  <si>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</si>
  <si>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</si>
  <si>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</si>
  <si>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</si>
  <si>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</si>
  <si>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</si>
  <si>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</si>
  <si>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</si>
  <si>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</si>
  <si>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</si>
  <si>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</si>
  <si>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</si>
  <si>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</si>
  <si>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</si>
  <si>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</si>
  <si>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</si>
  <si>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</si>
  <si>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</si>
  <si>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</si>
  <si>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</si>
  <si>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</si>
  <si>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</si>
  <si>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</si>
  <si>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</si>
  <si>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</si>
  <si>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</si>
  <si>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</si>
  <si>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</si>
  <si>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</si>
  <si>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</si>
  <si>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</si>
  <si>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</si>
  <si>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</si>
  <si>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</si>
  <si>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</si>
  <si>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</si>
  <si>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</si>
  <si>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</si>
  <si>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</si>
  <si>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</si>
  <si>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</si>
  <si>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</si>
  <si>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</si>
  <si>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</si>
  <si>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</si>
  <si>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</si>
  <si>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</si>
  <si>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</si>
  <si>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</si>
  <si>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</si>
  <si>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</si>
  <si>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</si>
  <si>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</si>
  <si>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</si>
  <si>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</si>
  <si>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</si>
  <si>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</si>
  <si>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</si>
  <si>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</si>
  <si>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</si>
  <si>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</si>
  <si>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</si>
  <si>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</si>
  <si>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</si>
  <si>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</si>
  <si>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</si>
  <si>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</si>
  <si>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</si>
  <si>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</si>
  <si>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</si>
  <si>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</si>
  <si>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</si>
  <si>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</si>
  <si>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</si>
  <si>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</si>
  <si>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</si>
  <si>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</si>
  <si>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</si>
  <si>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</si>
  <si>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</si>
  <si>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</si>
  <si>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</si>
  <si>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</si>
  <si>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</si>
  <si>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</si>
  <si>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</si>
  <si>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</si>
  <si>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</si>
  <si>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</si>
  <si>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</si>
  <si>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</si>
  <si>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</si>
  <si>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</si>
  <si>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</si>
  <si>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</si>
  <si>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</si>
  <si>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</si>
  <si>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</si>
  <si>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</si>
  <si>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</si>
  <si>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</si>
  <si>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</si>
  <si>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</si>
  <si>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</si>
  <si>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</si>
  <si>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</si>
  <si>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</si>
  <si>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</si>
  <si>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</si>
  <si>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</si>
  <si>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</si>
  <si>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</si>
  <si>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</si>
  <si>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</si>
  <si>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</si>
  <si>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</si>
  <si>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</si>
  <si>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</si>
  <si>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</si>
  <si>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</si>
  <si>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</si>
  <si>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</si>
  <si>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</si>
  <si>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</si>
  <si>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</si>
  <si>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</si>
  <si>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</si>
  <si>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</si>
  <si>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</si>
  <si>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</si>
  <si>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</si>
  <si>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</si>
  <si>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</si>
  <si>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</si>
  <si>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</si>
  <si>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</si>
  <si>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</si>
  <si>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</si>
  <si>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</si>
  <si>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</si>
  <si>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</si>
  <si>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</si>
  <si>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</si>
  <si>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</si>
  <si>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</si>
  <si>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</si>
  <si>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</si>
  <si>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</si>
  <si>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</si>
  <si>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</si>
  <si>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</si>
  <si>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</si>
  <si>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</si>
  <si>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</si>
  <si>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</si>
  <si>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</si>
  <si>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</si>
  <si>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</si>
  <si>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</si>
  <si>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</si>
  <si>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</si>
  <si>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</si>
  <si>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</si>
  <si>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</si>
  <si>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</si>
  <si>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</si>
  <si>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</si>
  <si>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</si>
  <si>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</si>
  <si>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</si>
  <si>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</si>
  <si>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</si>
  <si>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</si>
  <si>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</si>
  <si>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</si>
  <si>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</si>
  <si>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</si>
  <si>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</si>
  <si>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</si>
  <si>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</si>
  <si>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</si>
  <si>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</si>
  <si>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</si>
  <si>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</si>
  <si>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</si>
  <si>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</si>
  <si>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</si>
  <si>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</si>
  <si>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</si>
  <si>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</si>
  <si>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</si>
  <si>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</si>
  <si>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</si>
  <si>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</si>
  <si>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</si>
  <si>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</si>
  <si>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</si>
  <si>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</si>
  <si>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</si>
  <si>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</si>
  <si>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</si>
  <si>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</si>
  <si>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</si>
  <si>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</si>
  <si>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</si>
  <si>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</si>
  <si>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</si>
  <si>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</si>
  <si>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</si>
  <si>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</si>
  <si>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</si>
  <si>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</si>
  <si>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</si>
  <si>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</si>
  <si>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</si>
  <si>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</si>
  <si>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</si>
  <si>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</si>
  <si>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</si>
  <si>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</si>
  <si>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</si>
  <si>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</si>
  <si>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</si>
  <si>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</si>
  <si>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</si>
  <si>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</si>
  <si>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</si>
  <si>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</si>
  <si>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</si>
  <si>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</si>
  <si>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</si>
  <si>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</si>
  <si>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</si>
  <si>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</si>
  <si>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</si>
  <si>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</si>
  <si>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</si>
  <si>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</si>
  <si>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</si>
  <si>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</si>
  <si>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</si>
  <si>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</si>
  <si>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</si>
  <si>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</si>
  <si>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</si>
  <si>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</si>
  <si>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</si>
  <si>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</si>
  <si>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</si>
  <si>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</si>
  <si>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</si>
  <si>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</si>
  <si>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</si>
  <si>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</si>
  <si>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</si>
  <si>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</si>
  <si>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</si>
  <si>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</si>
  <si>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</si>
  <si>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</si>
  <si>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</si>
  <si>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</si>
  <si>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</si>
  <si>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</si>
  <si>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</si>
  <si>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</si>
  <si>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</si>
  <si>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</si>
  <si>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</si>
  <si>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</si>
  <si>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</si>
  <si>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</si>
  <si>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</si>
  <si>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</si>
  <si>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</si>
  <si>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</si>
  <si>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</si>
  <si>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</si>
  <si>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</si>
  <si>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</si>
  <si>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</si>
  <si>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</si>
  <si>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</si>
  <si>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</si>
  <si>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</si>
  <si>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</si>
  <si>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</si>
  <si>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</si>
  <si>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</si>
  <si>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</si>
  <si>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</si>
  <si>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</si>
  <si>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</si>
  <si>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</si>
  <si>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</si>
  <si>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</si>
  <si>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</si>
  <si>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</si>
  <si>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</si>
  <si>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</si>
  <si>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</si>
  <si>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</si>
  <si>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</si>
  <si>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</si>
  <si>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</si>
  <si>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</si>
  <si>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</si>
  <si>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</si>
  <si>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</si>
  <si>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</si>
  <si>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</si>
  <si>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</si>
  <si>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</si>
  <si>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</si>
  <si>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</si>
  <si>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</si>
  <si>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</si>
  <si>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</si>
  <si>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</si>
  <si>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</si>
  <si>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</si>
  <si>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</si>
  <si>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</si>
  <si>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</si>
  <si>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</si>
  <si>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</si>
  <si>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</si>
  <si>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</si>
  <si>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</si>
  <si>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</si>
  <si>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</si>
  <si>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</si>
  <si>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</si>
  <si>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</si>
  <si>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</si>
  <si>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</si>
  <si>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</si>
  <si>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</si>
  <si>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</si>
  <si>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</si>
  <si>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</si>
  <si>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</si>
  <si>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</si>
  <si>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</si>
  <si>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</si>
  <si>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</si>
  <si>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</si>
  <si>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</si>
  <si>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</si>
  <si>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</si>
  <si>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</si>
  <si>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</si>
  <si>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</si>
  <si>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</si>
  <si>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</si>
  <si>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</si>
  <si>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</si>
  <si>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</si>
  <si>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</si>
  <si>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</si>
  <si>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</si>
  <si>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</si>
  <si>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</si>
  <si>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</si>
  <si>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</si>
  <si>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</si>
  <si>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</si>
  <si>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</si>
  <si>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</si>
  <si>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</si>
  <si>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</si>
  <si>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</si>
  <si>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</si>
  <si>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</si>
  <si>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</si>
  <si>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</si>
  <si>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</si>
  <si>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</si>
  <si>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</si>
  <si>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</si>
  <si>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</si>
  <si>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</si>
  <si>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</si>
  <si>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</si>
  <si>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</si>
  <si>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</si>
  <si>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</si>
  <si>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</si>
  <si>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</si>
  <si>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</si>
  <si>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</si>
  <si>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</si>
  <si>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</si>
  <si>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</si>
  <si>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</si>
  <si>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</si>
  <si>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</si>
  <si>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</si>
  <si>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</si>
  <si>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</si>
  <si>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</si>
  <si>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</si>
  <si>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</si>
  <si>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</si>
  <si>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</si>
  <si>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</si>
  <si>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</si>
  <si>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</si>
  <si>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</si>
  <si>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</si>
  <si>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</si>
  <si>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</si>
  <si>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</si>
  <si>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</si>
  <si>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</si>
  <si>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</si>
  <si>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</si>
  <si>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</si>
  <si>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</si>
  <si>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</si>
  <si>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</si>
  <si>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</si>
  <si>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</si>
  <si>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</si>
  <si>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</si>
  <si>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</si>
  <si>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</si>
  <si>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</si>
  <si>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</si>
  <si>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</si>
  <si>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</si>
  <si>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</si>
  <si>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</si>
  <si>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</si>
  <si>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</si>
  <si>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</si>
  <si>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</si>
  <si>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</si>
  <si>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</si>
  <si>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</si>
  <si>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</si>
  <si>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</si>
  <si>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</si>
  <si>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</si>
  <si>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</si>
  <si>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</si>
  <si>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</si>
  <si>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</si>
  <si>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</si>
  <si>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</si>
  <si>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</si>
  <si>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</si>
  <si>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</si>
  <si>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</si>
  <si>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</si>
  <si>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</si>
  <si>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</si>
  <si>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</si>
  <si>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</si>
  <si>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</si>
  <si>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</si>
  <si>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</si>
  <si>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</si>
  <si>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</si>
  <si>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</si>
  <si>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</si>
  <si>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</si>
  <si>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</si>
  <si>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</si>
  <si>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</si>
  <si>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</si>
  <si>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</si>
  <si>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</si>
  <si>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</si>
  <si>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</si>
  <si>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</si>
  <si>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</si>
  <si>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</si>
  <si>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</si>
  <si>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</si>
  <si>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</si>
  <si>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</si>
  <si>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</si>
  <si>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</si>
  <si>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</si>
  <si>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23.04.2025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</si>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</sst>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4" t="s">
        <v>26</v>
      </c>
      <c r="E1" s="674"/>
      <c r="F1" s="674"/>
      <c r="G1" s="14" t="s">
        <v>66</v>
      </c>
      <c r="H1" s="674" t="s">
        <v>46</v>
      </c>
      <c r="I1" s="674"/>
      <c r="J1" s="674"/>
      <c r="K1" s="674"/>
      <c r="L1" s="674"/>
      <c r="M1" s="674"/>
      <c r="N1" s="674"/>
      <c r="O1" s="674"/>
      <c r="P1" s="674"/>
      <c r="Q1" s="674"/>
      <c r="R1" s="675" t="s">
        <v>67</v>
      </c>
      <c r="S1" s="676"/>
      <c r="T1" s="6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7"/>
      <c r="R2" s="677"/>
      <c r="S2" s="677"/>
      <c r="T2" s="677"/>
      <c r="U2" s="677"/>
      <c r="V2" s="677"/>
      <c r="W2" s="6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7"/>
      <c r="Q3" s="677"/>
      <c r="R3" s="677"/>
      <c r="S3" s="677"/>
      <c r="T3" s="677"/>
      <c r="U3" s="677"/>
      <c r="V3" s="677"/>
      <c r="W3" s="6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8" t="s">
        <v>8</v>
      </c>
      <c r="B5" s="678"/>
      <c r="C5" s="678"/>
      <c r="D5" s="679"/>
      <c r="E5" s="679"/>
      <c r="F5" s="680" t="s">
        <v>14</v>
      </c>
      <c r="G5" s="680"/>
      <c r="H5" s="679"/>
      <c r="I5" s="679"/>
      <c r="J5" s="679"/>
      <c r="K5" s="679"/>
      <c r="L5" s="679"/>
      <c r="M5" s="679"/>
      <c r="N5" s="72"/>
      <c r="P5" s="27" t="s">
        <v>4</v>
      </c>
      <c r="Q5" s="681">
        <v>45772</v>
      </c>
      <c r="R5" s="681"/>
      <c r="T5" s="682" t="s">
        <v>3</v>
      </c>
      <c r="U5" s="683"/>
      <c r="V5" s="684" t="s">
        <v>956</v>
      </c>
      <c r="W5" s="685"/>
      <c r="AB5" s="59"/>
      <c r="AC5" s="59"/>
      <c r="AD5" s="59"/>
      <c r="AE5" s="59"/>
    </row>
    <row r="6" spans="1:32" s="17" customFormat="1" ht="24" customHeight="1" x14ac:dyDescent="0.2">
      <c r="A6" s="678" t="s">
        <v>1</v>
      </c>
      <c r="B6" s="678"/>
      <c r="C6" s="678"/>
      <c r="D6" s="686" t="s">
        <v>75</v>
      </c>
      <c r="E6" s="686"/>
      <c r="F6" s="686"/>
      <c r="G6" s="686"/>
      <c r="H6" s="686"/>
      <c r="I6" s="686"/>
      <c r="J6" s="686"/>
      <c r="K6" s="686"/>
      <c r="L6" s="686"/>
      <c r="M6" s="686"/>
      <c r="N6" s="73"/>
      <c r="P6" s="27" t="s">
        <v>27</v>
      </c>
      <c r="Q6" s="687" t="str">
        <f>IF(Q5=0," ",CHOOSE(WEEKDAY(Q5,2),"Понедельник","Вторник","Среда","Четверг","Пятница","Суббота","Воскресенье"))</f>
        <v>Пятница</v>
      </c>
      <c r="R6" s="687"/>
      <c r="T6" s="688" t="s">
        <v>5</v>
      </c>
      <c r="U6" s="689"/>
      <c r="V6" s="690" t="s">
        <v>69</v>
      </c>
      <c r="W6" s="6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98"/>
      <c r="N7" s="74"/>
      <c r="P7" s="29"/>
      <c r="Q7" s="48"/>
      <c r="R7" s="48"/>
      <c r="T7" s="688"/>
      <c r="U7" s="689"/>
      <c r="V7" s="692"/>
      <c r="W7" s="693"/>
      <c r="AB7" s="59"/>
      <c r="AC7" s="59"/>
      <c r="AD7" s="59"/>
      <c r="AE7" s="59"/>
    </row>
    <row r="8" spans="1:32" s="17" customFormat="1" ht="25.5" customHeight="1" x14ac:dyDescent="0.2">
      <c r="A8" s="699" t="s">
        <v>57</v>
      </c>
      <c r="B8" s="699"/>
      <c r="C8" s="699"/>
      <c r="D8" s="700" t="s">
        <v>76</v>
      </c>
      <c r="E8" s="700"/>
      <c r="F8" s="700"/>
      <c r="G8" s="700"/>
      <c r="H8" s="700"/>
      <c r="I8" s="700"/>
      <c r="J8" s="700"/>
      <c r="K8" s="700"/>
      <c r="L8" s="700"/>
      <c r="M8" s="700"/>
      <c r="N8" s="75"/>
      <c r="P8" s="27" t="s">
        <v>11</v>
      </c>
      <c r="Q8" s="701">
        <v>0.375</v>
      </c>
      <c r="R8" s="701"/>
      <c r="T8" s="688"/>
      <c r="U8" s="689"/>
      <c r="V8" s="692"/>
      <c r="W8" s="693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8"/>
      <c r="U9" s="689"/>
      <c r="V9" s="694"/>
      <c r="W9" s="6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1"/>
      <c r="R12" s="701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65</v>
      </c>
      <c r="L17" s="720" t="s">
        <v>63</v>
      </c>
      <c r="M17" s="720" t="s">
        <v>2</v>
      </c>
      <c r="N17" s="720" t="s">
        <v>62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64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77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77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78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5">
        <v>4680115886230</v>
      </c>
      <c r="E24" s="74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0" t="s">
        <v>89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5">
        <v>4680115886247</v>
      </c>
      <c r="E25" s="74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1" t="s">
        <v>93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5">
        <v>4680115885905</v>
      </c>
      <c r="E26" s="74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7"/>
      <c r="R26" s="747"/>
      <c r="S26" s="747"/>
      <c r="T26" s="7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5">
        <v>4607091388244</v>
      </c>
      <c r="E27" s="74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7"/>
      <c r="R27" s="747"/>
      <c r="S27" s="747"/>
      <c r="T27" s="7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7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57"/>
      <c r="O28" s="758"/>
      <c r="P28" s="754" t="s">
        <v>40</v>
      </c>
      <c r="Q28" s="755"/>
      <c r="R28" s="755"/>
      <c r="S28" s="755"/>
      <c r="T28" s="755"/>
      <c r="U28" s="755"/>
      <c r="V28" s="75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57"/>
      <c r="O29" s="758"/>
      <c r="P29" s="754" t="s">
        <v>40</v>
      </c>
      <c r="Q29" s="755"/>
      <c r="R29" s="755"/>
      <c r="S29" s="755"/>
      <c r="T29" s="755"/>
      <c r="U29" s="755"/>
      <c r="V29" s="75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4" t="s">
        <v>101</v>
      </c>
      <c r="B30" s="744"/>
      <c r="C30" s="744"/>
      <c r="D30" s="744"/>
      <c r="E30" s="744"/>
      <c r="F30" s="744"/>
      <c r="G30" s="744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744"/>
      <c r="W30" s="744"/>
      <c r="X30" s="744"/>
      <c r="Y30" s="744"/>
      <c r="Z30" s="744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5">
        <v>4607091388503</v>
      </c>
      <c r="E31" s="74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7"/>
      <c r="R31" s="747"/>
      <c r="S31" s="747"/>
      <c r="T31" s="74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7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8"/>
      <c r="P32" s="754" t="s">
        <v>40</v>
      </c>
      <c r="Q32" s="755"/>
      <c r="R32" s="755"/>
      <c r="S32" s="755"/>
      <c r="T32" s="755"/>
      <c r="U32" s="755"/>
      <c r="V32" s="75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7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  <c r="O33" s="758"/>
      <c r="P33" s="754" t="s">
        <v>40</v>
      </c>
      <c r="Q33" s="755"/>
      <c r="R33" s="755"/>
      <c r="S33" s="755"/>
      <c r="T33" s="755"/>
      <c r="U33" s="755"/>
      <c r="V33" s="75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2" t="s">
        <v>107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54"/>
      <c r="AB34" s="54"/>
      <c r="AC34" s="54"/>
    </row>
    <row r="35" spans="1:68" ht="16.5" customHeight="1" x14ac:dyDescent="0.25">
      <c r="A35" s="743" t="s">
        <v>108</v>
      </c>
      <c r="B35" s="743"/>
      <c r="C35" s="743"/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743"/>
      <c r="R35" s="743"/>
      <c r="S35" s="743"/>
      <c r="T35" s="743"/>
      <c r="U35" s="743"/>
      <c r="V35" s="743"/>
      <c r="W35" s="743"/>
      <c r="X35" s="743"/>
      <c r="Y35" s="743"/>
      <c r="Z35" s="743"/>
      <c r="AA35" s="65"/>
      <c r="AB35" s="65"/>
      <c r="AC35" s="79"/>
    </row>
    <row r="36" spans="1:68" ht="14.25" customHeight="1" x14ac:dyDescent="0.25">
      <c r="A36" s="744" t="s">
        <v>109</v>
      </c>
      <c r="B36" s="744"/>
      <c r="C36" s="744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4"/>
      <c r="O36" s="744"/>
      <c r="P36" s="744"/>
      <c r="Q36" s="744"/>
      <c r="R36" s="744"/>
      <c r="S36" s="744"/>
      <c r="T36" s="744"/>
      <c r="U36" s="744"/>
      <c r="V36" s="744"/>
      <c r="W36" s="744"/>
      <c r="X36" s="744"/>
      <c r="Y36" s="744"/>
      <c r="Z36" s="744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5">
        <v>4607091385670</v>
      </c>
      <c r="E37" s="74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5">
        <v>4607091385687</v>
      </c>
      <c r="E38" s="74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119</v>
      </c>
      <c r="M38" s="38" t="s">
        <v>117</v>
      </c>
      <c r="N38" s="38"/>
      <c r="O38" s="37">
        <v>50</v>
      </c>
      <c r="P38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120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121</v>
      </c>
      <c r="B39" s="63" t="s">
        <v>122</v>
      </c>
      <c r="C39" s="36">
        <v>4301011565</v>
      </c>
      <c r="D39" s="745">
        <v>4680115882539</v>
      </c>
      <c r="E39" s="74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7"/>
      <c r="R39" s="747"/>
      <c r="S39" s="747"/>
      <c r="T39" s="74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5">
        <v>4680115883949</v>
      </c>
      <c r="E40" s="74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7"/>
      <c r="R40" s="747"/>
      <c r="S40" s="747"/>
      <c r="T40" s="74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8"/>
      <c r="P41" s="754" t="s">
        <v>40</v>
      </c>
      <c r="Q41" s="755"/>
      <c r="R41" s="755"/>
      <c r="S41" s="755"/>
      <c r="T41" s="755"/>
      <c r="U41" s="755"/>
      <c r="V41" s="75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7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  <c r="O42" s="758"/>
      <c r="P42" s="754" t="s">
        <v>40</v>
      </c>
      <c r="Q42" s="755"/>
      <c r="R42" s="755"/>
      <c r="S42" s="755"/>
      <c r="T42" s="755"/>
      <c r="U42" s="755"/>
      <c r="V42" s="75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4" t="s">
        <v>78</v>
      </c>
      <c r="B43" s="744"/>
      <c r="C43" s="744"/>
      <c r="D43" s="744"/>
      <c r="E43" s="744"/>
      <c r="F43" s="744"/>
      <c r="G43" s="744"/>
      <c r="H43" s="744"/>
      <c r="I43" s="744"/>
      <c r="J43" s="744"/>
      <c r="K43" s="744"/>
      <c r="L43" s="744"/>
      <c r="M43" s="744"/>
      <c r="N43" s="744"/>
      <c r="O43" s="744"/>
      <c r="P43" s="744"/>
      <c r="Q43" s="744"/>
      <c r="R43" s="744"/>
      <c r="S43" s="744"/>
      <c r="T43" s="744"/>
      <c r="U43" s="744"/>
      <c r="V43" s="744"/>
      <c r="W43" s="744"/>
      <c r="X43" s="744"/>
      <c r="Y43" s="744"/>
      <c r="Z43" s="744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5">
        <v>4680115884915</v>
      </c>
      <c r="E44" s="74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7"/>
      <c r="R44" s="747"/>
      <c r="S44" s="747"/>
      <c r="T44" s="74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7"/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  <c r="O45" s="758"/>
      <c r="P45" s="754" t="s">
        <v>40</v>
      </c>
      <c r="Q45" s="755"/>
      <c r="R45" s="755"/>
      <c r="S45" s="755"/>
      <c r="T45" s="755"/>
      <c r="U45" s="755"/>
      <c r="V45" s="75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7"/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  <c r="O46" s="758"/>
      <c r="P46" s="754" t="s">
        <v>40</v>
      </c>
      <c r="Q46" s="755"/>
      <c r="R46" s="755"/>
      <c r="S46" s="755"/>
      <c r="T46" s="755"/>
      <c r="U46" s="755"/>
      <c r="V46" s="75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3" t="s">
        <v>129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5"/>
      <c r="AB47" s="65"/>
      <c r="AC47" s="79"/>
    </row>
    <row r="48" spans="1:68" ht="14.25" customHeight="1" x14ac:dyDescent="0.25">
      <c r="A48" s="744" t="s">
        <v>109</v>
      </c>
      <c r="B48" s="744"/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5">
        <v>4680115885882</v>
      </c>
      <c r="E49" s="74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5">
        <v>4680115881426</v>
      </c>
      <c r="E50" s="74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119</v>
      </c>
      <c r="M50" s="38" t="s">
        <v>113</v>
      </c>
      <c r="N50" s="38"/>
      <c r="O50" s="37">
        <v>50</v>
      </c>
      <c r="P50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120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745">
        <v>4680115880283</v>
      </c>
      <c r="E51" s="74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139</v>
      </c>
      <c r="B52" s="63" t="s">
        <v>140</v>
      </c>
      <c r="C52" s="36">
        <v>4301011806</v>
      </c>
      <c r="D52" s="745">
        <v>4680115881525</v>
      </c>
      <c r="E52" s="74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4301011589</v>
      </c>
      <c r="D53" s="745">
        <v>4680115885899</v>
      </c>
      <c r="E53" s="74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144</v>
      </c>
      <c r="N53" s="38"/>
      <c r="O53" s="37">
        <v>50</v>
      </c>
      <c r="P53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145</v>
      </c>
      <c r="B54" s="63" t="s">
        <v>146</v>
      </c>
      <c r="C54" s="36">
        <v>4301011801</v>
      </c>
      <c r="D54" s="745">
        <v>4680115881419</v>
      </c>
      <c r="E54" s="74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119</v>
      </c>
      <c r="M54" s="38" t="s">
        <v>113</v>
      </c>
      <c r="N54" s="38"/>
      <c r="O54" s="37">
        <v>50</v>
      </c>
      <c r="P54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7"/>
      <c r="R54" s="747"/>
      <c r="S54" s="747"/>
      <c r="T54" s="7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120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7"/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  <c r="O55" s="758"/>
      <c r="P55" s="754" t="s">
        <v>40</v>
      </c>
      <c r="Q55" s="755"/>
      <c r="R55" s="755"/>
      <c r="S55" s="755"/>
      <c r="T55" s="755"/>
      <c r="U55" s="755"/>
      <c r="V55" s="75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7"/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8"/>
      <c r="P56" s="754" t="s">
        <v>40</v>
      </c>
      <c r="Q56" s="755"/>
      <c r="R56" s="755"/>
      <c r="S56" s="755"/>
      <c r="T56" s="755"/>
      <c r="U56" s="755"/>
      <c r="V56" s="75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4" t="s">
        <v>147</v>
      </c>
      <c r="B57" s="744"/>
      <c r="C57" s="744"/>
      <c r="D57" s="744"/>
      <c r="E57" s="744"/>
      <c r="F57" s="744"/>
      <c r="G57" s="744"/>
      <c r="H57" s="744"/>
      <c r="I57" s="744"/>
      <c r="J57" s="744"/>
      <c r="K57" s="744"/>
      <c r="L57" s="744"/>
      <c r="M57" s="744"/>
      <c r="N57" s="744"/>
      <c r="O57" s="744"/>
      <c r="P57" s="744"/>
      <c r="Q57" s="744"/>
      <c r="R57" s="744"/>
      <c r="S57" s="744"/>
      <c r="T57" s="744"/>
      <c r="U57" s="744"/>
      <c r="V57" s="744"/>
      <c r="W57" s="744"/>
      <c r="X57" s="744"/>
      <c r="Y57" s="744"/>
      <c r="Z57" s="744"/>
      <c r="AA57" s="66"/>
      <c r="AB57" s="66"/>
      <c r="AC57" s="80"/>
    </row>
    <row r="58" spans="1:68" ht="16.5" customHeight="1" x14ac:dyDescent="0.25">
      <c r="A58" s="63" t="s">
        <v>148</v>
      </c>
      <c r="B58" s="63" t="s">
        <v>149</v>
      </c>
      <c r="C58" s="36">
        <v>4301020298</v>
      </c>
      <c r="D58" s="745">
        <v>4680115881440</v>
      </c>
      <c r="E58" s="74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150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151</v>
      </c>
      <c r="B59" s="63" t="s">
        <v>152</v>
      </c>
      <c r="C59" s="36">
        <v>4301020228</v>
      </c>
      <c r="D59" s="745">
        <v>4680115882751</v>
      </c>
      <c r="E59" s="74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153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154</v>
      </c>
      <c r="B60" s="63" t="s">
        <v>155</v>
      </c>
      <c r="C60" s="36">
        <v>4301020358</v>
      </c>
      <c r="D60" s="745">
        <v>4680115885950</v>
      </c>
      <c r="E60" s="74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156</v>
      </c>
      <c r="B61" s="63" t="s">
        <v>157</v>
      </c>
      <c r="C61" s="36">
        <v>4301020296</v>
      </c>
      <c r="D61" s="745">
        <v>4680115881433</v>
      </c>
      <c r="E61" s="74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158</v>
      </c>
      <c r="M61" s="38" t="s">
        <v>113</v>
      </c>
      <c r="N61" s="38"/>
      <c r="O61" s="37">
        <v>50</v>
      </c>
      <c r="P61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7"/>
      <c r="R61" s="747"/>
      <c r="S61" s="747"/>
      <c r="T61" s="7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150</v>
      </c>
      <c r="AG61" s="78"/>
      <c r="AJ61" s="84" t="s">
        <v>159</v>
      </c>
      <c r="AK61" s="84">
        <v>37.799999999999997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7"/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8"/>
      <c r="P62" s="754" t="s">
        <v>40</v>
      </c>
      <c r="Q62" s="755"/>
      <c r="R62" s="755"/>
      <c r="S62" s="755"/>
      <c r="T62" s="755"/>
      <c r="U62" s="755"/>
      <c r="V62" s="75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7"/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  <c r="O63" s="758"/>
      <c r="P63" s="754" t="s">
        <v>40</v>
      </c>
      <c r="Q63" s="755"/>
      <c r="R63" s="755"/>
      <c r="S63" s="755"/>
      <c r="T63" s="755"/>
      <c r="U63" s="755"/>
      <c r="V63" s="75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4" t="s">
        <v>160</v>
      </c>
      <c r="B64" s="744"/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66"/>
      <c r="AB64" s="66"/>
      <c r="AC64" s="80"/>
    </row>
    <row r="65" spans="1:68" ht="27" customHeight="1" x14ac:dyDescent="0.25">
      <c r="A65" s="63" t="s">
        <v>161</v>
      </c>
      <c r="B65" s="63" t="s">
        <v>162</v>
      </c>
      <c r="C65" s="36">
        <v>4301031243</v>
      </c>
      <c r="D65" s="745">
        <v>4680115885073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164</v>
      </c>
      <c r="L65" s="37" t="s">
        <v>45</v>
      </c>
      <c r="M65" s="38" t="s">
        <v>82</v>
      </c>
      <c r="N65" s="38"/>
      <c r="O65" s="37">
        <v>40</v>
      </c>
      <c r="P65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163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4301031241</v>
      </c>
      <c r="D66" s="745">
        <v>4680115885059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164</v>
      </c>
      <c r="L66" s="37" t="s">
        <v>45</v>
      </c>
      <c r="M66" s="38" t="s">
        <v>82</v>
      </c>
      <c r="N66" s="38"/>
      <c r="O66" s="37">
        <v>40</v>
      </c>
      <c r="P66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168</v>
      </c>
      <c r="B67" s="63" t="s">
        <v>169</v>
      </c>
      <c r="C67" s="36">
        <v>4301031316</v>
      </c>
      <c r="D67" s="745">
        <v>4680115885097</v>
      </c>
      <c r="E67" s="74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164</v>
      </c>
      <c r="L67" s="37" t="s">
        <v>45</v>
      </c>
      <c r="M67" s="38" t="s">
        <v>82</v>
      </c>
      <c r="N67" s="38"/>
      <c r="O67" s="37">
        <v>40</v>
      </c>
      <c r="P67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7"/>
      <c r="R67" s="747"/>
      <c r="S67" s="747"/>
      <c r="T67" s="74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7"/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8"/>
      <c r="P68" s="754" t="s">
        <v>40</v>
      </c>
      <c r="Q68" s="755"/>
      <c r="R68" s="755"/>
      <c r="S68" s="755"/>
      <c r="T68" s="755"/>
      <c r="U68" s="755"/>
      <c r="V68" s="75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7"/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  <c r="O69" s="758"/>
      <c r="P69" s="754" t="s">
        <v>40</v>
      </c>
      <c r="Q69" s="755"/>
      <c r="R69" s="755"/>
      <c r="S69" s="755"/>
      <c r="T69" s="755"/>
      <c r="U69" s="755"/>
      <c r="V69" s="75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4" t="s">
        <v>78</v>
      </c>
      <c r="B70" s="744"/>
      <c r="C70" s="744"/>
      <c r="D70" s="744"/>
      <c r="E70" s="744"/>
      <c r="F70" s="744"/>
      <c r="G70" s="744"/>
      <c r="H70" s="744"/>
      <c r="I70" s="744"/>
      <c r="J70" s="744"/>
      <c r="K70" s="744"/>
      <c r="L70" s="744"/>
      <c r="M70" s="744"/>
      <c r="N70" s="744"/>
      <c r="O70" s="744"/>
      <c r="P70" s="744"/>
      <c r="Q70" s="744"/>
      <c r="R70" s="744"/>
      <c r="S70" s="744"/>
      <c r="T70" s="744"/>
      <c r="U70" s="744"/>
      <c r="V70" s="744"/>
      <c r="W70" s="744"/>
      <c r="X70" s="744"/>
      <c r="Y70" s="744"/>
      <c r="Z70" s="744"/>
      <c r="AA70" s="66"/>
      <c r="AB70" s="66"/>
      <c r="AC70" s="80"/>
    </row>
    <row r="71" spans="1:68" ht="16.5" customHeight="1" x14ac:dyDescent="0.25">
      <c r="A71" s="63" t="s">
        <v>171</v>
      </c>
      <c r="B71" s="63" t="s">
        <v>172</v>
      </c>
      <c r="C71" s="36">
        <v>4301051838</v>
      </c>
      <c r="D71" s="745">
        <v>4680115881891</v>
      </c>
      <c r="E71" s="74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174</v>
      </c>
      <c r="B72" s="63" t="s">
        <v>175</v>
      </c>
      <c r="C72" s="36">
        <v>4301051846</v>
      </c>
      <c r="D72" s="745">
        <v>4680115885769</v>
      </c>
      <c r="E72" s="74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176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177</v>
      </c>
      <c r="B73" s="63" t="s">
        <v>178</v>
      </c>
      <c r="C73" s="36">
        <v>4301051822</v>
      </c>
      <c r="D73" s="745">
        <v>4680115884410</v>
      </c>
      <c r="E73" s="74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180</v>
      </c>
      <c r="B74" s="63" t="s">
        <v>181</v>
      </c>
      <c r="C74" s="36">
        <v>4301051837</v>
      </c>
      <c r="D74" s="745">
        <v>4680115884311</v>
      </c>
      <c r="E74" s="74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173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182</v>
      </c>
      <c r="B75" s="63" t="s">
        <v>183</v>
      </c>
      <c r="C75" s="36">
        <v>4301051844</v>
      </c>
      <c r="D75" s="745">
        <v>4680115885929</v>
      </c>
      <c r="E75" s="74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176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184</v>
      </c>
      <c r="B76" s="63" t="s">
        <v>185</v>
      </c>
      <c r="C76" s="36">
        <v>4301051827</v>
      </c>
      <c r="D76" s="745">
        <v>4680115884403</v>
      </c>
      <c r="E76" s="74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7"/>
      <c r="R76" s="747"/>
      <c r="S76" s="747"/>
      <c r="T76" s="74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7"/>
      <c r="B77" s="757"/>
      <c r="C77" s="757"/>
      <c r="D77" s="757"/>
      <c r="E77" s="757"/>
      <c r="F77" s="757"/>
      <c r="G77" s="757"/>
      <c r="H77" s="757"/>
      <c r="I77" s="757"/>
      <c r="J77" s="757"/>
      <c r="K77" s="757"/>
      <c r="L77" s="757"/>
      <c r="M77" s="757"/>
      <c r="N77" s="757"/>
      <c r="O77" s="758"/>
      <c r="P77" s="754" t="s">
        <v>40</v>
      </c>
      <c r="Q77" s="755"/>
      <c r="R77" s="755"/>
      <c r="S77" s="755"/>
      <c r="T77" s="755"/>
      <c r="U77" s="755"/>
      <c r="V77" s="75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7"/>
      <c r="B78" s="757"/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8"/>
      <c r="P78" s="754" t="s">
        <v>40</v>
      </c>
      <c r="Q78" s="755"/>
      <c r="R78" s="755"/>
      <c r="S78" s="755"/>
      <c r="T78" s="755"/>
      <c r="U78" s="755"/>
      <c r="V78" s="75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4" t="s">
        <v>186</v>
      </c>
      <c r="B79" s="744"/>
      <c r="C79" s="744"/>
      <c r="D79" s="744"/>
      <c r="E79" s="744"/>
      <c r="F79" s="744"/>
      <c r="G79" s="744"/>
      <c r="H79" s="744"/>
      <c r="I79" s="744"/>
      <c r="J79" s="744"/>
      <c r="K79" s="744"/>
      <c r="L79" s="744"/>
      <c r="M79" s="744"/>
      <c r="N79" s="744"/>
      <c r="O79" s="744"/>
      <c r="P79" s="744"/>
      <c r="Q79" s="744"/>
      <c r="R79" s="744"/>
      <c r="S79" s="744"/>
      <c r="T79" s="744"/>
      <c r="U79" s="744"/>
      <c r="V79" s="744"/>
      <c r="W79" s="744"/>
      <c r="X79" s="744"/>
      <c r="Y79" s="744"/>
      <c r="Z79" s="744"/>
      <c r="AA79" s="66"/>
      <c r="AB79" s="66"/>
      <c r="AC79" s="80"/>
    </row>
    <row r="80" spans="1:68" ht="37.5" customHeight="1" x14ac:dyDescent="0.25">
      <c r="A80" s="63" t="s">
        <v>187</v>
      </c>
      <c r="B80" s="63" t="s">
        <v>188</v>
      </c>
      <c r="C80" s="36">
        <v>4301060371</v>
      </c>
      <c r="D80" s="745">
        <v>4680115881532</v>
      </c>
      <c r="E80" s="745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187</v>
      </c>
      <c r="B81" s="63" t="s">
        <v>190</v>
      </c>
      <c r="C81" s="36">
        <v>4301060366</v>
      </c>
      <c r="D81" s="745">
        <v>4680115881532</v>
      </c>
      <c r="E81" s="745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4301060351</v>
      </c>
      <c r="D82" s="745">
        <v>4680115881464</v>
      </c>
      <c r="E82" s="74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7"/>
      <c r="R82" s="747"/>
      <c r="S82" s="747"/>
      <c r="T82" s="74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7"/>
      <c r="B83" s="757"/>
      <c r="C83" s="757"/>
      <c r="D83" s="757"/>
      <c r="E83" s="757"/>
      <c r="F83" s="757"/>
      <c r="G83" s="757"/>
      <c r="H83" s="757"/>
      <c r="I83" s="757"/>
      <c r="J83" s="757"/>
      <c r="K83" s="757"/>
      <c r="L83" s="757"/>
      <c r="M83" s="757"/>
      <c r="N83" s="757"/>
      <c r="O83" s="758"/>
      <c r="P83" s="754" t="s">
        <v>40</v>
      </c>
      <c r="Q83" s="755"/>
      <c r="R83" s="755"/>
      <c r="S83" s="755"/>
      <c r="T83" s="755"/>
      <c r="U83" s="755"/>
      <c r="V83" s="75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7"/>
      <c r="B84" s="757"/>
      <c r="C84" s="757"/>
      <c r="D84" s="757"/>
      <c r="E84" s="757"/>
      <c r="F84" s="757"/>
      <c r="G84" s="757"/>
      <c r="H84" s="757"/>
      <c r="I84" s="757"/>
      <c r="J84" s="757"/>
      <c r="K84" s="757"/>
      <c r="L84" s="757"/>
      <c r="M84" s="757"/>
      <c r="N84" s="757"/>
      <c r="O84" s="758"/>
      <c r="P84" s="754" t="s">
        <v>40</v>
      </c>
      <c r="Q84" s="755"/>
      <c r="R84" s="755"/>
      <c r="S84" s="755"/>
      <c r="T84" s="755"/>
      <c r="U84" s="755"/>
      <c r="V84" s="75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3" t="s">
        <v>194</v>
      </c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743"/>
      <c r="U85" s="743"/>
      <c r="V85" s="743"/>
      <c r="W85" s="743"/>
      <c r="X85" s="743"/>
      <c r="Y85" s="743"/>
      <c r="Z85" s="743"/>
      <c r="AA85" s="65"/>
      <c r="AB85" s="65"/>
      <c r="AC85" s="79"/>
    </row>
    <row r="86" spans="1:68" ht="14.25" customHeight="1" x14ac:dyDescent="0.25">
      <c r="A86" s="744" t="s">
        <v>109</v>
      </c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66"/>
      <c r="AB86" s="66"/>
      <c r="AC86" s="80"/>
    </row>
    <row r="87" spans="1:68" ht="27" customHeight="1" x14ac:dyDescent="0.25">
      <c r="A87" s="63" t="s">
        <v>195</v>
      </c>
      <c r="B87" s="63" t="s">
        <v>196</v>
      </c>
      <c r="C87" s="36">
        <v>4301011468</v>
      </c>
      <c r="D87" s="745">
        <v>4680115881327</v>
      </c>
      <c r="E87" s="74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144</v>
      </c>
      <c r="N87" s="38"/>
      <c r="O87" s="37">
        <v>50</v>
      </c>
      <c r="P87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197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198</v>
      </c>
      <c r="B88" s="63" t="s">
        <v>199</v>
      </c>
      <c r="C88" s="36">
        <v>4301011476</v>
      </c>
      <c r="D88" s="745">
        <v>4680115881518</v>
      </c>
      <c r="E88" s="74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200</v>
      </c>
      <c r="B89" s="63" t="s">
        <v>201</v>
      </c>
      <c r="C89" s="36">
        <v>4301011443</v>
      </c>
      <c r="D89" s="745">
        <v>4680115881303</v>
      </c>
      <c r="E89" s="74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119</v>
      </c>
      <c r="M89" s="38" t="s">
        <v>144</v>
      </c>
      <c r="N89" s="38"/>
      <c r="O89" s="37">
        <v>50</v>
      </c>
      <c r="P89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7"/>
      <c r="R89" s="747"/>
      <c r="S89" s="747"/>
      <c r="T89" s="74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202</v>
      </c>
      <c r="AG89" s="78"/>
      <c r="AJ89" s="84" t="s">
        <v>120</v>
      </c>
      <c r="AK89" s="84">
        <v>594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7"/>
      <c r="B90" s="757"/>
      <c r="C90" s="757"/>
      <c r="D90" s="757"/>
      <c r="E90" s="757"/>
      <c r="F90" s="757"/>
      <c r="G90" s="757"/>
      <c r="H90" s="757"/>
      <c r="I90" s="757"/>
      <c r="J90" s="757"/>
      <c r="K90" s="757"/>
      <c r="L90" s="757"/>
      <c r="M90" s="757"/>
      <c r="N90" s="757"/>
      <c r="O90" s="758"/>
      <c r="P90" s="754" t="s">
        <v>40</v>
      </c>
      <c r="Q90" s="755"/>
      <c r="R90" s="755"/>
      <c r="S90" s="755"/>
      <c r="T90" s="755"/>
      <c r="U90" s="755"/>
      <c r="V90" s="75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7"/>
      <c r="B91" s="757"/>
      <c r="C91" s="757"/>
      <c r="D91" s="757"/>
      <c r="E91" s="757"/>
      <c r="F91" s="757"/>
      <c r="G91" s="757"/>
      <c r="H91" s="757"/>
      <c r="I91" s="757"/>
      <c r="J91" s="757"/>
      <c r="K91" s="757"/>
      <c r="L91" s="757"/>
      <c r="M91" s="757"/>
      <c r="N91" s="757"/>
      <c r="O91" s="758"/>
      <c r="P91" s="754" t="s">
        <v>40</v>
      </c>
      <c r="Q91" s="755"/>
      <c r="R91" s="755"/>
      <c r="S91" s="755"/>
      <c r="T91" s="755"/>
      <c r="U91" s="755"/>
      <c r="V91" s="75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4" t="s">
        <v>78</v>
      </c>
      <c r="B92" s="744"/>
      <c r="C92" s="744"/>
      <c r="D92" s="744"/>
      <c r="E92" s="744"/>
      <c r="F92" s="744"/>
      <c r="G92" s="744"/>
      <c r="H92" s="744"/>
      <c r="I92" s="744"/>
      <c r="J92" s="744"/>
      <c r="K92" s="744"/>
      <c r="L92" s="744"/>
      <c r="M92" s="744"/>
      <c r="N92" s="7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66"/>
      <c r="AB92" s="66"/>
      <c r="AC92" s="80"/>
    </row>
    <row r="93" spans="1:68" ht="16.5" customHeight="1" x14ac:dyDescent="0.25">
      <c r="A93" s="63" t="s">
        <v>203</v>
      </c>
      <c r="B93" s="63" t="s">
        <v>204</v>
      </c>
      <c r="C93" s="36">
        <v>4301051712</v>
      </c>
      <c r="D93" s="745">
        <v>4607091386967</v>
      </c>
      <c r="E93" s="745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114</v>
      </c>
      <c r="L93" s="37" t="s">
        <v>45</v>
      </c>
      <c r="M93" s="38" t="s">
        <v>144</v>
      </c>
      <c r="N93" s="38"/>
      <c r="O93" s="37">
        <v>45</v>
      </c>
      <c r="P93" s="790" t="s">
        <v>205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206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203</v>
      </c>
      <c r="B94" s="63" t="s">
        <v>207</v>
      </c>
      <c r="C94" s="36">
        <v>4301051546</v>
      </c>
      <c r="D94" s="745">
        <v>4607091386967</v>
      </c>
      <c r="E94" s="745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208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203</v>
      </c>
      <c r="B95" s="63" t="s">
        <v>209</v>
      </c>
      <c r="C95" s="36">
        <v>4301051437</v>
      </c>
      <c r="D95" s="745">
        <v>4607091386967</v>
      </c>
      <c r="E95" s="74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117</v>
      </c>
      <c r="N95" s="38"/>
      <c r="O95" s="37">
        <v>45</v>
      </c>
      <c r="P95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208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4301051788</v>
      </c>
      <c r="D96" s="745">
        <v>4680115884953</v>
      </c>
      <c r="E96" s="74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3" t="s">
        <v>212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213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214</v>
      </c>
      <c r="B97" s="63" t="s">
        <v>215</v>
      </c>
      <c r="C97" s="36">
        <v>4301051718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144</v>
      </c>
      <c r="N97" s="38"/>
      <c r="O97" s="37">
        <v>45</v>
      </c>
      <c r="P97" s="794" t="s">
        <v>216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206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214</v>
      </c>
      <c r="B98" s="63" t="s">
        <v>217</v>
      </c>
      <c r="C98" s="36">
        <v>4301052039</v>
      </c>
      <c r="D98" s="745">
        <v>4607091385731</v>
      </c>
      <c r="E98" s="74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117</v>
      </c>
      <c r="N98" s="38"/>
      <c r="O98" s="37">
        <v>45</v>
      </c>
      <c r="P98" s="795" t="s">
        <v>218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208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219</v>
      </c>
      <c r="B99" s="63" t="s">
        <v>220</v>
      </c>
      <c r="C99" s="36">
        <v>4301051438</v>
      </c>
      <c r="D99" s="745">
        <v>4680115880894</v>
      </c>
      <c r="E99" s="74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221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222</v>
      </c>
      <c r="B100" s="63" t="s">
        <v>223</v>
      </c>
      <c r="C100" s="36">
        <v>4301051687</v>
      </c>
      <c r="D100" s="745">
        <v>4680115880214</v>
      </c>
      <c r="E100" s="745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83</v>
      </c>
      <c r="L100" s="37" t="s">
        <v>45</v>
      </c>
      <c r="M100" s="38" t="s">
        <v>117</v>
      </c>
      <c r="N100" s="38"/>
      <c r="O100" s="37">
        <v>45</v>
      </c>
      <c r="P100" s="7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221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222</v>
      </c>
      <c r="B101" s="63" t="s">
        <v>224</v>
      </c>
      <c r="C101" s="36">
        <v>4301051439</v>
      </c>
      <c r="D101" s="745">
        <v>4680115880214</v>
      </c>
      <c r="E101" s="745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118</v>
      </c>
      <c r="L101" s="37" t="s">
        <v>45</v>
      </c>
      <c r="M101" s="38" t="s">
        <v>117</v>
      </c>
      <c r="N101" s="38"/>
      <c r="O101" s="37">
        <v>45</v>
      </c>
      <c r="P101" s="79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47"/>
      <c r="R101" s="747"/>
      <c r="S101" s="747"/>
      <c r="T101" s="74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221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7"/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8"/>
      <c r="P102" s="754" t="s">
        <v>40</v>
      </c>
      <c r="Q102" s="755"/>
      <c r="R102" s="755"/>
      <c r="S102" s="755"/>
      <c r="T102" s="755"/>
      <c r="U102" s="755"/>
      <c r="V102" s="75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7"/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8"/>
      <c r="P103" s="754" t="s">
        <v>40</v>
      </c>
      <c r="Q103" s="755"/>
      <c r="R103" s="755"/>
      <c r="S103" s="755"/>
      <c r="T103" s="755"/>
      <c r="U103" s="755"/>
      <c r="V103" s="75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3" t="s">
        <v>225</v>
      </c>
      <c r="B104" s="743"/>
      <c r="C104" s="743"/>
      <c r="D104" s="743"/>
      <c r="E104" s="743"/>
      <c r="F104" s="743"/>
      <c r="G104" s="743"/>
      <c r="H104" s="743"/>
      <c r="I104" s="743"/>
      <c r="J104" s="743"/>
      <c r="K104" s="743"/>
      <c r="L104" s="743"/>
      <c r="M104" s="743"/>
      <c r="N104" s="743"/>
      <c r="O104" s="743"/>
      <c r="P104" s="743"/>
      <c r="Q104" s="743"/>
      <c r="R104" s="743"/>
      <c r="S104" s="743"/>
      <c r="T104" s="743"/>
      <c r="U104" s="743"/>
      <c r="V104" s="743"/>
      <c r="W104" s="743"/>
      <c r="X104" s="743"/>
      <c r="Y104" s="743"/>
      <c r="Z104" s="743"/>
      <c r="AA104" s="65"/>
      <c r="AB104" s="65"/>
      <c r="AC104" s="79"/>
    </row>
    <row r="105" spans="1:68" ht="14.25" customHeight="1" x14ac:dyDescent="0.25">
      <c r="A105" s="744" t="s">
        <v>109</v>
      </c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744"/>
      <c r="AA105" s="66"/>
      <c r="AB105" s="66"/>
      <c r="AC105" s="80"/>
    </row>
    <row r="106" spans="1:68" ht="16.5" customHeight="1" x14ac:dyDescent="0.25">
      <c r="A106" s="63" t="s">
        <v>226</v>
      </c>
      <c r="B106" s="63" t="s">
        <v>227</v>
      </c>
      <c r="C106" s="36">
        <v>4301011514</v>
      </c>
      <c r="D106" s="745">
        <v>4680115882133</v>
      </c>
      <c r="E106" s="74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228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229</v>
      </c>
      <c r="B107" s="63" t="s">
        <v>230</v>
      </c>
      <c r="C107" s="36">
        <v>4301011417</v>
      </c>
      <c r="D107" s="745">
        <v>4680115880269</v>
      </c>
      <c r="E107" s="74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45</v>
      </c>
      <c r="M107" s="38" t="s">
        <v>117</v>
      </c>
      <c r="N107" s="38"/>
      <c r="O107" s="37">
        <v>50</v>
      </c>
      <c r="P107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228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231</v>
      </c>
      <c r="B108" s="63" t="s">
        <v>232</v>
      </c>
      <c r="C108" s="36">
        <v>4301011415</v>
      </c>
      <c r="D108" s="745">
        <v>4680115880429</v>
      </c>
      <c r="E108" s="74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233</v>
      </c>
      <c r="B109" s="63" t="s">
        <v>234</v>
      </c>
      <c r="C109" s="36">
        <v>4301011462</v>
      </c>
      <c r="D109" s="745">
        <v>4680115881457</v>
      </c>
      <c r="E109" s="74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7"/>
      <c r="R109" s="747"/>
      <c r="S109" s="747"/>
      <c r="T109" s="74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7"/>
      <c r="B110" s="757"/>
      <c r="C110" s="757"/>
      <c r="D110" s="757"/>
      <c r="E110" s="757"/>
      <c r="F110" s="757"/>
      <c r="G110" s="757"/>
      <c r="H110" s="757"/>
      <c r="I110" s="757"/>
      <c r="J110" s="757"/>
      <c r="K110" s="757"/>
      <c r="L110" s="757"/>
      <c r="M110" s="757"/>
      <c r="N110" s="757"/>
      <c r="O110" s="758"/>
      <c r="P110" s="754" t="s">
        <v>40</v>
      </c>
      <c r="Q110" s="755"/>
      <c r="R110" s="755"/>
      <c r="S110" s="755"/>
      <c r="T110" s="755"/>
      <c r="U110" s="755"/>
      <c r="V110" s="75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7"/>
      <c r="B111" s="757"/>
      <c r="C111" s="757"/>
      <c r="D111" s="757"/>
      <c r="E111" s="757"/>
      <c r="F111" s="757"/>
      <c r="G111" s="757"/>
      <c r="H111" s="757"/>
      <c r="I111" s="757"/>
      <c r="J111" s="757"/>
      <c r="K111" s="757"/>
      <c r="L111" s="757"/>
      <c r="M111" s="757"/>
      <c r="N111" s="757"/>
      <c r="O111" s="758"/>
      <c r="P111" s="754" t="s">
        <v>40</v>
      </c>
      <c r="Q111" s="755"/>
      <c r="R111" s="755"/>
      <c r="S111" s="755"/>
      <c r="T111" s="755"/>
      <c r="U111" s="755"/>
      <c r="V111" s="75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4" t="s">
        <v>147</v>
      </c>
      <c r="B112" s="744"/>
      <c r="C112" s="744"/>
      <c r="D112" s="744"/>
      <c r="E112" s="744"/>
      <c r="F112" s="744"/>
      <c r="G112" s="744"/>
      <c r="H112" s="744"/>
      <c r="I112" s="744"/>
      <c r="J112" s="744"/>
      <c r="K112" s="744"/>
      <c r="L112" s="744"/>
      <c r="M112" s="744"/>
      <c r="N112" s="7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66"/>
      <c r="AB112" s="66"/>
      <c r="AC112" s="80"/>
    </row>
    <row r="113" spans="1:68" ht="16.5" customHeight="1" x14ac:dyDescent="0.25">
      <c r="A113" s="63" t="s">
        <v>235</v>
      </c>
      <c r="B113" s="63" t="s">
        <v>236</v>
      </c>
      <c r="C113" s="36">
        <v>4301020345</v>
      </c>
      <c r="D113" s="745">
        <v>4680115881488</v>
      </c>
      <c r="E113" s="74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237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238</v>
      </c>
      <c r="B114" s="63" t="s">
        <v>239</v>
      </c>
      <c r="C114" s="36">
        <v>4301020346</v>
      </c>
      <c r="D114" s="745">
        <v>4680115882775</v>
      </c>
      <c r="E114" s="74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164</v>
      </c>
      <c r="L114" s="37" t="s">
        <v>45</v>
      </c>
      <c r="M114" s="38" t="s">
        <v>113</v>
      </c>
      <c r="N114" s="38"/>
      <c r="O114" s="37">
        <v>55</v>
      </c>
      <c r="P114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237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240</v>
      </c>
      <c r="B115" s="63" t="s">
        <v>241</v>
      </c>
      <c r="C115" s="36">
        <v>4301020344</v>
      </c>
      <c r="D115" s="745">
        <v>4680115880658</v>
      </c>
      <c r="E115" s="74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7"/>
      <c r="R115" s="747"/>
      <c r="S115" s="747"/>
      <c r="T115" s="74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237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7"/>
      <c r="B116" s="757"/>
      <c r="C116" s="757"/>
      <c r="D116" s="757"/>
      <c r="E116" s="757"/>
      <c r="F116" s="757"/>
      <c r="G116" s="757"/>
      <c r="H116" s="757"/>
      <c r="I116" s="757"/>
      <c r="J116" s="757"/>
      <c r="K116" s="757"/>
      <c r="L116" s="757"/>
      <c r="M116" s="757"/>
      <c r="N116" s="757"/>
      <c r="O116" s="758"/>
      <c r="P116" s="754" t="s">
        <v>40</v>
      </c>
      <c r="Q116" s="755"/>
      <c r="R116" s="755"/>
      <c r="S116" s="755"/>
      <c r="T116" s="755"/>
      <c r="U116" s="755"/>
      <c r="V116" s="75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7"/>
      <c r="B117" s="757"/>
      <c r="C117" s="757"/>
      <c r="D117" s="757"/>
      <c r="E117" s="757"/>
      <c r="F117" s="757"/>
      <c r="G117" s="757"/>
      <c r="H117" s="757"/>
      <c r="I117" s="757"/>
      <c r="J117" s="757"/>
      <c r="K117" s="757"/>
      <c r="L117" s="757"/>
      <c r="M117" s="757"/>
      <c r="N117" s="757"/>
      <c r="O117" s="758"/>
      <c r="P117" s="754" t="s">
        <v>40</v>
      </c>
      <c r="Q117" s="755"/>
      <c r="R117" s="755"/>
      <c r="S117" s="755"/>
      <c r="T117" s="755"/>
      <c r="U117" s="755"/>
      <c r="V117" s="75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4" t="s">
        <v>78</v>
      </c>
      <c r="B118" s="744"/>
      <c r="C118" s="744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66"/>
      <c r="AB118" s="66"/>
      <c r="AC118" s="80"/>
    </row>
    <row r="119" spans="1:68" ht="16.5" customHeight="1" x14ac:dyDescent="0.25">
      <c r="A119" s="63" t="s">
        <v>242</v>
      </c>
      <c r="B119" s="63" t="s">
        <v>243</v>
      </c>
      <c r="C119" s="36">
        <v>4301051724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144</v>
      </c>
      <c r="N119" s="38"/>
      <c r="O119" s="37">
        <v>45</v>
      </c>
      <c r="P119" s="806" t="s">
        <v>244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245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27" customHeight="1" x14ac:dyDescent="0.25">
      <c r="A120" s="63" t="s">
        <v>242</v>
      </c>
      <c r="B120" s="63" t="s">
        <v>246</v>
      </c>
      <c r="C120" s="36">
        <v>4301051625</v>
      </c>
      <c r="D120" s="745">
        <v>4607091385168</v>
      </c>
      <c r="E120" s="745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114</v>
      </c>
      <c r="L120" s="37" t="s">
        <v>45</v>
      </c>
      <c r="M120" s="38" t="s">
        <v>117</v>
      </c>
      <c r="N120" s="38"/>
      <c r="O120" s="37">
        <v>45</v>
      </c>
      <c r="P120" s="8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247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37.5" customHeight="1" x14ac:dyDescent="0.25">
      <c r="A121" s="63" t="s">
        <v>242</v>
      </c>
      <c r="B121" s="63" t="s">
        <v>248</v>
      </c>
      <c r="C121" s="36">
        <v>4301051360</v>
      </c>
      <c r="D121" s="745">
        <v>4607091385168</v>
      </c>
      <c r="E121" s="745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250</v>
      </c>
      <c r="B122" s="63" t="s">
        <v>251</v>
      </c>
      <c r="C122" s="36">
        <v>4301051730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144</v>
      </c>
      <c r="N122" s="38"/>
      <c r="O122" s="37">
        <v>45</v>
      </c>
      <c r="P122" s="809" t="s">
        <v>252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37.5" customHeight="1" x14ac:dyDescent="0.25">
      <c r="A123" s="63" t="s">
        <v>250</v>
      </c>
      <c r="B123" s="63" t="s">
        <v>253</v>
      </c>
      <c r="C123" s="36">
        <v>4301051362</v>
      </c>
      <c r="D123" s="745">
        <v>4607091383256</v>
      </c>
      <c r="E123" s="745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117</v>
      </c>
      <c r="N123" s="38"/>
      <c r="O123" s="37">
        <v>45</v>
      </c>
      <c r="P123" s="81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249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254</v>
      </c>
      <c r="B124" s="63" t="s">
        <v>255</v>
      </c>
      <c r="C124" s="36">
        <v>4301051721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45</v>
      </c>
      <c r="M124" s="38" t="s">
        <v>144</v>
      </c>
      <c r="N124" s="38"/>
      <c r="O124" s="37">
        <v>45</v>
      </c>
      <c r="P124" s="811" t="s">
        <v>256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245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37.5" customHeight="1" x14ac:dyDescent="0.25">
      <c r="A125" s="63" t="s">
        <v>254</v>
      </c>
      <c r="B125" s="63" t="s">
        <v>257</v>
      </c>
      <c r="C125" s="36">
        <v>4301051358</v>
      </c>
      <c r="D125" s="745">
        <v>4607091385748</v>
      </c>
      <c r="E125" s="74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119</v>
      </c>
      <c r="M125" s="38" t="s">
        <v>117</v>
      </c>
      <c r="N125" s="38"/>
      <c r="O125" s="37">
        <v>45</v>
      </c>
      <c r="P125" s="8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249</v>
      </c>
      <c r="AG125" s="78"/>
      <c r="AJ125" s="84" t="s">
        <v>120</v>
      </c>
      <c r="AK125" s="84">
        <v>491.4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258</v>
      </c>
      <c r="B126" s="63" t="s">
        <v>259</v>
      </c>
      <c r="C126" s="36">
        <v>4301051740</v>
      </c>
      <c r="D126" s="745">
        <v>4680115884533</v>
      </c>
      <c r="E126" s="74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260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261</v>
      </c>
      <c r="B127" s="63" t="s">
        <v>262</v>
      </c>
      <c r="C127" s="36">
        <v>4301051480</v>
      </c>
      <c r="D127" s="745">
        <v>4680115882645</v>
      </c>
      <c r="E127" s="74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7"/>
      <c r="R127" s="747"/>
      <c r="S127" s="747"/>
      <c r="T127" s="74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7"/>
      <c r="B128" s="757"/>
      <c r="C128" s="757"/>
      <c r="D128" s="757"/>
      <c r="E128" s="757"/>
      <c r="F128" s="757"/>
      <c r="G128" s="757"/>
      <c r="H128" s="757"/>
      <c r="I128" s="757"/>
      <c r="J128" s="757"/>
      <c r="K128" s="757"/>
      <c r="L128" s="757"/>
      <c r="M128" s="757"/>
      <c r="N128" s="757"/>
      <c r="O128" s="758"/>
      <c r="P128" s="754" t="s">
        <v>40</v>
      </c>
      <c r="Q128" s="755"/>
      <c r="R128" s="755"/>
      <c r="S128" s="755"/>
      <c r="T128" s="755"/>
      <c r="U128" s="755"/>
      <c r="V128" s="75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7"/>
      <c r="B129" s="757"/>
      <c r="C129" s="757"/>
      <c r="D129" s="757"/>
      <c r="E129" s="757"/>
      <c r="F129" s="757"/>
      <c r="G129" s="757"/>
      <c r="H129" s="757"/>
      <c r="I129" s="757"/>
      <c r="J129" s="757"/>
      <c r="K129" s="757"/>
      <c r="L129" s="757"/>
      <c r="M129" s="757"/>
      <c r="N129" s="757"/>
      <c r="O129" s="758"/>
      <c r="P129" s="754" t="s">
        <v>40</v>
      </c>
      <c r="Q129" s="755"/>
      <c r="R129" s="755"/>
      <c r="S129" s="755"/>
      <c r="T129" s="755"/>
      <c r="U129" s="755"/>
      <c r="V129" s="75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4" t="s">
        <v>186</v>
      </c>
      <c r="B130" s="744"/>
      <c r="C130" s="744"/>
      <c r="D130" s="744"/>
      <c r="E130" s="744"/>
      <c r="F130" s="744"/>
      <c r="G130" s="744"/>
      <c r="H130" s="744"/>
      <c r="I130" s="744"/>
      <c r="J130" s="744"/>
      <c r="K130" s="744"/>
      <c r="L130" s="744"/>
      <c r="M130" s="744"/>
      <c r="N130" s="744"/>
      <c r="O130" s="744"/>
      <c r="P130" s="744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66"/>
      <c r="AB130" s="66"/>
      <c r="AC130" s="80"/>
    </row>
    <row r="131" spans="1:68" ht="37.5" customHeight="1" x14ac:dyDescent="0.25">
      <c r="A131" s="63" t="s">
        <v>264</v>
      </c>
      <c r="B131" s="63" t="s">
        <v>265</v>
      </c>
      <c r="C131" s="36">
        <v>4301060356</v>
      </c>
      <c r="D131" s="745">
        <v>4680115882652</v>
      </c>
      <c r="E131" s="74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267</v>
      </c>
      <c r="B132" s="63" t="s">
        <v>268</v>
      </c>
      <c r="C132" s="36">
        <v>4301060317</v>
      </c>
      <c r="D132" s="745">
        <v>4680115880238</v>
      </c>
      <c r="E132" s="74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7"/>
      <c r="R132" s="747"/>
      <c r="S132" s="747"/>
      <c r="T132" s="74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269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7"/>
      <c r="B133" s="757"/>
      <c r="C133" s="757"/>
      <c r="D133" s="757"/>
      <c r="E133" s="757"/>
      <c r="F133" s="757"/>
      <c r="G133" s="757"/>
      <c r="H133" s="757"/>
      <c r="I133" s="757"/>
      <c r="J133" s="757"/>
      <c r="K133" s="757"/>
      <c r="L133" s="757"/>
      <c r="M133" s="757"/>
      <c r="N133" s="757"/>
      <c r="O133" s="758"/>
      <c r="P133" s="754" t="s">
        <v>40</v>
      </c>
      <c r="Q133" s="755"/>
      <c r="R133" s="755"/>
      <c r="S133" s="755"/>
      <c r="T133" s="755"/>
      <c r="U133" s="755"/>
      <c r="V133" s="7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7"/>
      <c r="B134" s="757"/>
      <c r="C134" s="757"/>
      <c r="D134" s="757"/>
      <c r="E134" s="757"/>
      <c r="F134" s="757"/>
      <c r="G134" s="757"/>
      <c r="H134" s="757"/>
      <c r="I134" s="757"/>
      <c r="J134" s="757"/>
      <c r="K134" s="757"/>
      <c r="L134" s="757"/>
      <c r="M134" s="757"/>
      <c r="N134" s="757"/>
      <c r="O134" s="758"/>
      <c r="P134" s="754" t="s">
        <v>40</v>
      </c>
      <c r="Q134" s="755"/>
      <c r="R134" s="755"/>
      <c r="S134" s="755"/>
      <c r="T134" s="755"/>
      <c r="U134" s="755"/>
      <c r="V134" s="7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3" t="s">
        <v>270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65"/>
      <c r="AB135" s="65"/>
      <c r="AC135" s="79"/>
    </row>
    <row r="136" spans="1:68" ht="14.25" customHeight="1" x14ac:dyDescent="0.25">
      <c r="A136" s="744" t="s">
        <v>109</v>
      </c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744"/>
      <c r="Z136" s="744"/>
      <c r="AA136" s="66"/>
      <c r="AB136" s="66"/>
      <c r="AC136" s="80"/>
    </row>
    <row r="137" spans="1:68" ht="27" customHeight="1" x14ac:dyDescent="0.25">
      <c r="A137" s="63" t="s">
        <v>271</v>
      </c>
      <c r="B137" s="63" t="s">
        <v>272</v>
      </c>
      <c r="C137" s="36">
        <v>4301011564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273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271</v>
      </c>
      <c r="B138" s="63" t="s">
        <v>274</v>
      </c>
      <c r="C138" s="36">
        <v>4301011562</v>
      </c>
      <c r="D138" s="745">
        <v>4680115882577</v>
      </c>
      <c r="E138" s="74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7"/>
      <c r="R138" s="747"/>
      <c r="S138" s="747"/>
      <c r="T138" s="74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273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7"/>
      <c r="B139" s="757"/>
      <c r="C139" s="757"/>
      <c r="D139" s="757"/>
      <c r="E139" s="757"/>
      <c r="F139" s="757"/>
      <c r="G139" s="757"/>
      <c r="H139" s="757"/>
      <c r="I139" s="757"/>
      <c r="J139" s="757"/>
      <c r="K139" s="757"/>
      <c r="L139" s="757"/>
      <c r="M139" s="757"/>
      <c r="N139" s="757"/>
      <c r="O139" s="758"/>
      <c r="P139" s="754" t="s">
        <v>40</v>
      </c>
      <c r="Q139" s="755"/>
      <c r="R139" s="755"/>
      <c r="S139" s="755"/>
      <c r="T139" s="755"/>
      <c r="U139" s="755"/>
      <c r="V139" s="75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7"/>
      <c r="B140" s="757"/>
      <c r="C140" s="757"/>
      <c r="D140" s="757"/>
      <c r="E140" s="757"/>
      <c r="F140" s="757"/>
      <c r="G140" s="757"/>
      <c r="H140" s="757"/>
      <c r="I140" s="757"/>
      <c r="J140" s="757"/>
      <c r="K140" s="757"/>
      <c r="L140" s="757"/>
      <c r="M140" s="757"/>
      <c r="N140" s="757"/>
      <c r="O140" s="758"/>
      <c r="P140" s="754" t="s">
        <v>40</v>
      </c>
      <c r="Q140" s="755"/>
      <c r="R140" s="755"/>
      <c r="S140" s="755"/>
      <c r="T140" s="755"/>
      <c r="U140" s="755"/>
      <c r="V140" s="75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4" t="s">
        <v>160</v>
      </c>
      <c r="B141" s="744"/>
      <c r="C141" s="744"/>
      <c r="D141" s="744"/>
      <c r="E141" s="744"/>
      <c r="F141" s="744"/>
      <c r="G141" s="744"/>
      <c r="H141" s="744"/>
      <c r="I141" s="744"/>
      <c r="J141" s="744"/>
      <c r="K141" s="744"/>
      <c r="L141" s="744"/>
      <c r="M141" s="744"/>
      <c r="N141" s="744"/>
      <c r="O141" s="744"/>
      <c r="P141" s="744"/>
      <c r="Q141" s="744"/>
      <c r="R141" s="744"/>
      <c r="S141" s="744"/>
      <c r="T141" s="744"/>
      <c r="U141" s="744"/>
      <c r="V141" s="744"/>
      <c r="W141" s="744"/>
      <c r="X141" s="744"/>
      <c r="Y141" s="744"/>
      <c r="Z141" s="744"/>
      <c r="AA141" s="66"/>
      <c r="AB141" s="66"/>
      <c r="AC141" s="80"/>
    </row>
    <row r="142" spans="1:68" ht="27" customHeight="1" x14ac:dyDescent="0.25">
      <c r="A142" s="63" t="s">
        <v>275</v>
      </c>
      <c r="B142" s="63" t="s">
        <v>276</v>
      </c>
      <c r="C142" s="36">
        <v>4301031234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277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275</v>
      </c>
      <c r="B143" s="63" t="s">
        <v>278</v>
      </c>
      <c r="C143" s="36">
        <v>4301031235</v>
      </c>
      <c r="D143" s="745">
        <v>4680115883444</v>
      </c>
      <c r="E143" s="74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47"/>
      <c r="R143" s="747"/>
      <c r="S143" s="747"/>
      <c r="T143" s="74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277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7"/>
      <c r="B144" s="757"/>
      <c r="C144" s="757"/>
      <c r="D144" s="757"/>
      <c r="E144" s="757"/>
      <c r="F144" s="757"/>
      <c r="G144" s="757"/>
      <c r="H144" s="757"/>
      <c r="I144" s="757"/>
      <c r="J144" s="757"/>
      <c r="K144" s="757"/>
      <c r="L144" s="757"/>
      <c r="M144" s="757"/>
      <c r="N144" s="757"/>
      <c r="O144" s="758"/>
      <c r="P144" s="754" t="s">
        <v>40</v>
      </c>
      <c r="Q144" s="755"/>
      <c r="R144" s="755"/>
      <c r="S144" s="755"/>
      <c r="T144" s="755"/>
      <c r="U144" s="755"/>
      <c r="V144" s="75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7"/>
      <c r="B145" s="757"/>
      <c r="C145" s="757"/>
      <c r="D145" s="757"/>
      <c r="E145" s="757"/>
      <c r="F145" s="757"/>
      <c r="G145" s="757"/>
      <c r="H145" s="757"/>
      <c r="I145" s="757"/>
      <c r="J145" s="757"/>
      <c r="K145" s="757"/>
      <c r="L145" s="757"/>
      <c r="M145" s="757"/>
      <c r="N145" s="757"/>
      <c r="O145" s="758"/>
      <c r="P145" s="754" t="s">
        <v>40</v>
      </c>
      <c r="Q145" s="755"/>
      <c r="R145" s="755"/>
      <c r="S145" s="755"/>
      <c r="T145" s="755"/>
      <c r="U145" s="755"/>
      <c r="V145" s="75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4" t="s">
        <v>78</v>
      </c>
      <c r="B146" s="744"/>
      <c r="C146" s="744"/>
      <c r="D146" s="744"/>
      <c r="E146" s="744"/>
      <c r="F146" s="744"/>
      <c r="G146" s="744"/>
      <c r="H146" s="744"/>
      <c r="I146" s="744"/>
      <c r="J146" s="744"/>
      <c r="K146" s="744"/>
      <c r="L146" s="744"/>
      <c r="M146" s="744"/>
      <c r="N146" s="744"/>
      <c r="O146" s="744"/>
      <c r="P146" s="744"/>
      <c r="Q146" s="744"/>
      <c r="R146" s="744"/>
      <c r="S146" s="744"/>
      <c r="T146" s="744"/>
      <c r="U146" s="744"/>
      <c r="V146" s="744"/>
      <c r="W146" s="744"/>
      <c r="X146" s="744"/>
      <c r="Y146" s="744"/>
      <c r="Z146" s="744"/>
      <c r="AA146" s="66"/>
      <c r="AB146" s="66"/>
      <c r="AC146" s="80"/>
    </row>
    <row r="147" spans="1:68" ht="16.5" customHeight="1" x14ac:dyDescent="0.25">
      <c r="A147" s="63" t="s">
        <v>279</v>
      </c>
      <c r="B147" s="63" t="s">
        <v>280</v>
      </c>
      <c r="C147" s="36">
        <v>4301051477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273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279</v>
      </c>
      <c r="B148" s="63" t="s">
        <v>281</v>
      </c>
      <c r="C148" s="36">
        <v>4301051476</v>
      </c>
      <c r="D148" s="745">
        <v>4680115882584</v>
      </c>
      <c r="E148" s="74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7"/>
      <c r="R148" s="747"/>
      <c r="S148" s="747"/>
      <c r="T148" s="74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273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7"/>
      <c r="B149" s="757"/>
      <c r="C149" s="757"/>
      <c r="D149" s="757"/>
      <c r="E149" s="757"/>
      <c r="F149" s="757"/>
      <c r="G149" s="757"/>
      <c r="H149" s="757"/>
      <c r="I149" s="757"/>
      <c r="J149" s="757"/>
      <c r="K149" s="757"/>
      <c r="L149" s="757"/>
      <c r="M149" s="757"/>
      <c r="N149" s="757"/>
      <c r="O149" s="758"/>
      <c r="P149" s="754" t="s">
        <v>40</v>
      </c>
      <c r="Q149" s="755"/>
      <c r="R149" s="755"/>
      <c r="S149" s="755"/>
      <c r="T149" s="755"/>
      <c r="U149" s="755"/>
      <c r="V149" s="75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7"/>
      <c r="B150" s="757"/>
      <c r="C150" s="757"/>
      <c r="D150" s="757"/>
      <c r="E150" s="757"/>
      <c r="F150" s="757"/>
      <c r="G150" s="757"/>
      <c r="H150" s="757"/>
      <c r="I150" s="757"/>
      <c r="J150" s="757"/>
      <c r="K150" s="757"/>
      <c r="L150" s="757"/>
      <c r="M150" s="757"/>
      <c r="N150" s="757"/>
      <c r="O150" s="758"/>
      <c r="P150" s="754" t="s">
        <v>40</v>
      </c>
      <c r="Q150" s="755"/>
      <c r="R150" s="755"/>
      <c r="S150" s="755"/>
      <c r="T150" s="755"/>
      <c r="U150" s="755"/>
      <c r="V150" s="75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3" t="s">
        <v>107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65"/>
      <c r="AB151" s="65"/>
      <c r="AC151" s="79"/>
    </row>
    <row r="152" spans="1:68" ht="14.25" customHeight="1" x14ac:dyDescent="0.25">
      <c r="A152" s="744" t="s">
        <v>109</v>
      </c>
      <c r="B152" s="744"/>
      <c r="C152" s="744"/>
      <c r="D152" s="744"/>
      <c r="E152" s="744"/>
      <c r="F152" s="744"/>
      <c r="G152" s="744"/>
      <c r="H152" s="744"/>
      <c r="I152" s="744"/>
      <c r="J152" s="744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66"/>
      <c r="AB152" s="66"/>
      <c r="AC152" s="80"/>
    </row>
    <row r="153" spans="1:68" ht="27" customHeight="1" x14ac:dyDescent="0.25">
      <c r="A153" s="63" t="s">
        <v>282</v>
      </c>
      <c r="B153" s="63" t="s">
        <v>283</v>
      </c>
      <c r="C153" s="36">
        <v>4301011705</v>
      </c>
      <c r="D153" s="745">
        <v>4607091384604</v>
      </c>
      <c r="E153" s="74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7"/>
      <c r="R153" s="747"/>
      <c r="S153" s="747"/>
      <c r="T153" s="74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284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7"/>
      <c r="B154" s="757"/>
      <c r="C154" s="757"/>
      <c r="D154" s="757"/>
      <c r="E154" s="757"/>
      <c r="F154" s="757"/>
      <c r="G154" s="757"/>
      <c r="H154" s="757"/>
      <c r="I154" s="757"/>
      <c r="J154" s="757"/>
      <c r="K154" s="757"/>
      <c r="L154" s="757"/>
      <c r="M154" s="757"/>
      <c r="N154" s="757"/>
      <c r="O154" s="758"/>
      <c r="P154" s="754" t="s">
        <v>40</v>
      </c>
      <c r="Q154" s="755"/>
      <c r="R154" s="755"/>
      <c r="S154" s="755"/>
      <c r="T154" s="755"/>
      <c r="U154" s="755"/>
      <c r="V154" s="75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7"/>
      <c r="B155" s="757"/>
      <c r="C155" s="757"/>
      <c r="D155" s="757"/>
      <c r="E155" s="757"/>
      <c r="F155" s="757"/>
      <c r="G155" s="757"/>
      <c r="H155" s="757"/>
      <c r="I155" s="757"/>
      <c r="J155" s="757"/>
      <c r="K155" s="757"/>
      <c r="L155" s="757"/>
      <c r="M155" s="757"/>
      <c r="N155" s="757"/>
      <c r="O155" s="758"/>
      <c r="P155" s="754" t="s">
        <v>40</v>
      </c>
      <c r="Q155" s="755"/>
      <c r="R155" s="755"/>
      <c r="S155" s="755"/>
      <c r="T155" s="755"/>
      <c r="U155" s="755"/>
      <c r="V155" s="75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4" t="s">
        <v>160</v>
      </c>
      <c r="B156" s="744"/>
      <c r="C156" s="744"/>
      <c r="D156" s="744"/>
      <c r="E156" s="744"/>
      <c r="F156" s="744"/>
      <c r="G156" s="744"/>
      <c r="H156" s="744"/>
      <c r="I156" s="744"/>
      <c r="J156" s="744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66"/>
      <c r="AB156" s="66"/>
      <c r="AC156" s="80"/>
    </row>
    <row r="157" spans="1:68" ht="16.5" customHeight="1" x14ac:dyDescent="0.25">
      <c r="A157" s="63" t="s">
        <v>285</v>
      </c>
      <c r="B157" s="63" t="s">
        <v>286</v>
      </c>
      <c r="C157" s="36">
        <v>4301030895</v>
      </c>
      <c r="D157" s="745">
        <v>4607091387667</v>
      </c>
      <c r="E157" s="74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287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288</v>
      </c>
      <c r="B158" s="63" t="s">
        <v>289</v>
      </c>
      <c r="C158" s="36">
        <v>4301030961</v>
      </c>
      <c r="D158" s="745">
        <v>4607091387636</v>
      </c>
      <c r="E158" s="74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290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291</v>
      </c>
      <c r="B159" s="63" t="s">
        <v>292</v>
      </c>
      <c r="C159" s="36">
        <v>4301030963</v>
      </c>
      <c r="D159" s="745">
        <v>4607091382426</v>
      </c>
      <c r="E159" s="74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293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294</v>
      </c>
      <c r="B160" s="63" t="s">
        <v>295</v>
      </c>
      <c r="C160" s="36">
        <v>4301030962</v>
      </c>
      <c r="D160" s="745">
        <v>4607091386547</v>
      </c>
      <c r="E160" s="745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164</v>
      </c>
      <c r="L160" s="37" t="s">
        <v>45</v>
      </c>
      <c r="M160" s="38" t="s">
        <v>82</v>
      </c>
      <c r="N160" s="38"/>
      <c r="O160" s="37">
        <v>40</v>
      </c>
      <c r="P160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7"/>
      <c r="R160" s="747"/>
      <c r="S160" s="747"/>
      <c r="T160" s="74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290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7"/>
      <c r="B161" s="757"/>
      <c r="C161" s="757"/>
      <c r="D161" s="757"/>
      <c r="E161" s="757"/>
      <c r="F161" s="757"/>
      <c r="G161" s="757"/>
      <c r="H161" s="757"/>
      <c r="I161" s="757"/>
      <c r="J161" s="757"/>
      <c r="K161" s="757"/>
      <c r="L161" s="757"/>
      <c r="M161" s="757"/>
      <c r="N161" s="757"/>
      <c r="O161" s="758"/>
      <c r="P161" s="754" t="s">
        <v>40</v>
      </c>
      <c r="Q161" s="755"/>
      <c r="R161" s="755"/>
      <c r="S161" s="755"/>
      <c r="T161" s="755"/>
      <c r="U161" s="755"/>
      <c r="V161" s="75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7"/>
      <c r="B162" s="757"/>
      <c r="C162" s="757"/>
      <c r="D162" s="757"/>
      <c r="E162" s="757"/>
      <c r="F162" s="757"/>
      <c r="G162" s="757"/>
      <c r="H162" s="757"/>
      <c r="I162" s="757"/>
      <c r="J162" s="757"/>
      <c r="K162" s="757"/>
      <c r="L162" s="757"/>
      <c r="M162" s="757"/>
      <c r="N162" s="757"/>
      <c r="O162" s="758"/>
      <c r="P162" s="754" t="s">
        <v>40</v>
      </c>
      <c r="Q162" s="755"/>
      <c r="R162" s="755"/>
      <c r="S162" s="755"/>
      <c r="T162" s="755"/>
      <c r="U162" s="755"/>
      <c r="V162" s="75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4" t="s">
        <v>78</v>
      </c>
      <c r="B163" s="744"/>
      <c r="C163" s="744"/>
      <c r="D163" s="744"/>
      <c r="E163" s="744"/>
      <c r="F163" s="744"/>
      <c r="G163" s="744"/>
      <c r="H163" s="744"/>
      <c r="I163" s="744"/>
      <c r="J163" s="744"/>
      <c r="K163" s="744"/>
      <c r="L163" s="744"/>
      <c r="M163" s="744"/>
      <c r="N163" s="744"/>
      <c r="O163" s="744"/>
      <c r="P163" s="744"/>
      <c r="Q163" s="744"/>
      <c r="R163" s="744"/>
      <c r="S163" s="744"/>
      <c r="T163" s="744"/>
      <c r="U163" s="744"/>
      <c r="V163" s="744"/>
      <c r="W163" s="744"/>
      <c r="X163" s="744"/>
      <c r="Y163" s="744"/>
      <c r="Z163" s="744"/>
      <c r="AA163" s="66"/>
      <c r="AB163" s="66"/>
      <c r="AC163" s="80"/>
    </row>
    <row r="164" spans="1:68" ht="16.5" customHeight="1" x14ac:dyDescent="0.25">
      <c r="A164" s="63" t="s">
        <v>296</v>
      </c>
      <c r="B164" s="63" t="s">
        <v>297</v>
      </c>
      <c r="C164" s="36">
        <v>4301051653</v>
      </c>
      <c r="D164" s="745">
        <v>4607091386264</v>
      </c>
      <c r="E164" s="745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298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7"/>
      <c r="B165" s="757"/>
      <c r="C165" s="757"/>
      <c r="D165" s="757"/>
      <c r="E165" s="757"/>
      <c r="F165" s="757"/>
      <c r="G165" s="757"/>
      <c r="H165" s="757"/>
      <c r="I165" s="757"/>
      <c r="J165" s="757"/>
      <c r="K165" s="757"/>
      <c r="L165" s="757"/>
      <c r="M165" s="757"/>
      <c r="N165" s="757"/>
      <c r="O165" s="758"/>
      <c r="P165" s="754" t="s">
        <v>40</v>
      </c>
      <c r="Q165" s="755"/>
      <c r="R165" s="755"/>
      <c r="S165" s="755"/>
      <c r="T165" s="755"/>
      <c r="U165" s="755"/>
      <c r="V165" s="756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7"/>
      <c r="B166" s="757"/>
      <c r="C166" s="757"/>
      <c r="D166" s="757"/>
      <c r="E166" s="757"/>
      <c r="F166" s="757"/>
      <c r="G166" s="757"/>
      <c r="H166" s="757"/>
      <c r="I166" s="757"/>
      <c r="J166" s="757"/>
      <c r="K166" s="757"/>
      <c r="L166" s="757"/>
      <c r="M166" s="757"/>
      <c r="N166" s="757"/>
      <c r="O166" s="758"/>
      <c r="P166" s="754" t="s">
        <v>40</v>
      </c>
      <c r="Q166" s="755"/>
      <c r="R166" s="755"/>
      <c r="S166" s="755"/>
      <c r="T166" s="755"/>
      <c r="U166" s="755"/>
      <c r="V166" s="756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299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300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147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301</v>
      </c>
      <c r="B170" s="63" t="s">
        <v>302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164</v>
      </c>
      <c r="L170" s="37" t="s">
        <v>45</v>
      </c>
      <c r="M170" s="38" t="s">
        <v>82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303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7"/>
      <c r="B171" s="757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8"/>
      <c r="P171" s="754" t="s">
        <v>40</v>
      </c>
      <c r="Q171" s="755"/>
      <c r="R171" s="755"/>
      <c r="S171" s="755"/>
      <c r="T171" s="755"/>
      <c r="U171" s="755"/>
      <c r="V171" s="756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7"/>
      <c r="B172" s="757"/>
      <c r="C172" s="757"/>
      <c r="D172" s="757"/>
      <c r="E172" s="757"/>
      <c r="F172" s="757"/>
      <c r="G172" s="757"/>
      <c r="H172" s="757"/>
      <c r="I172" s="757"/>
      <c r="J172" s="757"/>
      <c r="K172" s="757"/>
      <c r="L172" s="757"/>
      <c r="M172" s="757"/>
      <c r="N172" s="757"/>
      <c r="O172" s="758"/>
      <c r="P172" s="754" t="s">
        <v>40</v>
      </c>
      <c r="Q172" s="755"/>
      <c r="R172" s="755"/>
      <c r="S172" s="755"/>
      <c r="T172" s="755"/>
      <c r="U172" s="755"/>
      <c r="V172" s="756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160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304</v>
      </c>
      <c r="B174" s="63" t="s">
        <v>305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310</v>
      </c>
      <c r="B176" s="63" t="s">
        <v>311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312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313</v>
      </c>
      <c r="B177" s="63" t="s">
        <v>314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164</v>
      </c>
      <c r="L177" s="37" t="s">
        <v>45</v>
      </c>
      <c r="M177" s="38" t="s">
        <v>82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315</v>
      </c>
      <c r="B178" s="63" t="s">
        <v>316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164</v>
      </c>
      <c r="L178" s="37" t="s">
        <v>45</v>
      </c>
      <c r="M178" s="38" t="s">
        <v>82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309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317</v>
      </c>
      <c r="B179" s="63" t="s">
        <v>318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164</v>
      </c>
      <c r="L179" s="37" t="s">
        <v>45</v>
      </c>
      <c r="M179" s="38" t="s">
        <v>82</v>
      </c>
      <c r="N179" s="38"/>
      <c r="O179" s="37">
        <v>40</v>
      </c>
      <c r="P179" s="835" t="s">
        <v>319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320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321</v>
      </c>
      <c r="B180" s="63" t="s">
        <v>322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164</v>
      </c>
      <c r="L180" s="37" t="s">
        <v>45</v>
      </c>
      <c r="M180" s="38" t="s">
        <v>82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312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323</v>
      </c>
      <c r="B181" s="63" t="s">
        <v>324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325</v>
      </c>
      <c r="B182" s="63" t="s">
        <v>326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164</v>
      </c>
      <c r="L182" s="37" t="s">
        <v>45</v>
      </c>
      <c r="M182" s="38" t="s">
        <v>82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327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7"/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8"/>
      <c r="P183" s="754" t="s">
        <v>40</v>
      </c>
      <c r="Q183" s="755"/>
      <c r="R183" s="755"/>
      <c r="S183" s="755"/>
      <c r="T183" s="755"/>
      <c r="U183" s="755"/>
      <c r="V183" s="756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7"/>
      <c r="B184" s="757"/>
      <c r="C184" s="757"/>
      <c r="D184" s="757"/>
      <c r="E184" s="757"/>
      <c r="F184" s="757"/>
      <c r="G184" s="757"/>
      <c r="H184" s="757"/>
      <c r="I184" s="757"/>
      <c r="J184" s="757"/>
      <c r="K184" s="757"/>
      <c r="L184" s="757"/>
      <c r="M184" s="757"/>
      <c r="N184" s="757"/>
      <c r="O184" s="758"/>
      <c r="P184" s="754" t="s">
        <v>40</v>
      </c>
      <c r="Q184" s="755"/>
      <c r="R184" s="755"/>
      <c r="S184" s="755"/>
      <c r="T184" s="755"/>
      <c r="U184" s="755"/>
      <c r="V184" s="756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101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328</v>
      </c>
      <c r="B186" s="63" t="s">
        <v>329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333</v>
      </c>
      <c r="L186" s="37" t="s">
        <v>45</v>
      </c>
      <c r="M186" s="38" t="s">
        <v>332</v>
      </c>
      <c r="N186" s="38"/>
      <c r="O186" s="37">
        <v>60</v>
      </c>
      <c r="P186" s="839" t="s">
        <v>330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45</v>
      </c>
      <c r="AC186" s="258" t="s">
        <v>331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7"/>
      <c r="B187" s="757"/>
      <c r="C187" s="757"/>
      <c r="D187" s="757"/>
      <c r="E187" s="757"/>
      <c r="F187" s="757"/>
      <c r="G187" s="757"/>
      <c r="H187" s="757"/>
      <c r="I187" s="757"/>
      <c r="J187" s="757"/>
      <c r="K187" s="757"/>
      <c r="L187" s="757"/>
      <c r="M187" s="757"/>
      <c r="N187" s="757"/>
      <c r="O187" s="758"/>
      <c r="P187" s="754" t="s">
        <v>40</v>
      </c>
      <c r="Q187" s="755"/>
      <c r="R187" s="755"/>
      <c r="S187" s="755"/>
      <c r="T187" s="755"/>
      <c r="U187" s="755"/>
      <c r="V187" s="75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7"/>
      <c r="B188" s="757"/>
      <c r="C188" s="757"/>
      <c r="D188" s="757"/>
      <c r="E188" s="757"/>
      <c r="F188" s="757"/>
      <c r="G188" s="757"/>
      <c r="H188" s="757"/>
      <c r="I188" s="757"/>
      <c r="J188" s="757"/>
      <c r="K188" s="757"/>
      <c r="L188" s="757"/>
      <c r="M188" s="757"/>
      <c r="N188" s="757"/>
      <c r="O188" s="758"/>
      <c r="P188" s="754" t="s">
        <v>40</v>
      </c>
      <c r="Q188" s="755"/>
      <c r="R188" s="755"/>
      <c r="S188" s="755"/>
      <c r="T188" s="755"/>
      <c r="U188" s="755"/>
      <c r="V188" s="75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334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109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335</v>
      </c>
      <c r="B191" s="63" t="s">
        <v>336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337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338</v>
      </c>
      <c r="B192" s="63" t="s">
        <v>339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337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7"/>
      <c r="B193" s="757"/>
      <c r="C193" s="757"/>
      <c r="D193" s="757"/>
      <c r="E193" s="757"/>
      <c r="F193" s="757"/>
      <c r="G193" s="757"/>
      <c r="H193" s="757"/>
      <c r="I193" s="757"/>
      <c r="J193" s="757"/>
      <c r="K193" s="757"/>
      <c r="L193" s="757"/>
      <c r="M193" s="757"/>
      <c r="N193" s="757"/>
      <c r="O193" s="758"/>
      <c r="P193" s="754" t="s">
        <v>40</v>
      </c>
      <c r="Q193" s="755"/>
      <c r="R193" s="755"/>
      <c r="S193" s="755"/>
      <c r="T193" s="755"/>
      <c r="U193" s="755"/>
      <c r="V193" s="7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7"/>
      <c r="B194" s="757"/>
      <c r="C194" s="757"/>
      <c r="D194" s="757"/>
      <c r="E194" s="757"/>
      <c r="F194" s="757"/>
      <c r="G194" s="757"/>
      <c r="H194" s="757"/>
      <c r="I194" s="757"/>
      <c r="J194" s="757"/>
      <c r="K194" s="757"/>
      <c r="L194" s="757"/>
      <c r="M194" s="757"/>
      <c r="N194" s="757"/>
      <c r="O194" s="758"/>
      <c r="P194" s="754" t="s">
        <v>40</v>
      </c>
      <c r="Q194" s="755"/>
      <c r="R194" s="755"/>
      <c r="S194" s="755"/>
      <c r="T194" s="755"/>
      <c r="U194" s="755"/>
      <c r="V194" s="7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147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340</v>
      </c>
      <c r="B196" s="63" t="s">
        <v>341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342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343</v>
      </c>
      <c r="B197" s="63" t="s">
        <v>344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342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7"/>
      <c r="B198" s="757"/>
      <c r="C198" s="757"/>
      <c r="D198" s="757"/>
      <c r="E198" s="757"/>
      <c r="F198" s="757"/>
      <c r="G198" s="757"/>
      <c r="H198" s="757"/>
      <c r="I198" s="757"/>
      <c r="J198" s="757"/>
      <c r="K198" s="757"/>
      <c r="L198" s="757"/>
      <c r="M198" s="757"/>
      <c r="N198" s="757"/>
      <c r="O198" s="758"/>
      <c r="P198" s="754" t="s">
        <v>40</v>
      </c>
      <c r="Q198" s="755"/>
      <c r="R198" s="755"/>
      <c r="S198" s="755"/>
      <c r="T198" s="755"/>
      <c r="U198" s="755"/>
      <c r="V198" s="756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7"/>
      <c r="B199" s="757"/>
      <c r="C199" s="757"/>
      <c r="D199" s="757"/>
      <c r="E199" s="757"/>
      <c r="F199" s="757"/>
      <c r="G199" s="757"/>
      <c r="H199" s="757"/>
      <c r="I199" s="757"/>
      <c r="J199" s="757"/>
      <c r="K199" s="757"/>
      <c r="L199" s="757"/>
      <c r="M199" s="757"/>
      <c r="N199" s="757"/>
      <c r="O199" s="758"/>
      <c r="P199" s="754" t="s">
        <v>40</v>
      </c>
      <c r="Q199" s="755"/>
      <c r="R199" s="755"/>
      <c r="S199" s="755"/>
      <c r="T199" s="755"/>
      <c r="U199" s="755"/>
      <c r="V199" s="756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160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345</v>
      </c>
      <c r="B201" s="63" t="s">
        <v>346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347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348</v>
      </c>
      <c r="B202" s="63" t="s">
        <v>349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350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351</v>
      </c>
      <c r="B203" s="63" t="s">
        <v>352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353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354</v>
      </c>
      <c r="B204" s="63" t="s">
        <v>355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356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357</v>
      </c>
      <c r="B205" s="63" t="s">
        <v>358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164</v>
      </c>
      <c r="L205" s="37" t="s">
        <v>45</v>
      </c>
      <c r="M205" s="38" t="s">
        <v>82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347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359</v>
      </c>
      <c r="B206" s="63" t="s">
        <v>360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164</v>
      </c>
      <c r="L206" s="37" t="s">
        <v>45</v>
      </c>
      <c r="M206" s="38" t="s">
        <v>82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350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361</v>
      </c>
      <c r="B207" s="63" t="s">
        <v>362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164</v>
      </c>
      <c r="L207" s="37" t="s">
        <v>45</v>
      </c>
      <c r="M207" s="38" t="s">
        <v>82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353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363</v>
      </c>
      <c r="B208" s="63" t="s">
        <v>364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164</v>
      </c>
      <c r="L208" s="37" t="s">
        <v>45</v>
      </c>
      <c r="M208" s="38" t="s">
        <v>82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356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7"/>
      <c r="B209" s="757"/>
      <c r="C209" s="757"/>
      <c r="D209" s="757"/>
      <c r="E209" s="757"/>
      <c r="F209" s="757"/>
      <c r="G209" s="757"/>
      <c r="H209" s="757"/>
      <c r="I209" s="757"/>
      <c r="J209" s="757"/>
      <c r="K209" s="757"/>
      <c r="L209" s="757"/>
      <c r="M209" s="757"/>
      <c r="N209" s="757"/>
      <c r="O209" s="758"/>
      <c r="P209" s="754" t="s">
        <v>40</v>
      </c>
      <c r="Q209" s="755"/>
      <c r="R209" s="755"/>
      <c r="S209" s="755"/>
      <c r="T209" s="755"/>
      <c r="U209" s="755"/>
      <c r="V209" s="756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7"/>
      <c r="B210" s="757"/>
      <c r="C210" s="757"/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8"/>
      <c r="P210" s="754" t="s">
        <v>40</v>
      </c>
      <c r="Q210" s="755"/>
      <c r="R210" s="755"/>
      <c r="S210" s="755"/>
      <c r="T210" s="755"/>
      <c r="U210" s="755"/>
      <c r="V210" s="756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78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365</v>
      </c>
      <c r="B212" s="63" t="s">
        <v>366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367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368</v>
      </c>
      <c r="B213" s="63" t="s">
        <v>369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370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371</v>
      </c>
      <c r="B214" s="63" t="s">
        <v>372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373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374</v>
      </c>
      <c r="B215" s="63" t="s">
        <v>375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367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144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373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381</v>
      </c>
      <c r="B218" s="63" t="s">
        <v>382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373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144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385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386</v>
      </c>
      <c r="B220" s="63" t="s">
        <v>387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388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7"/>
      <c r="B221" s="757"/>
      <c r="C221" s="757"/>
      <c r="D221" s="757"/>
      <c r="E221" s="757"/>
      <c r="F221" s="757"/>
      <c r="G221" s="757"/>
      <c r="H221" s="757"/>
      <c r="I221" s="757"/>
      <c r="J221" s="757"/>
      <c r="K221" s="757"/>
      <c r="L221" s="757"/>
      <c r="M221" s="757"/>
      <c r="N221" s="757"/>
      <c r="O221" s="758"/>
      <c r="P221" s="754" t="s">
        <v>40</v>
      </c>
      <c r="Q221" s="755"/>
      <c r="R221" s="755"/>
      <c r="S221" s="755"/>
      <c r="T221" s="755"/>
      <c r="U221" s="755"/>
      <c r="V221" s="756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7"/>
      <c r="B222" s="757"/>
      <c r="C222" s="757"/>
      <c r="D222" s="757"/>
      <c r="E222" s="757"/>
      <c r="F222" s="757"/>
      <c r="G222" s="757"/>
      <c r="H222" s="757"/>
      <c r="I222" s="757"/>
      <c r="J222" s="757"/>
      <c r="K222" s="757"/>
      <c r="L222" s="757"/>
      <c r="M222" s="757"/>
      <c r="N222" s="757"/>
      <c r="O222" s="758"/>
      <c r="P222" s="754" t="s">
        <v>40</v>
      </c>
      <c r="Q222" s="755"/>
      <c r="R222" s="755"/>
      <c r="S222" s="755"/>
      <c r="T222" s="755"/>
      <c r="U222" s="755"/>
      <c r="V222" s="756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186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389</v>
      </c>
      <c r="B224" s="63" t="s">
        <v>390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144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391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392</v>
      </c>
      <c r="B225" s="63" t="s">
        <v>393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394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7"/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8"/>
      <c r="P226" s="754" t="s">
        <v>40</v>
      </c>
      <c r="Q226" s="755"/>
      <c r="R226" s="755"/>
      <c r="S226" s="755"/>
      <c r="T226" s="755"/>
      <c r="U226" s="755"/>
      <c r="V226" s="756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7"/>
      <c r="B227" s="757"/>
      <c r="C227" s="757"/>
      <c r="D227" s="757"/>
      <c r="E227" s="757"/>
      <c r="F227" s="757"/>
      <c r="G227" s="757"/>
      <c r="H227" s="757"/>
      <c r="I227" s="757"/>
      <c r="J227" s="757"/>
      <c r="K227" s="757"/>
      <c r="L227" s="757"/>
      <c r="M227" s="757"/>
      <c r="N227" s="757"/>
      <c r="O227" s="758"/>
      <c r="P227" s="754" t="s">
        <v>40</v>
      </c>
      <c r="Q227" s="755"/>
      <c r="R227" s="755"/>
      <c r="S227" s="755"/>
      <c r="T227" s="755"/>
      <c r="U227" s="755"/>
      <c r="V227" s="756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395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109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396</v>
      </c>
      <c r="B230" s="63" t="s">
        <v>397</v>
      </c>
      <c r="C230" s="36">
        <v>4301011826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114</v>
      </c>
      <c r="L230" s="37" t="s">
        <v>45</v>
      </c>
      <c r="M230" s="38" t="s">
        <v>113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398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396</v>
      </c>
      <c r="B231" s="63" t="s">
        <v>399</v>
      </c>
      <c r="C231" s="36">
        <v>4301011942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114</v>
      </c>
      <c r="L231" s="37" t="s">
        <v>45</v>
      </c>
      <c r="M231" s="38" t="s">
        <v>401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400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402</v>
      </c>
      <c r="B232" s="63" t="s">
        <v>403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404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405</v>
      </c>
      <c r="B233" s="63" t="s">
        <v>406</v>
      </c>
      <c r="C233" s="36">
        <v>4301011721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114</v>
      </c>
      <c r="L233" s="37" t="s">
        <v>45</v>
      </c>
      <c r="M233" s="38" t="s">
        <v>113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407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405</v>
      </c>
      <c r="B234" s="63" t="s">
        <v>408</v>
      </c>
      <c r="C234" s="36">
        <v>4301011941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114</v>
      </c>
      <c r="L234" s="37" t="s">
        <v>45</v>
      </c>
      <c r="M234" s="38" t="s">
        <v>401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400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409</v>
      </c>
      <c r="B235" s="63" t="s">
        <v>410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398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411</v>
      </c>
      <c r="B236" s="63" t="s">
        <v>412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404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413</v>
      </c>
      <c r="B237" s="63" t="s">
        <v>414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407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7"/>
      <c r="B238" s="757"/>
      <c r="C238" s="757"/>
      <c r="D238" s="757"/>
      <c r="E238" s="757"/>
      <c r="F238" s="757"/>
      <c r="G238" s="757"/>
      <c r="H238" s="757"/>
      <c r="I238" s="757"/>
      <c r="J238" s="757"/>
      <c r="K238" s="757"/>
      <c r="L238" s="757"/>
      <c r="M238" s="757"/>
      <c r="N238" s="757"/>
      <c r="O238" s="758"/>
      <c r="P238" s="754" t="s">
        <v>40</v>
      </c>
      <c r="Q238" s="755"/>
      <c r="R238" s="755"/>
      <c r="S238" s="755"/>
      <c r="T238" s="755"/>
      <c r="U238" s="755"/>
      <c r="V238" s="756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7"/>
      <c r="B239" s="757"/>
      <c r="C239" s="757"/>
      <c r="D239" s="757"/>
      <c r="E239" s="757"/>
      <c r="F239" s="757"/>
      <c r="G239" s="757"/>
      <c r="H239" s="757"/>
      <c r="I239" s="757"/>
      <c r="J239" s="757"/>
      <c r="K239" s="757"/>
      <c r="L239" s="757"/>
      <c r="M239" s="757"/>
      <c r="N239" s="757"/>
      <c r="O239" s="758"/>
      <c r="P239" s="754" t="s">
        <v>40</v>
      </c>
      <c r="Q239" s="755"/>
      <c r="R239" s="755"/>
      <c r="S239" s="755"/>
      <c r="T239" s="755"/>
      <c r="U239" s="755"/>
      <c r="V239" s="756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147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415</v>
      </c>
      <c r="B241" s="63" t="s">
        <v>416</v>
      </c>
      <c r="C241" s="36">
        <v>4301020377</v>
      </c>
      <c r="D241" s="745">
        <v>4680115885981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164</v>
      </c>
      <c r="L241" s="37" t="s">
        <v>45</v>
      </c>
      <c r="M241" s="38" t="s">
        <v>117</v>
      </c>
      <c r="N241" s="38"/>
      <c r="O241" s="37">
        <v>50</v>
      </c>
      <c r="P241" s="871" t="s">
        <v>417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418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415</v>
      </c>
      <c r="B242" s="63" t="s">
        <v>419</v>
      </c>
      <c r="C242" s="36">
        <v>4301020340</v>
      </c>
      <c r="D242" s="745">
        <v>4680115885721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164</v>
      </c>
      <c r="L242" s="37" t="s">
        <v>45</v>
      </c>
      <c r="M242" s="38" t="s">
        <v>117</v>
      </c>
      <c r="N242" s="38"/>
      <c r="O242" s="37">
        <v>50</v>
      </c>
      <c r="P242" s="87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418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7"/>
      <c r="B243" s="757"/>
      <c r="C243" s="757"/>
      <c r="D243" s="757"/>
      <c r="E243" s="757"/>
      <c r="F243" s="757"/>
      <c r="G243" s="757"/>
      <c r="H243" s="757"/>
      <c r="I243" s="757"/>
      <c r="J243" s="757"/>
      <c r="K243" s="757"/>
      <c r="L243" s="757"/>
      <c r="M243" s="757"/>
      <c r="N243" s="757"/>
      <c r="O243" s="758"/>
      <c r="P243" s="754" t="s">
        <v>40</v>
      </c>
      <c r="Q243" s="755"/>
      <c r="R243" s="755"/>
      <c r="S243" s="755"/>
      <c r="T243" s="755"/>
      <c r="U243" s="755"/>
      <c r="V243" s="756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7"/>
      <c r="B244" s="757"/>
      <c r="C244" s="757"/>
      <c r="D244" s="757"/>
      <c r="E244" s="757"/>
      <c r="F244" s="757"/>
      <c r="G244" s="757"/>
      <c r="H244" s="757"/>
      <c r="I244" s="757"/>
      <c r="J244" s="757"/>
      <c r="K244" s="757"/>
      <c r="L244" s="757"/>
      <c r="M244" s="757"/>
      <c r="N244" s="757"/>
      <c r="O244" s="758"/>
      <c r="P244" s="754" t="s">
        <v>40</v>
      </c>
      <c r="Q244" s="755"/>
      <c r="R244" s="755"/>
      <c r="S244" s="755"/>
      <c r="T244" s="755"/>
      <c r="U244" s="755"/>
      <c r="V244" s="756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420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421</v>
      </c>
      <c r="B246" s="63" t="s">
        <v>422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333</v>
      </c>
      <c r="L246" s="37" t="s">
        <v>45</v>
      </c>
      <c r="M246" s="38" t="s">
        <v>332</v>
      </c>
      <c r="N246" s="38"/>
      <c r="O246" s="37">
        <v>45</v>
      </c>
      <c r="P246" s="873" t="s">
        <v>423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26" t="s">
        <v>424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7"/>
      <c r="B247" s="757"/>
      <c r="C247" s="757"/>
      <c r="D247" s="757"/>
      <c r="E247" s="757"/>
      <c r="F247" s="757"/>
      <c r="G247" s="757"/>
      <c r="H247" s="757"/>
      <c r="I247" s="757"/>
      <c r="J247" s="757"/>
      <c r="K247" s="757"/>
      <c r="L247" s="757"/>
      <c r="M247" s="757"/>
      <c r="N247" s="757"/>
      <c r="O247" s="758"/>
      <c r="P247" s="754" t="s">
        <v>40</v>
      </c>
      <c r="Q247" s="755"/>
      <c r="R247" s="755"/>
      <c r="S247" s="755"/>
      <c r="T247" s="755"/>
      <c r="U247" s="755"/>
      <c r="V247" s="756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7"/>
      <c r="B248" s="757"/>
      <c r="C248" s="757"/>
      <c r="D248" s="757"/>
      <c r="E248" s="757"/>
      <c r="F248" s="757"/>
      <c r="G248" s="757"/>
      <c r="H248" s="757"/>
      <c r="I248" s="757"/>
      <c r="J248" s="757"/>
      <c r="K248" s="757"/>
      <c r="L248" s="757"/>
      <c r="M248" s="757"/>
      <c r="N248" s="757"/>
      <c r="O248" s="758"/>
      <c r="P248" s="754" t="s">
        <v>40</v>
      </c>
      <c r="Q248" s="755"/>
      <c r="R248" s="755"/>
      <c r="S248" s="755"/>
      <c r="T248" s="755"/>
      <c r="U248" s="755"/>
      <c r="V248" s="756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425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426</v>
      </c>
      <c r="B250" s="63" t="s">
        <v>427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333</v>
      </c>
      <c r="L250" s="37" t="s">
        <v>45</v>
      </c>
      <c r="M250" s="38" t="s">
        <v>332</v>
      </c>
      <c r="N250" s="38"/>
      <c r="O250" s="37">
        <v>90</v>
      </c>
      <c r="P250" s="874" t="s">
        <v>428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8" t="s">
        <v>429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7"/>
      <c r="B251" s="757"/>
      <c r="C251" s="757"/>
      <c r="D251" s="757"/>
      <c r="E251" s="757"/>
      <c r="F251" s="757"/>
      <c r="G251" s="757"/>
      <c r="H251" s="757"/>
      <c r="I251" s="757"/>
      <c r="J251" s="757"/>
      <c r="K251" s="757"/>
      <c r="L251" s="757"/>
      <c r="M251" s="757"/>
      <c r="N251" s="757"/>
      <c r="O251" s="758"/>
      <c r="P251" s="754" t="s">
        <v>40</v>
      </c>
      <c r="Q251" s="755"/>
      <c r="R251" s="755"/>
      <c r="S251" s="755"/>
      <c r="T251" s="755"/>
      <c r="U251" s="755"/>
      <c r="V251" s="756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7"/>
      <c r="B252" s="757"/>
      <c r="C252" s="757"/>
      <c r="D252" s="757"/>
      <c r="E252" s="757"/>
      <c r="F252" s="757"/>
      <c r="G252" s="757"/>
      <c r="H252" s="757"/>
      <c r="I252" s="757"/>
      <c r="J252" s="757"/>
      <c r="K252" s="757"/>
      <c r="L252" s="757"/>
      <c r="M252" s="757"/>
      <c r="N252" s="757"/>
      <c r="O252" s="758"/>
      <c r="P252" s="754" t="s">
        <v>40</v>
      </c>
      <c r="Q252" s="755"/>
      <c r="R252" s="755"/>
      <c r="S252" s="755"/>
      <c r="T252" s="755"/>
      <c r="U252" s="755"/>
      <c r="V252" s="756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430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109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431</v>
      </c>
      <c r="B255" s="63" t="s">
        <v>432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433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434</v>
      </c>
      <c r="B256" s="63" t="s">
        <v>435</v>
      </c>
      <c r="C256" s="36">
        <v>4301011850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114</v>
      </c>
      <c r="L256" s="37" t="s">
        <v>45</v>
      </c>
      <c r="M256" s="38" t="s">
        <v>113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436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434</v>
      </c>
      <c r="B257" s="63" t="s">
        <v>437</v>
      </c>
      <c r="C257" s="36">
        <v>4301011910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114</v>
      </c>
      <c r="L257" s="37" t="s">
        <v>45</v>
      </c>
      <c r="M257" s="38" t="s">
        <v>401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438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439</v>
      </c>
      <c r="B258" s="63" t="s">
        <v>440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441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442</v>
      </c>
      <c r="B259" s="63" t="s">
        <v>443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444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445</v>
      </c>
      <c r="B260" s="63" t="s">
        <v>446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447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7"/>
      <c r="B261" s="757"/>
      <c r="C261" s="757"/>
      <c r="D261" s="757"/>
      <c r="E261" s="757"/>
      <c r="F261" s="757"/>
      <c r="G261" s="757"/>
      <c r="H261" s="757"/>
      <c r="I261" s="757"/>
      <c r="J261" s="757"/>
      <c r="K261" s="757"/>
      <c r="L261" s="757"/>
      <c r="M261" s="757"/>
      <c r="N261" s="757"/>
      <c r="O261" s="758"/>
      <c r="P261" s="754" t="s">
        <v>40</v>
      </c>
      <c r="Q261" s="755"/>
      <c r="R261" s="755"/>
      <c r="S261" s="755"/>
      <c r="T261" s="755"/>
      <c r="U261" s="755"/>
      <c r="V261" s="756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7"/>
      <c r="B262" s="757"/>
      <c r="C262" s="757"/>
      <c r="D262" s="757"/>
      <c r="E262" s="757"/>
      <c r="F262" s="757"/>
      <c r="G262" s="757"/>
      <c r="H262" s="757"/>
      <c r="I262" s="757"/>
      <c r="J262" s="757"/>
      <c r="K262" s="757"/>
      <c r="L262" s="757"/>
      <c r="M262" s="757"/>
      <c r="N262" s="757"/>
      <c r="O262" s="758"/>
      <c r="P262" s="754" t="s">
        <v>40</v>
      </c>
      <c r="Q262" s="755"/>
      <c r="R262" s="755"/>
      <c r="S262" s="755"/>
      <c r="T262" s="755"/>
      <c r="U262" s="755"/>
      <c r="V262" s="756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448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109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449</v>
      </c>
      <c r="B265" s="63" t="s">
        <v>450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451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7"/>
      <c r="B266" s="757"/>
      <c r="C266" s="757"/>
      <c r="D266" s="757"/>
      <c r="E266" s="757"/>
      <c r="F266" s="757"/>
      <c r="G266" s="757"/>
      <c r="H266" s="757"/>
      <c r="I266" s="757"/>
      <c r="J266" s="757"/>
      <c r="K266" s="757"/>
      <c r="L266" s="757"/>
      <c r="M266" s="757"/>
      <c r="N266" s="757"/>
      <c r="O266" s="758"/>
      <c r="P266" s="754" t="s">
        <v>40</v>
      </c>
      <c r="Q266" s="755"/>
      <c r="R266" s="755"/>
      <c r="S266" s="755"/>
      <c r="T266" s="755"/>
      <c r="U266" s="755"/>
      <c r="V266" s="756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7"/>
      <c r="B267" s="757"/>
      <c r="C267" s="757"/>
      <c r="D267" s="757"/>
      <c r="E267" s="757"/>
      <c r="F267" s="757"/>
      <c r="G267" s="757"/>
      <c r="H267" s="757"/>
      <c r="I267" s="757"/>
      <c r="J267" s="757"/>
      <c r="K267" s="757"/>
      <c r="L267" s="757"/>
      <c r="M267" s="757"/>
      <c r="N267" s="757"/>
      <c r="O267" s="758"/>
      <c r="P267" s="754" t="s">
        <v>40</v>
      </c>
      <c r="Q267" s="755"/>
      <c r="R267" s="755"/>
      <c r="S267" s="755"/>
      <c r="T267" s="755"/>
      <c r="U267" s="755"/>
      <c r="V267" s="756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452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109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453</v>
      </c>
      <c r="B270" s="63" t="s">
        <v>454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455</v>
      </c>
      <c r="B271" s="63" t="s">
        <v>456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457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458</v>
      </c>
      <c r="B272" s="63" t="s">
        <v>459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460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7"/>
      <c r="B273" s="757"/>
      <c r="C273" s="757"/>
      <c r="D273" s="757"/>
      <c r="E273" s="757"/>
      <c r="F273" s="757"/>
      <c r="G273" s="757"/>
      <c r="H273" s="757"/>
      <c r="I273" s="757"/>
      <c r="J273" s="757"/>
      <c r="K273" s="757"/>
      <c r="L273" s="757"/>
      <c r="M273" s="757"/>
      <c r="N273" s="757"/>
      <c r="O273" s="758"/>
      <c r="P273" s="754" t="s">
        <v>40</v>
      </c>
      <c r="Q273" s="755"/>
      <c r="R273" s="755"/>
      <c r="S273" s="755"/>
      <c r="T273" s="755"/>
      <c r="U273" s="755"/>
      <c r="V273" s="7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7"/>
      <c r="B274" s="757"/>
      <c r="C274" s="757"/>
      <c r="D274" s="757"/>
      <c r="E274" s="757"/>
      <c r="F274" s="757"/>
      <c r="G274" s="757"/>
      <c r="H274" s="757"/>
      <c r="I274" s="757"/>
      <c r="J274" s="757"/>
      <c r="K274" s="757"/>
      <c r="L274" s="757"/>
      <c r="M274" s="757"/>
      <c r="N274" s="757"/>
      <c r="O274" s="758"/>
      <c r="P274" s="754" t="s">
        <v>40</v>
      </c>
      <c r="Q274" s="755"/>
      <c r="R274" s="755"/>
      <c r="S274" s="755"/>
      <c r="T274" s="755"/>
      <c r="U274" s="755"/>
      <c r="V274" s="7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461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78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462</v>
      </c>
      <c r="B277" s="63" t="s">
        <v>463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144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464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465</v>
      </c>
      <c r="B278" s="63" t="s">
        <v>466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467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468</v>
      </c>
      <c r="B279" s="63" t="s">
        <v>469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144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464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470</v>
      </c>
      <c r="B280" s="63" t="s">
        <v>471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119</v>
      </c>
      <c r="M280" s="38" t="s">
        <v>117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472</v>
      </c>
      <c r="AG280" s="78"/>
      <c r="AJ280" s="84" t="s">
        <v>120</v>
      </c>
      <c r="AK280" s="84">
        <v>436.8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473</v>
      </c>
      <c r="B281" s="63" t="s">
        <v>474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467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7"/>
      <c r="B282" s="757"/>
      <c r="C282" s="757"/>
      <c r="D282" s="757"/>
      <c r="E282" s="757"/>
      <c r="F282" s="757"/>
      <c r="G282" s="757"/>
      <c r="H282" s="757"/>
      <c r="I282" s="757"/>
      <c r="J282" s="757"/>
      <c r="K282" s="757"/>
      <c r="L282" s="757"/>
      <c r="M282" s="757"/>
      <c r="N282" s="757"/>
      <c r="O282" s="758"/>
      <c r="P282" s="754" t="s">
        <v>40</v>
      </c>
      <c r="Q282" s="755"/>
      <c r="R282" s="755"/>
      <c r="S282" s="755"/>
      <c r="T282" s="755"/>
      <c r="U282" s="755"/>
      <c r="V282" s="756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7"/>
      <c r="B283" s="757"/>
      <c r="C283" s="757"/>
      <c r="D283" s="757"/>
      <c r="E283" s="757"/>
      <c r="F283" s="757"/>
      <c r="G283" s="757"/>
      <c r="H283" s="757"/>
      <c r="I283" s="757"/>
      <c r="J283" s="757"/>
      <c r="K283" s="757"/>
      <c r="L283" s="757"/>
      <c r="M283" s="757"/>
      <c r="N283" s="757"/>
      <c r="O283" s="758"/>
      <c r="P283" s="754" t="s">
        <v>40</v>
      </c>
      <c r="Q283" s="755"/>
      <c r="R283" s="755"/>
      <c r="S283" s="755"/>
      <c r="T283" s="755"/>
      <c r="U283" s="755"/>
      <c r="V283" s="756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475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109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476</v>
      </c>
      <c r="B286" s="63" t="s">
        <v>477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478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7"/>
      <c r="B287" s="757"/>
      <c r="C287" s="757"/>
      <c r="D287" s="757"/>
      <c r="E287" s="757"/>
      <c r="F287" s="757"/>
      <c r="G287" s="757"/>
      <c r="H287" s="757"/>
      <c r="I287" s="757"/>
      <c r="J287" s="757"/>
      <c r="K287" s="757"/>
      <c r="L287" s="757"/>
      <c r="M287" s="757"/>
      <c r="N287" s="757"/>
      <c r="O287" s="758"/>
      <c r="P287" s="754" t="s">
        <v>40</v>
      </c>
      <c r="Q287" s="755"/>
      <c r="R287" s="755"/>
      <c r="S287" s="755"/>
      <c r="T287" s="755"/>
      <c r="U287" s="755"/>
      <c r="V287" s="7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7"/>
      <c r="B288" s="757"/>
      <c r="C288" s="757"/>
      <c r="D288" s="757"/>
      <c r="E288" s="757"/>
      <c r="F288" s="757"/>
      <c r="G288" s="757"/>
      <c r="H288" s="757"/>
      <c r="I288" s="757"/>
      <c r="J288" s="757"/>
      <c r="K288" s="757"/>
      <c r="L288" s="757"/>
      <c r="M288" s="757"/>
      <c r="N288" s="757"/>
      <c r="O288" s="758"/>
      <c r="P288" s="754" t="s">
        <v>40</v>
      </c>
      <c r="Q288" s="755"/>
      <c r="R288" s="755"/>
      <c r="S288" s="755"/>
      <c r="T288" s="755"/>
      <c r="U288" s="755"/>
      <c r="V288" s="7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160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479</v>
      </c>
      <c r="B290" s="63" t="s">
        <v>480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164</v>
      </c>
      <c r="L290" s="37" t="s">
        <v>45</v>
      </c>
      <c r="M290" s="38" t="s">
        <v>82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481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7"/>
      <c r="B291" s="757"/>
      <c r="C291" s="757"/>
      <c r="D291" s="757"/>
      <c r="E291" s="757"/>
      <c r="F291" s="757"/>
      <c r="G291" s="757"/>
      <c r="H291" s="757"/>
      <c r="I291" s="757"/>
      <c r="J291" s="757"/>
      <c r="K291" s="757"/>
      <c r="L291" s="757"/>
      <c r="M291" s="757"/>
      <c r="N291" s="757"/>
      <c r="O291" s="758"/>
      <c r="P291" s="754" t="s">
        <v>40</v>
      </c>
      <c r="Q291" s="755"/>
      <c r="R291" s="755"/>
      <c r="S291" s="755"/>
      <c r="T291" s="755"/>
      <c r="U291" s="755"/>
      <c r="V291" s="75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7"/>
      <c r="B292" s="757"/>
      <c r="C292" s="757"/>
      <c r="D292" s="757"/>
      <c r="E292" s="757"/>
      <c r="F292" s="757"/>
      <c r="G292" s="757"/>
      <c r="H292" s="757"/>
      <c r="I292" s="757"/>
      <c r="J292" s="757"/>
      <c r="K292" s="757"/>
      <c r="L292" s="757"/>
      <c r="M292" s="757"/>
      <c r="N292" s="757"/>
      <c r="O292" s="758"/>
      <c r="P292" s="754" t="s">
        <v>40</v>
      </c>
      <c r="Q292" s="755"/>
      <c r="R292" s="755"/>
      <c r="S292" s="755"/>
      <c r="T292" s="755"/>
      <c r="U292" s="755"/>
      <c r="V292" s="75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78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482</v>
      </c>
      <c r="B294" s="63" t="s">
        <v>483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484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7"/>
      <c r="B295" s="757"/>
      <c r="C295" s="757"/>
      <c r="D295" s="757"/>
      <c r="E295" s="757"/>
      <c r="F295" s="757"/>
      <c r="G295" s="757"/>
      <c r="H295" s="757"/>
      <c r="I295" s="757"/>
      <c r="J295" s="757"/>
      <c r="K295" s="757"/>
      <c r="L295" s="757"/>
      <c r="M295" s="757"/>
      <c r="N295" s="757"/>
      <c r="O295" s="758"/>
      <c r="P295" s="754" t="s">
        <v>40</v>
      </c>
      <c r="Q295" s="755"/>
      <c r="R295" s="755"/>
      <c r="S295" s="755"/>
      <c r="T295" s="755"/>
      <c r="U295" s="755"/>
      <c r="V295" s="75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7"/>
      <c r="B296" s="757"/>
      <c r="C296" s="757"/>
      <c r="D296" s="757"/>
      <c r="E296" s="757"/>
      <c r="F296" s="757"/>
      <c r="G296" s="757"/>
      <c r="H296" s="757"/>
      <c r="I296" s="757"/>
      <c r="J296" s="757"/>
      <c r="K296" s="757"/>
      <c r="L296" s="757"/>
      <c r="M296" s="757"/>
      <c r="N296" s="757"/>
      <c r="O296" s="758"/>
      <c r="P296" s="754" t="s">
        <v>40</v>
      </c>
      <c r="Q296" s="755"/>
      <c r="R296" s="755"/>
      <c r="S296" s="755"/>
      <c r="T296" s="755"/>
      <c r="U296" s="755"/>
      <c r="V296" s="75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485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78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486</v>
      </c>
      <c r="B299" s="63" t="s">
        <v>487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488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7"/>
      <c r="B300" s="757"/>
      <c r="C300" s="757"/>
      <c r="D300" s="757"/>
      <c r="E300" s="757"/>
      <c r="F300" s="757"/>
      <c r="G300" s="757"/>
      <c r="H300" s="757"/>
      <c r="I300" s="757"/>
      <c r="J300" s="757"/>
      <c r="K300" s="757"/>
      <c r="L300" s="757"/>
      <c r="M300" s="757"/>
      <c r="N300" s="757"/>
      <c r="O300" s="758"/>
      <c r="P300" s="754" t="s">
        <v>40</v>
      </c>
      <c r="Q300" s="755"/>
      <c r="R300" s="755"/>
      <c r="S300" s="755"/>
      <c r="T300" s="755"/>
      <c r="U300" s="755"/>
      <c r="V300" s="756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7"/>
      <c r="B301" s="757"/>
      <c r="C301" s="757"/>
      <c r="D301" s="757"/>
      <c r="E301" s="757"/>
      <c r="F301" s="757"/>
      <c r="G301" s="757"/>
      <c r="H301" s="757"/>
      <c r="I301" s="757"/>
      <c r="J301" s="757"/>
      <c r="K301" s="757"/>
      <c r="L301" s="757"/>
      <c r="M301" s="757"/>
      <c r="N301" s="757"/>
      <c r="O301" s="758"/>
      <c r="P301" s="754" t="s">
        <v>40</v>
      </c>
      <c r="Q301" s="755"/>
      <c r="R301" s="755"/>
      <c r="S301" s="755"/>
      <c r="T301" s="755"/>
      <c r="U301" s="755"/>
      <c r="V301" s="756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489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109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490</v>
      </c>
      <c r="B304" s="63" t="s">
        <v>491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451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7"/>
      <c r="B305" s="757"/>
      <c r="C305" s="757"/>
      <c r="D305" s="757"/>
      <c r="E305" s="757"/>
      <c r="F305" s="757"/>
      <c r="G305" s="757"/>
      <c r="H305" s="757"/>
      <c r="I305" s="757"/>
      <c r="J305" s="757"/>
      <c r="K305" s="757"/>
      <c r="L305" s="757"/>
      <c r="M305" s="757"/>
      <c r="N305" s="757"/>
      <c r="O305" s="758"/>
      <c r="P305" s="754" t="s">
        <v>40</v>
      </c>
      <c r="Q305" s="755"/>
      <c r="R305" s="755"/>
      <c r="S305" s="755"/>
      <c r="T305" s="755"/>
      <c r="U305" s="755"/>
      <c r="V305" s="756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7"/>
      <c r="B306" s="757"/>
      <c r="C306" s="757"/>
      <c r="D306" s="757"/>
      <c r="E306" s="757"/>
      <c r="F306" s="757"/>
      <c r="G306" s="757"/>
      <c r="H306" s="757"/>
      <c r="I306" s="757"/>
      <c r="J306" s="757"/>
      <c r="K306" s="757"/>
      <c r="L306" s="757"/>
      <c r="M306" s="757"/>
      <c r="N306" s="757"/>
      <c r="O306" s="758"/>
      <c r="P306" s="754" t="s">
        <v>40</v>
      </c>
      <c r="Q306" s="755"/>
      <c r="R306" s="755"/>
      <c r="S306" s="755"/>
      <c r="T306" s="755"/>
      <c r="U306" s="755"/>
      <c r="V306" s="756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160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492</v>
      </c>
      <c r="B308" s="63" t="s">
        <v>493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164</v>
      </c>
      <c r="L308" s="37" t="s">
        <v>45</v>
      </c>
      <c r="M308" s="38" t="s">
        <v>82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494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495</v>
      </c>
      <c r="B309" s="63" t="s">
        <v>496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164</v>
      </c>
      <c r="L309" s="37" t="s">
        <v>45</v>
      </c>
      <c r="M309" s="38" t="s">
        <v>82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494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7"/>
      <c r="B310" s="757"/>
      <c r="C310" s="757"/>
      <c r="D310" s="757"/>
      <c r="E310" s="757"/>
      <c r="F310" s="757"/>
      <c r="G310" s="757"/>
      <c r="H310" s="757"/>
      <c r="I310" s="757"/>
      <c r="J310" s="757"/>
      <c r="K310" s="757"/>
      <c r="L310" s="757"/>
      <c r="M310" s="757"/>
      <c r="N310" s="757"/>
      <c r="O310" s="758"/>
      <c r="P310" s="754" t="s">
        <v>40</v>
      </c>
      <c r="Q310" s="755"/>
      <c r="R310" s="755"/>
      <c r="S310" s="755"/>
      <c r="T310" s="755"/>
      <c r="U310" s="755"/>
      <c r="V310" s="75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7"/>
      <c r="B311" s="757"/>
      <c r="C311" s="757"/>
      <c r="D311" s="757"/>
      <c r="E311" s="757"/>
      <c r="F311" s="757"/>
      <c r="G311" s="757"/>
      <c r="H311" s="757"/>
      <c r="I311" s="757"/>
      <c r="J311" s="757"/>
      <c r="K311" s="757"/>
      <c r="L311" s="757"/>
      <c r="M311" s="757"/>
      <c r="N311" s="757"/>
      <c r="O311" s="758"/>
      <c r="P311" s="754" t="s">
        <v>40</v>
      </c>
      <c r="Q311" s="755"/>
      <c r="R311" s="755"/>
      <c r="S311" s="755"/>
      <c r="T311" s="755"/>
      <c r="U311" s="755"/>
      <c r="V311" s="75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497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109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498</v>
      </c>
      <c r="B314" s="63" t="s">
        <v>499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501</v>
      </c>
      <c r="AB314" s="69" t="s">
        <v>45</v>
      </c>
      <c r="AC314" s="374" t="s">
        <v>500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7"/>
      <c r="B315" s="757"/>
      <c r="C315" s="757"/>
      <c r="D315" s="757"/>
      <c r="E315" s="757"/>
      <c r="F315" s="757"/>
      <c r="G315" s="757"/>
      <c r="H315" s="757"/>
      <c r="I315" s="757"/>
      <c r="J315" s="757"/>
      <c r="K315" s="757"/>
      <c r="L315" s="757"/>
      <c r="M315" s="757"/>
      <c r="N315" s="757"/>
      <c r="O315" s="758"/>
      <c r="P315" s="754" t="s">
        <v>40</v>
      </c>
      <c r="Q315" s="755"/>
      <c r="R315" s="755"/>
      <c r="S315" s="755"/>
      <c r="T315" s="755"/>
      <c r="U315" s="755"/>
      <c r="V315" s="75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7"/>
      <c r="B316" s="757"/>
      <c r="C316" s="757"/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8"/>
      <c r="P316" s="754" t="s">
        <v>40</v>
      </c>
      <c r="Q316" s="755"/>
      <c r="R316" s="755"/>
      <c r="S316" s="755"/>
      <c r="T316" s="755"/>
      <c r="U316" s="755"/>
      <c r="V316" s="75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502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109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503</v>
      </c>
      <c r="B319" s="63" t="s">
        <v>504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505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506</v>
      </c>
      <c r="B320" s="63" t="s">
        <v>507</v>
      </c>
      <c r="C320" s="36">
        <v>4301012016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114</v>
      </c>
      <c r="L320" s="37" t="s">
        <v>45</v>
      </c>
      <c r="M320" s="38" t="s">
        <v>117</v>
      </c>
      <c r="N320" s="38"/>
      <c r="O320" s="37">
        <v>55</v>
      </c>
      <c r="P320" s="8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508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506</v>
      </c>
      <c r="B321" s="63" t="s">
        <v>509</v>
      </c>
      <c r="C321" s="36">
        <v>4301011911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114</v>
      </c>
      <c r="L321" s="37" t="s">
        <v>45</v>
      </c>
      <c r="M321" s="38" t="s">
        <v>401</v>
      </c>
      <c r="N321" s="38"/>
      <c r="O321" s="37">
        <v>55</v>
      </c>
      <c r="P321" s="9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510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511</v>
      </c>
      <c r="B322" s="63" t="s">
        <v>512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513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514</v>
      </c>
      <c r="B323" s="63" t="s">
        <v>515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516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517</v>
      </c>
      <c r="B324" s="63" t="s">
        <v>518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508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7"/>
      <c r="B325" s="757"/>
      <c r="C325" s="757"/>
      <c r="D325" s="757"/>
      <c r="E325" s="757"/>
      <c r="F325" s="757"/>
      <c r="G325" s="757"/>
      <c r="H325" s="757"/>
      <c r="I325" s="757"/>
      <c r="J325" s="757"/>
      <c r="K325" s="757"/>
      <c r="L325" s="757"/>
      <c r="M325" s="757"/>
      <c r="N325" s="757"/>
      <c r="O325" s="758"/>
      <c r="P325" s="754" t="s">
        <v>40</v>
      </c>
      <c r="Q325" s="755"/>
      <c r="R325" s="755"/>
      <c r="S325" s="755"/>
      <c r="T325" s="755"/>
      <c r="U325" s="755"/>
      <c r="V325" s="756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7"/>
      <c r="B326" s="757"/>
      <c r="C326" s="757"/>
      <c r="D326" s="757"/>
      <c r="E326" s="757"/>
      <c r="F326" s="757"/>
      <c r="G326" s="757"/>
      <c r="H326" s="757"/>
      <c r="I326" s="757"/>
      <c r="J326" s="757"/>
      <c r="K326" s="757"/>
      <c r="L326" s="757"/>
      <c r="M326" s="757"/>
      <c r="N326" s="757"/>
      <c r="O326" s="758"/>
      <c r="P326" s="754" t="s">
        <v>40</v>
      </c>
      <c r="Q326" s="755"/>
      <c r="R326" s="755"/>
      <c r="S326" s="755"/>
      <c r="T326" s="755"/>
      <c r="U326" s="755"/>
      <c r="V326" s="756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160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519</v>
      </c>
      <c r="B328" s="63" t="s">
        <v>520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521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522</v>
      </c>
      <c r="B329" s="63" t="s">
        <v>523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524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525</v>
      </c>
      <c r="B330" s="63" t="s">
        <v>526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527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528</v>
      </c>
      <c r="B331" s="63" t="s">
        <v>529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164</v>
      </c>
      <c r="L331" s="37" t="s">
        <v>45</v>
      </c>
      <c r="M331" s="38" t="s">
        <v>82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524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7"/>
      <c r="B332" s="757"/>
      <c r="C332" s="757"/>
      <c r="D332" s="757"/>
      <c r="E332" s="757"/>
      <c r="F332" s="757"/>
      <c r="G332" s="757"/>
      <c r="H332" s="757"/>
      <c r="I332" s="757"/>
      <c r="J332" s="757"/>
      <c r="K332" s="757"/>
      <c r="L332" s="757"/>
      <c r="M332" s="757"/>
      <c r="N332" s="757"/>
      <c r="O332" s="758"/>
      <c r="P332" s="754" t="s">
        <v>40</v>
      </c>
      <c r="Q332" s="755"/>
      <c r="R332" s="755"/>
      <c r="S332" s="755"/>
      <c r="T332" s="755"/>
      <c r="U332" s="755"/>
      <c r="V332" s="756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7"/>
      <c r="B333" s="757"/>
      <c r="C333" s="757"/>
      <c r="D333" s="757"/>
      <c r="E333" s="757"/>
      <c r="F333" s="757"/>
      <c r="G333" s="757"/>
      <c r="H333" s="757"/>
      <c r="I333" s="757"/>
      <c r="J333" s="757"/>
      <c r="K333" s="757"/>
      <c r="L333" s="757"/>
      <c r="M333" s="757"/>
      <c r="N333" s="757"/>
      <c r="O333" s="758"/>
      <c r="P333" s="754" t="s">
        <v>40</v>
      </c>
      <c r="Q333" s="755"/>
      <c r="R333" s="755"/>
      <c r="S333" s="755"/>
      <c r="T333" s="755"/>
      <c r="U333" s="755"/>
      <c r="V333" s="756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78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27" customHeight="1" x14ac:dyDescent="0.25">
      <c r="A335" s="63" t="s">
        <v>530</v>
      </c>
      <c r="B335" s="63" t="s">
        <v>531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532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533</v>
      </c>
      <c r="B336" s="63" t="s">
        <v>534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535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536</v>
      </c>
      <c r="B337" s="63" t="s">
        <v>537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538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539</v>
      </c>
      <c r="B338" s="63" t="s">
        <v>540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541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542</v>
      </c>
      <c r="B339" s="63" t="s">
        <v>543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144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544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7"/>
      <c r="B340" s="757"/>
      <c r="C340" s="757"/>
      <c r="D340" s="757"/>
      <c r="E340" s="757"/>
      <c r="F340" s="757"/>
      <c r="G340" s="757"/>
      <c r="H340" s="757"/>
      <c r="I340" s="757"/>
      <c r="J340" s="757"/>
      <c r="K340" s="757"/>
      <c r="L340" s="757"/>
      <c r="M340" s="757"/>
      <c r="N340" s="757"/>
      <c r="O340" s="758"/>
      <c r="P340" s="754" t="s">
        <v>40</v>
      </c>
      <c r="Q340" s="755"/>
      <c r="R340" s="755"/>
      <c r="S340" s="755"/>
      <c r="T340" s="755"/>
      <c r="U340" s="755"/>
      <c r="V340" s="756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7"/>
      <c r="B341" s="757"/>
      <c r="C341" s="757"/>
      <c r="D341" s="757"/>
      <c r="E341" s="757"/>
      <c r="F341" s="757"/>
      <c r="G341" s="757"/>
      <c r="H341" s="757"/>
      <c r="I341" s="757"/>
      <c r="J341" s="757"/>
      <c r="K341" s="757"/>
      <c r="L341" s="757"/>
      <c r="M341" s="757"/>
      <c r="N341" s="757"/>
      <c r="O341" s="758"/>
      <c r="P341" s="754" t="s">
        <v>40</v>
      </c>
      <c r="Q341" s="755"/>
      <c r="R341" s="755"/>
      <c r="S341" s="755"/>
      <c r="T341" s="755"/>
      <c r="U341" s="755"/>
      <c r="V341" s="756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186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545</v>
      </c>
      <c r="B343" s="63" t="s">
        <v>546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547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548</v>
      </c>
      <c r="B344" s="63" t="s">
        <v>549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550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551</v>
      </c>
      <c r="B345" s="63" t="s">
        <v>552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144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553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7"/>
      <c r="B346" s="757"/>
      <c r="C346" s="757"/>
      <c r="D346" s="757"/>
      <c r="E346" s="757"/>
      <c r="F346" s="757"/>
      <c r="G346" s="757"/>
      <c r="H346" s="757"/>
      <c r="I346" s="757"/>
      <c r="J346" s="757"/>
      <c r="K346" s="757"/>
      <c r="L346" s="757"/>
      <c r="M346" s="757"/>
      <c r="N346" s="757"/>
      <c r="O346" s="758"/>
      <c r="P346" s="754" t="s">
        <v>40</v>
      </c>
      <c r="Q346" s="755"/>
      <c r="R346" s="755"/>
      <c r="S346" s="755"/>
      <c r="T346" s="755"/>
      <c r="U346" s="755"/>
      <c r="V346" s="756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7"/>
      <c r="B347" s="757"/>
      <c r="C347" s="757"/>
      <c r="D347" s="757"/>
      <c r="E347" s="757"/>
      <c r="F347" s="757"/>
      <c r="G347" s="757"/>
      <c r="H347" s="757"/>
      <c r="I347" s="757"/>
      <c r="J347" s="757"/>
      <c r="K347" s="757"/>
      <c r="L347" s="757"/>
      <c r="M347" s="757"/>
      <c r="N347" s="757"/>
      <c r="O347" s="758"/>
      <c r="P347" s="754" t="s">
        <v>40</v>
      </c>
      <c r="Q347" s="755"/>
      <c r="R347" s="755"/>
      <c r="S347" s="755"/>
      <c r="T347" s="755"/>
      <c r="U347" s="755"/>
      <c r="V347" s="756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101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554</v>
      </c>
      <c r="B349" s="63" t="s">
        <v>555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916" t="s">
        <v>556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557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558</v>
      </c>
      <c r="B350" s="63" t="s">
        <v>559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917" t="s">
        <v>560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561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562</v>
      </c>
      <c r="B351" s="63" t="s">
        <v>563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564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565</v>
      </c>
      <c r="B352" s="63" t="s">
        <v>566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561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7"/>
      <c r="B353" s="757"/>
      <c r="C353" s="757"/>
      <c r="D353" s="757"/>
      <c r="E353" s="757"/>
      <c r="F353" s="757"/>
      <c r="G353" s="757"/>
      <c r="H353" s="757"/>
      <c r="I353" s="757"/>
      <c r="J353" s="757"/>
      <c r="K353" s="757"/>
      <c r="L353" s="757"/>
      <c r="M353" s="757"/>
      <c r="N353" s="757"/>
      <c r="O353" s="758"/>
      <c r="P353" s="754" t="s">
        <v>40</v>
      </c>
      <c r="Q353" s="755"/>
      <c r="R353" s="755"/>
      <c r="S353" s="755"/>
      <c r="T353" s="755"/>
      <c r="U353" s="755"/>
      <c r="V353" s="756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7"/>
      <c r="B354" s="757"/>
      <c r="C354" s="757"/>
      <c r="D354" s="757"/>
      <c r="E354" s="757"/>
      <c r="F354" s="757"/>
      <c r="G354" s="757"/>
      <c r="H354" s="757"/>
      <c r="I354" s="757"/>
      <c r="J354" s="757"/>
      <c r="K354" s="757"/>
      <c r="L354" s="757"/>
      <c r="M354" s="757"/>
      <c r="N354" s="757"/>
      <c r="O354" s="758"/>
      <c r="P354" s="754" t="s">
        <v>40</v>
      </c>
      <c r="Q354" s="755"/>
      <c r="R354" s="755"/>
      <c r="S354" s="755"/>
      <c r="T354" s="755"/>
      <c r="U354" s="755"/>
      <c r="V354" s="756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567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568</v>
      </c>
      <c r="B356" s="63" t="s">
        <v>569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571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570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572</v>
      </c>
      <c r="B357" s="63" t="s">
        <v>573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571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570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574</v>
      </c>
      <c r="B358" s="63" t="s">
        <v>575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571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570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7"/>
      <c r="B359" s="757"/>
      <c r="C359" s="757"/>
      <c r="D359" s="757"/>
      <c r="E359" s="757"/>
      <c r="F359" s="757"/>
      <c r="G359" s="757"/>
      <c r="H359" s="757"/>
      <c r="I359" s="757"/>
      <c r="J359" s="757"/>
      <c r="K359" s="757"/>
      <c r="L359" s="757"/>
      <c r="M359" s="757"/>
      <c r="N359" s="757"/>
      <c r="O359" s="758"/>
      <c r="P359" s="754" t="s">
        <v>40</v>
      </c>
      <c r="Q359" s="755"/>
      <c r="R359" s="755"/>
      <c r="S359" s="755"/>
      <c r="T359" s="755"/>
      <c r="U359" s="755"/>
      <c r="V359" s="756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7"/>
      <c r="B360" s="757"/>
      <c r="C360" s="757"/>
      <c r="D360" s="757"/>
      <c r="E360" s="757"/>
      <c r="F360" s="757"/>
      <c r="G360" s="757"/>
      <c r="H360" s="757"/>
      <c r="I360" s="757"/>
      <c r="J360" s="757"/>
      <c r="K360" s="757"/>
      <c r="L360" s="757"/>
      <c r="M360" s="757"/>
      <c r="N360" s="757"/>
      <c r="O360" s="758"/>
      <c r="P360" s="754" t="s">
        <v>40</v>
      </c>
      <c r="Q360" s="755"/>
      <c r="R360" s="755"/>
      <c r="S360" s="755"/>
      <c r="T360" s="755"/>
      <c r="U360" s="755"/>
      <c r="V360" s="756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576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160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577</v>
      </c>
      <c r="B363" s="63" t="s">
        <v>578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579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7"/>
      <c r="B364" s="757"/>
      <c r="C364" s="757"/>
      <c r="D364" s="757"/>
      <c r="E364" s="757"/>
      <c r="F364" s="757"/>
      <c r="G364" s="757"/>
      <c r="H364" s="757"/>
      <c r="I364" s="757"/>
      <c r="J364" s="757"/>
      <c r="K364" s="757"/>
      <c r="L364" s="757"/>
      <c r="M364" s="757"/>
      <c r="N364" s="757"/>
      <c r="O364" s="758"/>
      <c r="P364" s="754" t="s">
        <v>40</v>
      </c>
      <c r="Q364" s="755"/>
      <c r="R364" s="755"/>
      <c r="S364" s="755"/>
      <c r="T364" s="755"/>
      <c r="U364" s="755"/>
      <c r="V364" s="75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7"/>
      <c r="B365" s="757"/>
      <c r="C365" s="757"/>
      <c r="D365" s="757"/>
      <c r="E365" s="757"/>
      <c r="F365" s="757"/>
      <c r="G365" s="757"/>
      <c r="H365" s="757"/>
      <c r="I365" s="757"/>
      <c r="J365" s="757"/>
      <c r="K365" s="757"/>
      <c r="L365" s="757"/>
      <c r="M365" s="757"/>
      <c r="N365" s="757"/>
      <c r="O365" s="758"/>
      <c r="P365" s="754" t="s">
        <v>40</v>
      </c>
      <c r="Q365" s="755"/>
      <c r="R365" s="755"/>
      <c r="S365" s="755"/>
      <c r="T365" s="755"/>
      <c r="U365" s="755"/>
      <c r="V365" s="75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78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580</v>
      </c>
      <c r="B367" s="63" t="s">
        <v>581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144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582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583</v>
      </c>
      <c r="B368" s="63" t="s">
        <v>584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585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586</v>
      </c>
      <c r="B369" s="63" t="s">
        <v>587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144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7"/>
      <c r="B370" s="757"/>
      <c r="C370" s="757"/>
      <c r="D370" s="757"/>
      <c r="E370" s="757"/>
      <c r="F370" s="757"/>
      <c r="G370" s="757"/>
      <c r="H370" s="757"/>
      <c r="I370" s="757"/>
      <c r="J370" s="757"/>
      <c r="K370" s="757"/>
      <c r="L370" s="757"/>
      <c r="M370" s="757"/>
      <c r="N370" s="757"/>
      <c r="O370" s="758"/>
      <c r="P370" s="754" t="s">
        <v>40</v>
      </c>
      <c r="Q370" s="755"/>
      <c r="R370" s="755"/>
      <c r="S370" s="755"/>
      <c r="T370" s="755"/>
      <c r="U370" s="755"/>
      <c r="V370" s="75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7"/>
      <c r="B371" s="757"/>
      <c r="C371" s="757"/>
      <c r="D371" s="757"/>
      <c r="E371" s="757"/>
      <c r="F371" s="757"/>
      <c r="G371" s="757"/>
      <c r="H371" s="757"/>
      <c r="I371" s="757"/>
      <c r="J371" s="757"/>
      <c r="K371" s="757"/>
      <c r="L371" s="757"/>
      <c r="M371" s="757"/>
      <c r="N371" s="757"/>
      <c r="O371" s="758"/>
      <c r="P371" s="754" t="s">
        <v>40</v>
      </c>
      <c r="Q371" s="755"/>
      <c r="R371" s="755"/>
      <c r="S371" s="755"/>
      <c r="T371" s="755"/>
      <c r="U371" s="755"/>
      <c r="V371" s="75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589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590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109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37.5" customHeight="1" x14ac:dyDescent="0.25">
      <c r="A375" s="63" t="s">
        <v>591</v>
      </c>
      <c r="B375" s="63" t="s">
        <v>592</v>
      </c>
      <c r="C375" s="36">
        <v>4301011869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45</v>
      </c>
      <c r="M375" s="38" t="s">
        <v>82</v>
      </c>
      <c r="N375" s="38"/>
      <c r="O375" s="37">
        <v>60</v>
      </c>
      <c r="P375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593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27" customHeight="1" x14ac:dyDescent="0.25">
      <c r="A376" s="63" t="s">
        <v>591</v>
      </c>
      <c r="B376" s="63" t="s">
        <v>594</v>
      </c>
      <c r="C376" s="36">
        <v>4301011946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45</v>
      </c>
      <c r="M376" s="38" t="s">
        <v>401</v>
      </c>
      <c r="N376" s="38"/>
      <c r="O376" s="37">
        <v>60</v>
      </c>
      <c r="P376" s="9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595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596</v>
      </c>
      <c r="B377" s="63" t="s">
        <v>597</v>
      </c>
      <c r="C377" s="36">
        <v>4301011870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119</v>
      </c>
      <c r="M377" s="38" t="s">
        <v>82</v>
      </c>
      <c r="N377" s="38"/>
      <c r="O377" s="37">
        <v>60</v>
      </c>
      <c r="P37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38" t="s">
        <v>598</v>
      </c>
      <c r="AG377" s="78"/>
      <c r="AJ377" s="84" t="s">
        <v>120</v>
      </c>
      <c r="AK377" s="84">
        <v>720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596</v>
      </c>
      <c r="B378" s="63" t="s">
        <v>599</v>
      </c>
      <c r="C378" s="36">
        <v>4301011947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45</v>
      </c>
      <c r="M378" s="38" t="s">
        <v>401</v>
      </c>
      <c r="N378" s="38"/>
      <c r="O378" s="37">
        <v>60</v>
      </c>
      <c r="P378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40" t="s">
        <v>595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37.5" customHeight="1" x14ac:dyDescent="0.25">
      <c r="A379" s="63" t="s">
        <v>600</v>
      </c>
      <c r="B379" s="63" t="s">
        <v>601</v>
      </c>
      <c r="C379" s="36">
        <v>4301011867</v>
      </c>
      <c r="D379" s="745">
        <v>4680115884830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82</v>
      </c>
      <c r="N379" s="38"/>
      <c r="O379" s="37">
        <v>60</v>
      </c>
      <c r="P379" s="9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602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27" customHeight="1" x14ac:dyDescent="0.25">
      <c r="A380" s="63" t="s">
        <v>603</v>
      </c>
      <c r="B380" s="63" t="s">
        <v>604</v>
      </c>
      <c r="C380" s="36">
        <v>4301011832</v>
      </c>
      <c r="D380" s="745">
        <v>4607091383997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45</v>
      </c>
      <c r="M380" s="38" t="s">
        <v>144</v>
      </c>
      <c r="N380" s="38"/>
      <c r="O380" s="37">
        <v>60</v>
      </c>
      <c r="P380" s="9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605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600</v>
      </c>
      <c r="B381" s="63" t="s">
        <v>606</v>
      </c>
      <c r="C381" s="36">
        <v>4301011943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45</v>
      </c>
      <c r="M381" s="38" t="s">
        <v>401</v>
      </c>
      <c r="N381" s="38"/>
      <c r="O381" s="37">
        <v>60</v>
      </c>
      <c r="P381" s="9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595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607</v>
      </c>
      <c r="B382" s="63" t="s">
        <v>608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609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610</v>
      </c>
      <c r="B383" s="63" t="s">
        <v>611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598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612</v>
      </c>
      <c r="B384" s="63" t="s">
        <v>613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602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7"/>
      <c r="B385" s="757"/>
      <c r="C385" s="757"/>
      <c r="D385" s="757"/>
      <c r="E385" s="757"/>
      <c r="F385" s="757"/>
      <c r="G385" s="757"/>
      <c r="H385" s="757"/>
      <c r="I385" s="757"/>
      <c r="J385" s="757"/>
      <c r="K385" s="757"/>
      <c r="L385" s="757"/>
      <c r="M385" s="757"/>
      <c r="N385" s="757"/>
      <c r="O385" s="758"/>
      <c r="P385" s="754" t="s">
        <v>40</v>
      </c>
      <c r="Q385" s="755"/>
      <c r="R385" s="755"/>
      <c r="S385" s="755"/>
      <c r="T385" s="755"/>
      <c r="U385" s="755"/>
      <c r="V385" s="756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7"/>
      <c r="B386" s="757"/>
      <c r="C386" s="757"/>
      <c r="D386" s="757"/>
      <c r="E386" s="757"/>
      <c r="F386" s="757"/>
      <c r="G386" s="757"/>
      <c r="H386" s="757"/>
      <c r="I386" s="757"/>
      <c r="J386" s="757"/>
      <c r="K386" s="757"/>
      <c r="L386" s="757"/>
      <c r="M386" s="757"/>
      <c r="N386" s="757"/>
      <c r="O386" s="758"/>
      <c r="P386" s="754" t="s">
        <v>40</v>
      </c>
      <c r="Q386" s="755"/>
      <c r="R386" s="755"/>
      <c r="S386" s="755"/>
      <c r="T386" s="755"/>
      <c r="U386" s="755"/>
      <c r="V386" s="756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147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119</v>
      </c>
      <c r="M388" s="38" t="s">
        <v>113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616</v>
      </c>
      <c r="AG388" s="78"/>
      <c r="AJ388" s="84" t="s">
        <v>120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616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7"/>
      <c r="B390" s="757"/>
      <c r="C390" s="757"/>
      <c r="D390" s="757"/>
      <c r="E390" s="757"/>
      <c r="F390" s="757"/>
      <c r="G390" s="757"/>
      <c r="H390" s="757"/>
      <c r="I390" s="757"/>
      <c r="J390" s="757"/>
      <c r="K390" s="757"/>
      <c r="L390" s="757"/>
      <c r="M390" s="757"/>
      <c r="N390" s="757"/>
      <c r="O390" s="758"/>
      <c r="P390" s="754" t="s">
        <v>40</v>
      </c>
      <c r="Q390" s="755"/>
      <c r="R390" s="755"/>
      <c r="S390" s="755"/>
      <c r="T390" s="755"/>
      <c r="U390" s="755"/>
      <c r="V390" s="756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7"/>
      <c r="B391" s="757"/>
      <c r="C391" s="757"/>
      <c r="D391" s="757"/>
      <c r="E391" s="757"/>
      <c r="F391" s="757"/>
      <c r="G391" s="757"/>
      <c r="H391" s="757"/>
      <c r="I391" s="757"/>
      <c r="J391" s="757"/>
      <c r="K391" s="757"/>
      <c r="L391" s="757"/>
      <c r="M391" s="757"/>
      <c r="N391" s="757"/>
      <c r="O391" s="758"/>
      <c r="P391" s="754" t="s">
        <v>40</v>
      </c>
      <c r="Q391" s="755"/>
      <c r="R391" s="755"/>
      <c r="S391" s="755"/>
      <c r="T391" s="755"/>
      <c r="U391" s="755"/>
      <c r="V391" s="756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78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619</v>
      </c>
      <c r="B393" s="63" t="s">
        <v>620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939" t="s">
        <v>621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622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940" t="s">
        <v>625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626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7"/>
      <c r="B395" s="757"/>
      <c r="C395" s="757"/>
      <c r="D395" s="757"/>
      <c r="E395" s="757"/>
      <c r="F395" s="757"/>
      <c r="G395" s="757"/>
      <c r="H395" s="757"/>
      <c r="I395" s="757"/>
      <c r="J395" s="757"/>
      <c r="K395" s="757"/>
      <c r="L395" s="757"/>
      <c r="M395" s="757"/>
      <c r="N395" s="757"/>
      <c r="O395" s="758"/>
      <c r="P395" s="754" t="s">
        <v>40</v>
      </c>
      <c r="Q395" s="755"/>
      <c r="R395" s="755"/>
      <c r="S395" s="755"/>
      <c r="T395" s="755"/>
      <c r="U395" s="755"/>
      <c r="V395" s="756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7"/>
      <c r="B396" s="757"/>
      <c r="C396" s="757"/>
      <c r="D396" s="757"/>
      <c r="E396" s="757"/>
      <c r="F396" s="757"/>
      <c r="G396" s="757"/>
      <c r="H396" s="757"/>
      <c r="I396" s="757"/>
      <c r="J396" s="757"/>
      <c r="K396" s="757"/>
      <c r="L396" s="757"/>
      <c r="M396" s="757"/>
      <c r="N396" s="757"/>
      <c r="O396" s="758"/>
      <c r="P396" s="754" t="s">
        <v>40</v>
      </c>
      <c r="Q396" s="755"/>
      <c r="R396" s="755"/>
      <c r="S396" s="755"/>
      <c r="T396" s="755"/>
      <c r="U396" s="755"/>
      <c r="V396" s="756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186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627</v>
      </c>
      <c r="B398" s="63" t="s">
        <v>628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941" t="s">
        <v>629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7"/>
      <c r="B399" s="757"/>
      <c r="C399" s="757"/>
      <c r="D399" s="757"/>
      <c r="E399" s="757"/>
      <c r="F399" s="757"/>
      <c r="G399" s="757"/>
      <c r="H399" s="757"/>
      <c r="I399" s="757"/>
      <c r="J399" s="757"/>
      <c r="K399" s="757"/>
      <c r="L399" s="757"/>
      <c r="M399" s="757"/>
      <c r="N399" s="757"/>
      <c r="O399" s="758"/>
      <c r="P399" s="754" t="s">
        <v>40</v>
      </c>
      <c r="Q399" s="755"/>
      <c r="R399" s="755"/>
      <c r="S399" s="755"/>
      <c r="T399" s="755"/>
      <c r="U399" s="755"/>
      <c r="V399" s="75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7"/>
      <c r="B400" s="757"/>
      <c r="C400" s="757"/>
      <c r="D400" s="757"/>
      <c r="E400" s="757"/>
      <c r="F400" s="757"/>
      <c r="G400" s="757"/>
      <c r="H400" s="757"/>
      <c r="I400" s="757"/>
      <c r="J400" s="757"/>
      <c r="K400" s="757"/>
      <c r="L400" s="757"/>
      <c r="M400" s="757"/>
      <c r="N400" s="757"/>
      <c r="O400" s="758"/>
      <c r="P400" s="754" t="s">
        <v>40</v>
      </c>
      <c r="Q400" s="755"/>
      <c r="R400" s="755"/>
      <c r="S400" s="755"/>
      <c r="T400" s="755"/>
      <c r="U400" s="755"/>
      <c r="V400" s="75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631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109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27" customHeight="1" x14ac:dyDescent="0.25">
      <c r="A403" s="63" t="s">
        <v>632</v>
      </c>
      <c r="B403" s="63" t="s">
        <v>633</v>
      </c>
      <c r="C403" s="36">
        <v>4301011483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634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632</v>
      </c>
      <c r="B404" s="63" t="s">
        <v>635</v>
      </c>
      <c r="C404" s="36">
        <v>4301011873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637</v>
      </c>
      <c r="B405" s="63" t="s">
        <v>638</v>
      </c>
      <c r="C405" s="36">
        <v>4301011874</v>
      </c>
      <c r="D405" s="745">
        <v>4680115884892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639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640</v>
      </c>
      <c r="B406" s="63" t="s">
        <v>641</v>
      </c>
      <c r="C406" s="36">
        <v>4301011875</v>
      </c>
      <c r="D406" s="745">
        <v>4680115884885</v>
      </c>
      <c r="E406" s="745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639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642</v>
      </c>
      <c r="B407" s="63" t="s">
        <v>643</v>
      </c>
      <c r="C407" s="36">
        <v>4301011871</v>
      </c>
      <c r="D407" s="745">
        <v>4680115884908</v>
      </c>
      <c r="E407" s="745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639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7"/>
      <c r="B408" s="757"/>
      <c r="C408" s="757"/>
      <c r="D408" s="757"/>
      <c r="E408" s="757"/>
      <c r="F408" s="757"/>
      <c r="G408" s="757"/>
      <c r="H408" s="757"/>
      <c r="I408" s="757"/>
      <c r="J408" s="757"/>
      <c r="K408" s="757"/>
      <c r="L408" s="757"/>
      <c r="M408" s="757"/>
      <c r="N408" s="757"/>
      <c r="O408" s="758"/>
      <c r="P408" s="754" t="s">
        <v>40</v>
      </c>
      <c r="Q408" s="755"/>
      <c r="R408" s="755"/>
      <c r="S408" s="755"/>
      <c r="T408" s="755"/>
      <c r="U408" s="755"/>
      <c r="V408" s="756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7"/>
      <c r="B409" s="757"/>
      <c r="C409" s="757"/>
      <c r="D409" s="757"/>
      <c r="E409" s="757"/>
      <c r="F409" s="757"/>
      <c r="G409" s="757"/>
      <c r="H409" s="757"/>
      <c r="I409" s="757"/>
      <c r="J409" s="757"/>
      <c r="K409" s="757"/>
      <c r="L409" s="757"/>
      <c r="M409" s="757"/>
      <c r="N409" s="757"/>
      <c r="O409" s="758"/>
      <c r="P409" s="754" t="s">
        <v>40</v>
      </c>
      <c r="Q409" s="755"/>
      <c r="R409" s="755"/>
      <c r="S409" s="755"/>
      <c r="T409" s="755"/>
      <c r="U409" s="755"/>
      <c r="V409" s="756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4" t="s">
        <v>160</v>
      </c>
      <c r="B410" s="744"/>
      <c r="C410" s="744"/>
      <c r="D410" s="744"/>
      <c r="E410" s="744"/>
      <c r="F410" s="744"/>
      <c r="G410" s="744"/>
      <c r="H410" s="744"/>
      <c r="I410" s="744"/>
      <c r="J410" s="744"/>
      <c r="K410" s="744"/>
      <c r="L410" s="744"/>
      <c r="M410" s="744"/>
      <c r="N410" s="744"/>
      <c r="O410" s="744"/>
      <c r="P410" s="744"/>
      <c r="Q410" s="744"/>
      <c r="R410" s="744"/>
      <c r="S410" s="744"/>
      <c r="T410" s="744"/>
      <c r="U410" s="744"/>
      <c r="V410" s="744"/>
      <c r="W410" s="744"/>
      <c r="X410" s="744"/>
      <c r="Y410" s="744"/>
      <c r="Z410" s="744"/>
      <c r="AA410" s="66"/>
      <c r="AB410" s="66"/>
      <c r="AC410" s="80"/>
    </row>
    <row r="411" spans="1:68" ht="27" customHeight="1" x14ac:dyDescent="0.25">
      <c r="A411" s="63" t="s">
        <v>644</v>
      </c>
      <c r="B411" s="63" t="s">
        <v>645</v>
      </c>
      <c r="C411" s="36">
        <v>4301031303</v>
      </c>
      <c r="D411" s="745">
        <v>4607091384802</v>
      </c>
      <c r="E411" s="745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7"/>
      <c r="R411" s="747"/>
      <c r="S411" s="747"/>
      <c r="T411" s="74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646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647</v>
      </c>
      <c r="B412" s="63" t="s">
        <v>648</v>
      </c>
      <c r="C412" s="36">
        <v>4301031304</v>
      </c>
      <c r="D412" s="745">
        <v>4607091384826</v>
      </c>
      <c r="E412" s="745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164</v>
      </c>
      <c r="L412" s="37" t="s">
        <v>45</v>
      </c>
      <c r="M412" s="38" t="s">
        <v>82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646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7"/>
      <c r="B413" s="757"/>
      <c r="C413" s="757"/>
      <c r="D413" s="757"/>
      <c r="E413" s="757"/>
      <c r="F413" s="757"/>
      <c r="G413" s="757"/>
      <c r="H413" s="757"/>
      <c r="I413" s="757"/>
      <c r="J413" s="757"/>
      <c r="K413" s="757"/>
      <c r="L413" s="757"/>
      <c r="M413" s="757"/>
      <c r="N413" s="757"/>
      <c r="O413" s="758"/>
      <c r="P413" s="754" t="s">
        <v>40</v>
      </c>
      <c r="Q413" s="755"/>
      <c r="R413" s="755"/>
      <c r="S413" s="755"/>
      <c r="T413" s="755"/>
      <c r="U413" s="755"/>
      <c r="V413" s="75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7"/>
      <c r="B414" s="757"/>
      <c r="C414" s="757"/>
      <c r="D414" s="757"/>
      <c r="E414" s="757"/>
      <c r="F414" s="757"/>
      <c r="G414" s="757"/>
      <c r="H414" s="757"/>
      <c r="I414" s="757"/>
      <c r="J414" s="757"/>
      <c r="K414" s="757"/>
      <c r="L414" s="757"/>
      <c r="M414" s="757"/>
      <c r="N414" s="757"/>
      <c r="O414" s="758"/>
      <c r="P414" s="754" t="s">
        <v>40</v>
      </c>
      <c r="Q414" s="755"/>
      <c r="R414" s="755"/>
      <c r="S414" s="755"/>
      <c r="T414" s="755"/>
      <c r="U414" s="755"/>
      <c r="V414" s="75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4" t="s">
        <v>78</v>
      </c>
      <c r="B415" s="744"/>
      <c r="C415" s="744"/>
      <c r="D415" s="744"/>
      <c r="E415" s="744"/>
      <c r="F415" s="744"/>
      <c r="G415" s="744"/>
      <c r="H415" s="744"/>
      <c r="I415" s="744"/>
      <c r="J415" s="744"/>
      <c r="K415" s="744"/>
      <c r="L415" s="744"/>
      <c r="M415" s="744"/>
      <c r="N415" s="744"/>
      <c r="O415" s="744"/>
      <c r="P415" s="744"/>
      <c r="Q415" s="744"/>
      <c r="R415" s="744"/>
      <c r="S415" s="744"/>
      <c r="T415" s="744"/>
      <c r="U415" s="744"/>
      <c r="V415" s="744"/>
      <c r="W415" s="744"/>
      <c r="X415" s="744"/>
      <c r="Y415" s="744"/>
      <c r="Z415" s="744"/>
      <c r="AA415" s="66"/>
      <c r="AB415" s="66"/>
      <c r="AC415" s="80"/>
    </row>
    <row r="416" spans="1:68" ht="27" customHeight="1" x14ac:dyDescent="0.25">
      <c r="A416" s="63" t="s">
        <v>649</v>
      </c>
      <c r="B416" s="63" t="s">
        <v>650</v>
      </c>
      <c r="C416" s="36">
        <v>4301051899</v>
      </c>
      <c r="D416" s="745">
        <v>4607091384246</v>
      </c>
      <c r="E416" s="745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9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7"/>
      <c r="R416" s="747"/>
      <c r="S416" s="747"/>
      <c r="T416" s="74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651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652</v>
      </c>
      <c r="B417" s="63" t="s">
        <v>653</v>
      </c>
      <c r="C417" s="36">
        <v>4301051901</v>
      </c>
      <c r="D417" s="745">
        <v>4680115881976</v>
      </c>
      <c r="E417" s="745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950" t="s">
        <v>654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655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656</v>
      </c>
      <c r="B418" s="63" t="s">
        <v>657</v>
      </c>
      <c r="C418" s="36">
        <v>4301051660</v>
      </c>
      <c r="D418" s="745">
        <v>4607091384253</v>
      </c>
      <c r="E418" s="745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117</v>
      </c>
      <c r="N418" s="38"/>
      <c r="O418" s="37">
        <v>40</v>
      </c>
      <c r="P418" s="9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651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656</v>
      </c>
      <c r="B419" s="63" t="s">
        <v>658</v>
      </c>
      <c r="C419" s="36">
        <v>4301051297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82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659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660</v>
      </c>
      <c r="B420" s="63" t="s">
        <v>661</v>
      </c>
      <c r="C420" s="36">
        <v>4301051444</v>
      </c>
      <c r="D420" s="745">
        <v>4680115881969</v>
      </c>
      <c r="E420" s="745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662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7"/>
      <c r="B421" s="757"/>
      <c r="C421" s="757"/>
      <c r="D421" s="757"/>
      <c r="E421" s="757"/>
      <c r="F421" s="757"/>
      <c r="G421" s="757"/>
      <c r="H421" s="757"/>
      <c r="I421" s="757"/>
      <c r="J421" s="757"/>
      <c r="K421" s="757"/>
      <c r="L421" s="757"/>
      <c r="M421" s="757"/>
      <c r="N421" s="757"/>
      <c r="O421" s="758"/>
      <c r="P421" s="754" t="s">
        <v>40</v>
      </c>
      <c r="Q421" s="755"/>
      <c r="R421" s="755"/>
      <c r="S421" s="755"/>
      <c r="T421" s="755"/>
      <c r="U421" s="755"/>
      <c r="V421" s="756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7"/>
      <c r="B422" s="757"/>
      <c r="C422" s="757"/>
      <c r="D422" s="757"/>
      <c r="E422" s="757"/>
      <c r="F422" s="757"/>
      <c r="G422" s="757"/>
      <c r="H422" s="757"/>
      <c r="I422" s="757"/>
      <c r="J422" s="757"/>
      <c r="K422" s="757"/>
      <c r="L422" s="757"/>
      <c r="M422" s="757"/>
      <c r="N422" s="757"/>
      <c r="O422" s="758"/>
      <c r="P422" s="754" t="s">
        <v>40</v>
      </c>
      <c r="Q422" s="755"/>
      <c r="R422" s="755"/>
      <c r="S422" s="755"/>
      <c r="T422" s="755"/>
      <c r="U422" s="755"/>
      <c r="V422" s="756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4" t="s">
        <v>186</v>
      </c>
      <c r="B423" s="744"/>
      <c r="C423" s="744"/>
      <c r="D423" s="744"/>
      <c r="E423" s="744"/>
      <c r="F423" s="744"/>
      <c r="G423" s="744"/>
      <c r="H423" s="744"/>
      <c r="I423" s="744"/>
      <c r="J423" s="744"/>
      <c r="K423" s="744"/>
      <c r="L423" s="744"/>
      <c r="M423" s="744"/>
      <c r="N423" s="744"/>
      <c r="O423" s="744"/>
      <c r="P423" s="744"/>
      <c r="Q423" s="744"/>
      <c r="R423" s="744"/>
      <c r="S423" s="744"/>
      <c r="T423" s="744"/>
      <c r="U423" s="744"/>
      <c r="V423" s="744"/>
      <c r="W423" s="744"/>
      <c r="X423" s="744"/>
      <c r="Y423" s="744"/>
      <c r="Z423" s="744"/>
      <c r="AA423" s="66"/>
      <c r="AB423" s="66"/>
      <c r="AC423" s="80"/>
    </row>
    <row r="424" spans="1:68" ht="27" customHeight="1" x14ac:dyDescent="0.25">
      <c r="A424" s="63" t="s">
        <v>663</v>
      </c>
      <c r="B424" s="63" t="s">
        <v>664</v>
      </c>
      <c r="C424" s="36">
        <v>4301060441</v>
      </c>
      <c r="D424" s="745">
        <v>4607091389357</v>
      </c>
      <c r="E424" s="745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954" t="s">
        <v>665</v>
      </c>
      <c r="Q424" s="747"/>
      <c r="R424" s="747"/>
      <c r="S424" s="747"/>
      <c r="T424" s="7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666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7"/>
      <c r="B425" s="757"/>
      <c r="C425" s="757"/>
      <c r="D425" s="757"/>
      <c r="E425" s="757"/>
      <c r="F425" s="757"/>
      <c r="G425" s="757"/>
      <c r="H425" s="757"/>
      <c r="I425" s="757"/>
      <c r="J425" s="757"/>
      <c r="K425" s="757"/>
      <c r="L425" s="757"/>
      <c r="M425" s="757"/>
      <c r="N425" s="757"/>
      <c r="O425" s="758"/>
      <c r="P425" s="754" t="s">
        <v>40</v>
      </c>
      <c r="Q425" s="755"/>
      <c r="R425" s="755"/>
      <c r="S425" s="755"/>
      <c r="T425" s="755"/>
      <c r="U425" s="755"/>
      <c r="V425" s="75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7"/>
      <c r="B426" s="757"/>
      <c r="C426" s="757"/>
      <c r="D426" s="757"/>
      <c r="E426" s="757"/>
      <c r="F426" s="757"/>
      <c r="G426" s="757"/>
      <c r="H426" s="757"/>
      <c r="I426" s="757"/>
      <c r="J426" s="757"/>
      <c r="K426" s="757"/>
      <c r="L426" s="757"/>
      <c r="M426" s="757"/>
      <c r="N426" s="757"/>
      <c r="O426" s="758"/>
      <c r="P426" s="754" t="s">
        <v>40</v>
      </c>
      <c r="Q426" s="755"/>
      <c r="R426" s="755"/>
      <c r="S426" s="755"/>
      <c r="T426" s="755"/>
      <c r="U426" s="755"/>
      <c r="V426" s="75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2" t="s">
        <v>667</v>
      </c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54"/>
      <c r="AB427" s="54"/>
      <c r="AC427" s="54"/>
    </row>
    <row r="428" spans="1:68" ht="16.5" customHeight="1" x14ac:dyDescent="0.25">
      <c r="A428" s="743" t="s">
        <v>668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65"/>
      <c r="AB428" s="65"/>
      <c r="AC428" s="79"/>
    </row>
    <row r="429" spans="1:68" ht="14.25" customHeight="1" x14ac:dyDescent="0.25">
      <c r="A429" s="744" t="s">
        <v>160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4301031405</v>
      </c>
      <c r="D430" s="745">
        <v>4680115886100</v>
      </c>
      <c r="E430" s="745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955" t="s">
        <v>671</v>
      </c>
      <c r="Q430" s="747"/>
      <c r="R430" s="747"/>
      <c r="S430" s="747"/>
      <c r="T430" s="74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672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673</v>
      </c>
      <c r="B431" s="63" t="s">
        <v>674</v>
      </c>
      <c r="C431" s="36">
        <v>4301031406</v>
      </c>
      <c r="D431" s="745">
        <v>4680115886117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956" t="s">
        <v>675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676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673</v>
      </c>
      <c r="B432" s="63" t="s">
        <v>677</v>
      </c>
      <c r="C432" s="36">
        <v>4301031382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957" t="s">
        <v>675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676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4301031402</v>
      </c>
      <c r="D433" s="745">
        <v>4680115886124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958" t="s">
        <v>680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681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682</v>
      </c>
      <c r="B434" s="63" t="s">
        <v>683</v>
      </c>
      <c r="C434" s="36">
        <v>4301031366</v>
      </c>
      <c r="D434" s="745">
        <v>4680115883147</v>
      </c>
      <c r="E434" s="745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164</v>
      </c>
      <c r="L434" s="37" t="s">
        <v>45</v>
      </c>
      <c r="M434" s="38" t="s">
        <v>82</v>
      </c>
      <c r="N434" s="38"/>
      <c r="O434" s="37">
        <v>50</v>
      </c>
      <c r="P434" s="959" t="s">
        <v>684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672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682</v>
      </c>
      <c r="B435" s="63" t="s">
        <v>685</v>
      </c>
      <c r="C435" s="36">
        <v>4301031335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164</v>
      </c>
      <c r="L435" s="37" t="s">
        <v>45</v>
      </c>
      <c r="M435" s="38" t="s">
        <v>82</v>
      </c>
      <c r="N435" s="38"/>
      <c r="O435" s="37">
        <v>50</v>
      </c>
      <c r="P435" s="9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672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686</v>
      </c>
      <c r="B436" s="63" t="s">
        <v>687</v>
      </c>
      <c r="C436" s="36">
        <v>4301031362</v>
      </c>
      <c r="D436" s="745">
        <v>4607091384338</v>
      </c>
      <c r="E436" s="745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164</v>
      </c>
      <c r="L436" s="37" t="s">
        <v>45</v>
      </c>
      <c r="M436" s="38" t="s">
        <v>82</v>
      </c>
      <c r="N436" s="38"/>
      <c r="O436" s="37">
        <v>50</v>
      </c>
      <c r="P436" s="9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672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688</v>
      </c>
      <c r="B437" s="63" t="s">
        <v>689</v>
      </c>
      <c r="C437" s="36">
        <v>4301031361</v>
      </c>
      <c r="D437" s="745">
        <v>4607091389524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164</v>
      </c>
      <c r="L437" s="37" t="s">
        <v>45</v>
      </c>
      <c r="M437" s="38" t="s">
        <v>82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690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691</v>
      </c>
      <c r="B438" s="63" t="s">
        <v>692</v>
      </c>
      <c r="C438" s="36">
        <v>4301031364</v>
      </c>
      <c r="D438" s="745">
        <v>4680115883161</v>
      </c>
      <c r="E438" s="745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164</v>
      </c>
      <c r="L438" s="37" t="s">
        <v>45</v>
      </c>
      <c r="M438" s="38" t="s">
        <v>82</v>
      </c>
      <c r="N438" s="38"/>
      <c r="O438" s="37">
        <v>50</v>
      </c>
      <c r="P438" s="963" t="s">
        <v>693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694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691</v>
      </c>
      <c r="B439" s="63" t="s">
        <v>695</v>
      </c>
      <c r="C439" s="36">
        <v>4301031337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164</v>
      </c>
      <c r="L439" s="37" t="s">
        <v>45</v>
      </c>
      <c r="M439" s="38" t="s">
        <v>82</v>
      </c>
      <c r="N439" s="38"/>
      <c r="O439" s="37">
        <v>50</v>
      </c>
      <c r="P439" s="9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694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4301031358</v>
      </c>
      <c r="D440" s="745">
        <v>4607091389531</v>
      </c>
      <c r="E440" s="745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164</v>
      </c>
      <c r="L440" s="37" t="s">
        <v>45</v>
      </c>
      <c r="M440" s="38" t="s">
        <v>82</v>
      </c>
      <c r="N440" s="38"/>
      <c r="O440" s="37">
        <v>50</v>
      </c>
      <c r="P440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698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699</v>
      </c>
      <c r="B441" s="63" t="s">
        <v>700</v>
      </c>
      <c r="C441" s="36">
        <v>4301031360</v>
      </c>
      <c r="D441" s="745">
        <v>4607091384345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164</v>
      </c>
      <c r="L441" s="37" t="s">
        <v>45</v>
      </c>
      <c r="M441" s="38" t="s">
        <v>82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694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7"/>
      <c r="B442" s="757"/>
      <c r="C442" s="757"/>
      <c r="D442" s="757"/>
      <c r="E442" s="757"/>
      <c r="F442" s="757"/>
      <c r="G442" s="757"/>
      <c r="H442" s="757"/>
      <c r="I442" s="757"/>
      <c r="J442" s="757"/>
      <c r="K442" s="757"/>
      <c r="L442" s="757"/>
      <c r="M442" s="757"/>
      <c r="N442" s="757"/>
      <c r="O442" s="758"/>
      <c r="P442" s="754" t="s">
        <v>40</v>
      </c>
      <c r="Q442" s="755"/>
      <c r="R442" s="755"/>
      <c r="S442" s="755"/>
      <c r="T442" s="755"/>
      <c r="U442" s="755"/>
      <c r="V442" s="756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7"/>
      <c r="B443" s="757"/>
      <c r="C443" s="757"/>
      <c r="D443" s="757"/>
      <c r="E443" s="757"/>
      <c r="F443" s="757"/>
      <c r="G443" s="757"/>
      <c r="H443" s="757"/>
      <c r="I443" s="757"/>
      <c r="J443" s="757"/>
      <c r="K443" s="757"/>
      <c r="L443" s="757"/>
      <c r="M443" s="757"/>
      <c r="N443" s="757"/>
      <c r="O443" s="758"/>
      <c r="P443" s="754" t="s">
        <v>40</v>
      </c>
      <c r="Q443" s="755"/>
      <c r="R443" s="755"/>
      <c r="S443" s="755"/>
      <c r="T443" s="755"/>
      <c r="U443" s="755"/>
      <c r="V443" s="756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4" t="s">
        <v>78</v>
      </c>
      <c r="B444" s="744"/>
      <c r="C444" s="744"/>
      <c r="D444" s="744"/>
      <c r="E444" s="744"/>
      <c r="F444" s="744"/>
      <c r="G444" s="744"/>
      <c r="H444" s="744"/>
      <c r="I444" s="744"/>
      <c r="J444" s="744"/>
      <c r="K444" s="744"/>
      <c r="L444" s="744"/>
      <c r="M444" s="744"/>
      <c r="N444" s="744"/>
      <c r="O444" s="744"/>
      <c r="P444" s="744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66"/>
      <c r="AB444" s="66"/>
      <c r="AC444" s="80"/>
    </row>
    <row r="445" spans="1:68" ht="27" customHeight="1" x14ac:dyDescent="0.25">
      <c r="A445" s="63" t="s">
        <v>701</v>
      </c>
      <c r="B445" s="63" t="s">
        <v>702</v>
      </c>
      <c r="C445" s="36">
        <v>4301051284</v>
      </c>
      <c r="D445" s="745">
        <v>4607091384352</v>
      </c>
      <c r="E445" s="745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7"/>
      <c r="R445" s="747"/>
      <c r="S445" s="747"/>
      <c r="T445" s="74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703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704</v>
      </c>
      <c r="B446" s="63" t="s">
        <v>705</v>
      </c>
      <c r="C446" s="36">
        <v>4301051431</v>
      </c>
      <c r="D446" s="745">
        <v>4607091389654</v>
      </c>
      <c r="E446" s="745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9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706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7"/>
      <c r="B447" s="757"/>
      <c r="C447" s="757"/>
      <c r="D447" s="757"/>
      <c r="E447" s="757"/>
      <c r="F447" s="757"/>
      <c r="G447" s="757"/>
      <c r="H447" s="757"/>
      <c r="I447" s="757"/>
      <c r="J447" s="757"/>
      <c r="K447" s="757"/>
      <c r="L447" s="757"/>
      <c r="M447" s="757"/>
      <c r="N447" s="757"/>
      <c r="O447" s="758"/>
      <c r="P447" s="754" t="s">
        <v>40</v>
      </c>
      <c r="Q447" s="755"/>
      <c r="R447" s="755"/>
      <c r="S447" s="755"/>
      <c r="T447" s="755"/>
      <c r="U447" s="755"/>
      <c r="V447" s="75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7"/>
      <c r="B448" s="757"/>
      <c r="C448" s="757"/>
      <c r="D448" s="757"/>
      <c r="E448" s="757"/>
      <c r="F448" s="757"/>
      <c r="G448" s="757"/>
      <c r="H448" s="757"/>
      <c r="I448" s="757"/>
      <c r="J448" s="757"/>
      <c r="K448" s="757"/>
      <c r="L448" s="757"/>
      <c r="M448" s="757"/>
      <c r="N448" s="757"/>
      <c r="O448" s="758"/>
      <c r="P448" s="754" t="s">
        <v>40</v>
      </c>
      <c r="Q448" s="755"/>
      <c r="R448" s="755"/>
      <c r="S448" s="755"/>
      <c r="T448" s="755"/>
      <c r="U448" s="755"/>
      <c r="V448" s="75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3" t="s">
        <v>707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65"/>
      <c r="AB449" s="65"/>
      <c r="AC449" s="79"/>
    </row>
    <row r="450" spans="1:68" ht="14.25" customHeight="1" x14ac:dyDescent="0.25">
      <c r="A450" s="744" t="s">
        <v>147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6"/>
      <c r="AB450" s="66"/>
      <c r="AC450" s="80"/>
    </row>
    <row r="451" spans="1:68" ht="27" customHeight="1" x14ac:dyDescent="0.25">
      <c r="A451" s="63" t="s">
        <v>708</v>
      </c>
      <c r="B451" s="63" t="s">
        <v>709</v>
      </c>
      <c r="C451" s="36">
        <v>4301020319</v>
      </c>
      <c r="D451" s="745">
        <v>4680115885240</v>
      </c>
      <c r="E451" s="745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9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7"/>
      <c r="R451" s="747"/>
      <c r="S451" s="747"/>
      <c r="T451" s="74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710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711</v>
      </c>
      <c r="B452" s="63" t="s">
        <v>712</v>
      </c>
      <c r="C452" s="36">
        <v>4301020315</v>
      </c>
      <c r="D452" s="745">
        <v>4607091389364</v>
      </c>
      <c r="E452" s="745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713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7"/>
      <c r="B453" s="757"/>
      <c r="C453" s="757"/>
      <c r="D453" s="757"/>
      <c r="E453" s="757"/>
      <c r="F453" s="757"/>
      <c r="G453" s="757"/>
      <c r="H453" s="757"/>
      <c r="I453" s="757"/>
      <c r="J453" s="757"/>
      <c r="K453" s="757"/>
      <c r="L453" s="757"/>
      <c r="M453" s="757"/>
      <c r="N453" s="757"/>
      <c r="O453" s="758"/>
      <c r="P453" s="754" t="s">
        <v>40</v>
      </c>
      <c r="Q453" s="755"/>
      <c r="R453" s="755"/>
      <c r="S453" s="755"/>
      <c r="T453" s="755"/>
      <c r="U453" s="755"/>
      <c r="V453" s="756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7"/>
      <c r="B454" s="757"/>
      <c r="C454" s="757"/>
      <c r="D454" s="757"/>
      <c r="E454" s="757"/>
      <c r="F454" s="757"/>
      <c r="G454" s="757"/>
      <c r="H454" s="757"/>
      <c r="I454" s="757"/>
      <c r="J454" s="757"/>
      <c r="K454" s="757"/>
      <c r="L454" s="757"/>
      <c r="M454" s="757"/>
      <c r="N454" s="757"/>
      <c r="O454" s="758"/>
      <c r="P454" s="754" t="s">
        <v>40</v>
      </c>
      <c r="Q454" s="755"/>
      <c r="R454" s="755"/>
      <c r="S454" s="755"/>
      <c r="T454" s="755"/>
      <c r="U454" s="755"/>
      <c r="V454" s="756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4" t="s">
        <v>160</v>
      </c>
      <c r="B455" s="744"/>
      <c r="C455" s="744"/>
      <c r="D455" s="744"/>
      <c r="E455" s="744"/>
      <c r="F455" s="744"/>
      <c r="G455" s="744"/>
      <c r="H455" s="744"/>
      <c r="I455" s="744"/>
      <c r="J455" s="744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66"/>
      <c r="AB455" s="66"/>
      <c r="AC455" s="80"/>
    </row>
    <row r="456" spans="1:68" ht="27" customHeight="1" x14ac:dyDescent="0.25">
      <c r="A456" s="63" t="s">
        <v>714</v>
      </c>
      <c r="B456" s="63" t="s">
        <v>715</v>
      </c>
      <c r="C456" s="36">
        <v>4301031403</v>
      </c>
      <c r="D456" s="745">
        <v>4680115886094</v>
      </c>
      <c r="E456" s="745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971" t="s">
        <v>716</v>
      </c>
      <c r="Q456" s="747"/>
      <c r="R456" s="747"/>
      <c r="S456" s="747"/>
      <c r="T456" s="74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717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718</v>
      </c>
      <c r="B457" s="63" t="s">
        <v>719</v>
      </c>
      <c r="C457" s="36">
        <v>4301031363</v>
      </c>
      <c r="D457" s="745">
        <v>4607091389425</v>
      </c>
      <c r="E457" s="745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164</v>
      </c>
      <c r="L457" s="37" t="s">
        <v>45</v>
      </c>
      <c r="M457" s="38" t="s">
        <v>82</v>
      </c>
      <c r="N457" s="38"/>
      <c r="O457" s="37">
        <v>50</v>
      </c>
      <c r="P457" s="9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720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721</v>
      </c>
      <c r="B458" s="63" t="s">
        <v>722</v>
      </c>
      <c r="C458" s="36">
        <v>4301031373</v>
      </c>
      <c r="D458" s="745">
        <v>4680115880771</v>
      </c>
      <c r="E458" s="745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164</v>
      </c>
      <c r="L458" s="37" t="s">
        <v>45</v>
      </c>
      <c r="M458" s="38" t="s">
        <v>82</v>
      </c>
      <c r="N458" s="38"/>
      <c r="O458" s="37">
        <v>50</v>
      </c>
      <c r="P458" s="973" t="s">
        <v>723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724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4301031359</v>
      </c>
      <c r="D459" s="745">
        <v>4607091389500</v>
      </c>
      <c r="E459" s="745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164</v>
      </c>
      <c r="L459" s="37" t="s">
        <v>45</v>
      </c>
      <c r="M459" s="38" t="s">
        <v>82</v>
      </c>
      <c r="N459" s="38"/>
      <c r="O459" s="37">
        <v>50</v>
      </c>
      <c r="P459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724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7"/>
      <c r="B460" s="757"/>
      <c r="C460" s="757"/>
      <c r="D460" s="757"/>
      <c r="E460" s="757"/>
      <c r="F460" s="757"/>
      <c r="G460" s="757"/>
      <c r="H460" s="757"/>
      <c r="I460" s="757"/>
      <c r="J460" s="757"/>
      <c r="K460" s="757"/>
      <c r="L460" s="757"/>
      <c r="M460" s="757"/>
      <c r="N460" s="757"/>
      <c r="O460" s="758"/>
      <c r="P460" s="754" t="s">
        <v>40</v>
      </c>
      <c r="Q460" s="755"/>
      <c r="R460" s="755"/>
      <c r="S460" s="755"/>
      <c r="T460" s="755"/>
      <c r="U460" s="755"/>
      <c r="V460" s="756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7"/>
      <c r="B461" s="757"/>
      <c r="C461" s="757"/>
      <c r="D461" s="757"/>
      <c r="E461" s="757"/>
      <c r="F461" s="757"/>
      <c r="G461" s="757"/>
      <c r="H461" s="757"/>
      <c r="I461" s="757"/>
      <c r="J461" s="757"/>
      <c r="K461" s="757"/>
      <c r="L461" s="757"/>
      <c r="M461" s="757"/>
      <c r="N461" s="757"/>
      <c r="O461" s="758"/>
      <c r="P461" s="754" t="s">
        <v>40</v>
      </c>
      <c r="Q461" s="755"/>
      <c r="R461" s="755"/>
      <c r="S461" s="755"/>
      <c r="T461" s="755"/>
      <c r="U461" s="755"/>
      <c r="V461" s="756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3" t="s">
        <v>727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65"/>
      <c r="AB462" s="65"/>
      <c r="AC462" s="79"/>
    </row>
    <row r="463" spans="1:68" ht="14.25" customHeight="1" x14ac:dyDescent="0.25">
      <c r="A463" s="744" t="s">
        <v>160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6"/>
      <c r="AB463" s="66"/>
      <c r="AC463" s="80"/>
    </row>
    <row r="464" spans="1:68" ht="27" customHeight="1" x14ac:dyDescent="0.25">
      <c r="A464" s="63" t="s">
        <v>728</v>
      </c>
      <c r="B464" s="63" t="s">
        <v>729</v>
      </c>
      <c r="C464" s="36">
        <v>4301031294</v>
      </c>
      <c r="D464" s="745">
        <v>4680115885189</v>
      </c>
      <c r="E464" s="745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164</v>
      </c>
      <c r="L464" s="37" t="s">
        <v>45</v>
      </c>
      <c r="M464" s="38" t="s">
        <v>82</v>
      </c>
      <c r="N464" s="38"/>
      <c r="O464" s="37">
        <v>40</v>
      </c>
      <c r="P464" s="9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7"/>
      <c r="R464" s="747"/>
      <c r="S464" s="747"/>
      <c r="T464" s="74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730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731</v>
      </c>
      <c r="B465" s="63" t="s">
        <v>732</v>
      </c>
      <c r="C465" s="36">
        <v>4301031347</v>
      </c>
      <c r="D465" s="745">
        <v>4680115885110</v>
      </c>
      <c r="E465" s="745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976" t="s">
        <v>733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734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7"/>
      <c r="B466" s="757"/>
      <c r="C466" s="757"/>
      <c r="D466" s="757"/>
      <c r="E466" s="757"/>
      <c r="F466" s="757"/>
      <c r="G466" s="757"/>
      <c r="H466" s="757"/>
      <c r="I466" s="757"/>
      <c r="J466" s="757"/>
      <c r="K466" s="757"/>
      <c r="L466" s="757"/>
      <c r="M466" s="757"/>
      <c r="N466" s="757"/>
      <c r="O466" s="758"/>
      <c r="P466" s="754" t="s">
        <v>40</v>
      </c>
      <c r="Q466" s="755"/>
      <c r="R466" s="755"/>
      <c r="S466" s="755"/>
      <c r="T466" s="755"/>
      <c r="U466" s="755"/>
      <c r="V466" s="756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7"/>
      <c r="B467" s="757"/>
      <c r="C467" s="757"/>
      <c r="D467" s="757"/>
      <c r="E467" s="757"/>
      <c r="F467" s="757"/>
      <c r="G467" s="757"/>
      <c r="H467" s="757"/>
      <c r="I467" s="757"/>
      <c r="J467" s="757"/>
      <c r="K467" s="757"/>
      <c r="L467" s="757"/>
      <c r="M467" s="757"/>
      <c r="N467" s="757"/>
      <c r="O467" s="758"/>
      <c r="P467" s="754" t="s">
        <v>40</v>
      </c>
      <c r="Q467" s="755"/>
      <c r="R467" s="755"/>
      <c r="S467" s="755"/>
      <c r="T467" s="755"/>
      <c r="U467" s="755"/>
      <c r="V467" s="756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3" t="s">
        <v>735</v>
      </c>
      <c r="B468" s="743"/>
      <c r="C468" s="743"/>
      <c r="D468" s="743"/>
      <c r="E468" s="743"/>
      <c r="F468" s="743"/>
      <c r="G468" s="743"/>
      <c r="H468" s="743"/>
      <c r="I468" s="743"/>
      <c r="J468" s="743"/>
      <c r="K468" s="743"/>
      <c r="L468" s="743"/>
      <c r="M468" s="743"/>
      <c r="N468" s="743"/>
      <c r="O468" s="743"/>
      <c r="P468" s="743"/>
      <c r="Q468" s="743"/>
      <c r="R468" s="743"/>
      <c r="S468" s="743"/>
      <c r="T468" s="743"/>
      <c r="U468" s="743"/>
      <c r="V468" s="743"/>
      <c r="W468" s="743"/>
      <c r="X468" s="743"/>
      <c r="Y468" s="743"/>
      <c r="Z468" s="743"/>
      <c r="AA468" s="65"/>
      <c r="AB468" s="65"/>
      <c r="AC468" s="79"/>
    </row>
    <row r="469" spans="1:68" ht="14.25" customHeight="1" x14ac:dyDescent="0.25">
      <c r="A469" s="744" t="s">
        <v>160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6"/>
      <c r="AB469" s="66"/>
      <c r="AC469" s="80"/>
    </row>
    <row r="470" spans="1:68" ht="27" customHeight="1" x14ac:dyDescent="0.25">
      <c r="A470" s="63" t="s">
        <v>736</v>
      </c>
      <c r="B470" s="63" t="s">
        <v>737</v>
      </c>
      <c r="C470" s="36">
        <v>4301031261</v>
      </c>
      <c r="D470" s="745">
        <v>4680115885103</v>
      </c>
      <c r="E470" s="745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7"/>
      <c r="R470" s="747"/>
      <c r="S470" s="747"/>
      <c r="T470" s="74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738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7"/>
      <c r="B471" s="757"/>
      <c r="C471" s="757"/>
      <c r="D471" s="757"/>
      <c r="E471" s="757"/>
      <c r="F471" s="757"/>
      <c r="G471" s="757"/>
      <c r="H471" s="757"/>
      <c r="I471" s="757"/>
      <c r="J471" s="757"/>
      <c r="K471" s="757"/>
      <c r="L471" s="757"/>
      <c r="M471" s="757"/>
      <c r="N471" s="757"/>
      <c r="O471" s="758"/>
      <c r="P471" s="754" t="s">
        <v>40</v>
      </c>
      <c r="Q471" s="755"/>
      <c r="R471" s="755"/>
      <c r="S471" s="755"/>
      <c r="T471" s="755"/>
      <c r="U471" s="755"/>
      <c r="V471" s="75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7"/>
      <c r="B472" s="757"/>
      <c r="C472" s="757"/>
      <c r="D472" s="757"/>
      <c r="E472" s="757"/>
      <c r="F472" s="757"/>
      <c r="G472" s="757"/>
      <c r="H472" s="757"/>
      <c r="I472" s="757"/>
      <c r="J472" s="757"/>
      <c r="K472" s="757"/>
      <c r="L472" s="757"/>
      <c r="M472" s="757"/>
      <c r="N472" s="757"/>
      <c r="O472" s="758"/>
      <c r="P472" s="754" t="s">
        <v>40</v>
      </c>
      <c r="Q472" s="755"/>
      <c r="R472" s="755"/>
      <c r="S472" s="755"/>
      <c r="T472" s="755"/>
      <c r="U472" s="755"/>
      <c r="V472" s="75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4" t="s">
        <v>186</v>
      </c>
      <c r="B473" s="744"/>
      <c r="C473" s="744"/>
      <c r="D473" s="744"/>
      <c r="E473" s="744"/>
      <c r="F473" s="744"/>
      <c r="G473" s="744"/>
      <c r="H473" s="744"/>
      <c r="I473" s="744"/>
      <c r="J473" s="744"/>
      <c r="K473" s="744"/>
      <c r="L473" s="744"/>
      <c r="M473" s="744"/>
      <c r="N473" s="744"/>
      <c r="O473" s="744"/>
      <c r="P473" s="744"/>
      <c r="Q473" s="744"/>
      <c r="R473" s="744"/>
      <c r="S473" s="744"/>
      <c r="T473" s="744"/>
      <c r="U473" s="744"/>
      <c r="V473" s="744"/>
      <c r="W473" s="744"/>
      <c r="X473" s="744"/>
      <c r="Y473" s="744"/>
      <c r="Z473" s="744"/>
      <c r="AA473" s="66"/>
      <c r="AB473" s="66"/>
      <c r="AC473" s="80"/>
    </row>
    <row r="474" spans="1:68" ht="27" customHeight="1" x14ac:dyDescent="0.25">
      <c r="A474" s="63" t="s">
        <v>739</v>
      </c>
      <c r="B474" s="63" t="s">
        <v>740</v>
      </c>
      <c r="C474" s="36">
        <v>4301060412</v>
      </c>
      <c r="D474" s="745">
        <v>4680115885509</v>
      </c>
      <c r="E474" s="745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9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7"/>
      <c r="R474" s="747"/>
      <c r="S474" s="747"/>
      <c r="T474" s="74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741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7"/>
      <c r="B475" s="757"/>
      <c r="C475" s="757"/>
      <c r="D475" s="757"/>
      <c r="E475" s="757"/>
      <c r="F475" s="757"/>
      <c r="G475" s="757"/>
      <c r="H475" s="757"/>
      <c r="I475" s="757"/>
      <c r="J475" s="757"/>
      <c r="K475" s="757"/>
      <c r="L475" s="757"/>
      <c r="M475" s="757"/>
      <c r="N475" s="757"/>
      <c r="O475" s="758"/>
      <c r="P475" s="754" t="s">
        <v>40</v>
      </c>
      <c r="Q475" s="755"/>
      <c r="R475" s="755"/>
      <c r="S475" s="755"/>
      <c r="T475" s="755"/>
      <c r="U475" s="755"/>
      <c r="V475" s="756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7"/>
      <c r="B476" s="757"/>
      <c r="C476" s="757"/>
      <c r="D476" s="757"/>
      <c r="E476" s="757"/>
      <c r="F476" s="757"/>
      <c r="G476" s="757"/>
      <c r="H476" s="757"/>
      <c r="I476" s="757"/>
      <c r="J476" s="757"/>
      <c r="K476" s="757"/>
      <c r="L476" s="757"/>
      <c r="M476" s="757"/>
      <c r="N476" s="757"/>
      <c r="O476" s="758"/>
      <c r="P476" s="754" t="s">
        <v>40</v>
      </c>
      <c r="Q476" s="755"/>
      <c r="R476" s="755"/>
      <c r="S476" s="755"/>
      <c r="T476" s="755"/>
      <c r="U476" s="755"/>
      <c r="V476" s="756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2" t="s">
        <v>742</v>
      </c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54"/>
      <c r="AB477" s="54"/>
      <c r="AC477" s="54"/>
    </row>
    <row r="478" spans="1:68" ht="16.5" customHeight="1" x14ac:dyDescent="0.25">
      <c r="A478" s="743" t="s">
        <v>742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65"/>
      <c r="AB478" s="65"/>
      <c r="AC478" s="79"/>
    </row>
    <row r="479" spans="1:68" ht="14.25" customHeight="1" x14ac:dyDescent="0.25">
      <c r="A479" s="744" t="s">
        <v>109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6"/>
      <c r="AB479" s="66"/>
      <c r="AC479" s="80"/>
    </row>
    <row r="480" spans="1:68" ht="27" customHeight="1" x14ac:dyDescent="0.25">
      <c r="A480" s="63" t="s">
        <v>743</v>
      </c>
      <c r="B480" s="63" t="s">
        <v>744</v>
      </c>
      <c r="C480" s="36">
        <v>4301011795</v>
      </c>
      <c r="D480" s="745">
        <v>4607091389067</v>
      </c>
      <c r="E480" s="74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9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7"/>
      <c r="R480" s="747"/>
      <c r="S480" s="747"/>
      <c r="T480" s="7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5" si="69">IFERROR(IF(X480="",0,CEILING((X480/$H480),1)*$H480),"")</f>
        <v>0</v>
      </c>
      <c r="Z480" s="41" t="str">
        <f t="shared" ref="Z480:Z485" si="70">IFERROR(IF(Y480=0,"",ROUNDUP(Y480/H480,0)*0.01196),"")</f>
        <v/>
      </c>
      <c r="AA480" s="68" t="s">
        <v>45</v>
      </c>
      <c r="AB480" s="69" t="s">
        <v>45</v>
      </c>
      <c r="AC480" s="538" t="s">
        <v>745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5" si="71">IFERROR(X480*I480/H480,"0")</f>
        <v>0</v>
      </c>
      <c r="BN480" s="78">
        <f t="shared" ref="BN480:BN495" si="72">IFERROR(Y480*I480/H480,"0")</f>
        <v>0</v>
      </c>
      <c r="BO480" s="78">
        <f t="shared" ref="BO480:BO495" si="73">IFERROR(1/J480*(X480/H480),"0")</f>
        <v>0</v>
      </c>
      <c r="BP480" s="78">
        <f t="shared" ref="BP480:BP495" si="74">IFERROR(1/J480*(Y480/H480),"0")</f>
        <v>0</v>
      </c>
    </row>
    <row r="481" spans="1:68" ht="27" customHeight="1" x14ac:dyDescent="0.25">
      <c r="A481" s="63" t="s">
        <v>746</v>
      </c>
      <c r="B481" s="63" t="s">
        <v>747</v>
      </c>
      <c r="C481" s="36">
        <v>4301011961</v>
      </c>
      <c r="D481" s="745">
        <v>4680115885271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 t="shared" si="70"/>
        <v/>
      </c>
      <c r="AA481" s="68" t="s">
        <v>45</v>
      </c>
      <c r="AB481" s="69" t="s">
        <v>45</v>
      </c>
      <c r="AC481" s="540" t="s">
        <v>748</v>
      </c>
      <c r="AG481" s="78"/>
      <c r="AJ481" s="84" t="s">
        <v>45</v>
      </c>
      <c r="AK481" s="84">
        <v>0</v>
      </c>
      <c r="BB481" s="541" t="s">
        <v>66</v>
      </c>
      <c r="BM481" s="78">
        <f t="shared" si="71"/>
        <v>0</v>
      </c>
      <c r="BN481" s="78">
        <f t="shared" si="72"/>
        <v>0</v>
      </c>
      <c r="BO481" s="78">
        <f t="shared" si="73"/>
        <v>0</v>
      </c>
      <c r="BP481" s="78">
        <f t="shared" si="74"/>
        <v>0</v>
      </c>
    </row>
    <row r="482" spans="1:68" ht="27" customHeight="1" x14ac:dyDescent="0.25">
      <c r="A482" s="63" t="s">
        <v>749</v>
      </c>
      <c r="B482" s="63" t="s">
        <v>750</v>
      </c>
      <c r="C482" s="36">
        <v>4301011376</v>
      </c>
      <c r="D482" s="745">
        <v>4680115885226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 t="shared" si="70"/>
        <v/>
      </c>
      <c r="AA482" s="68" t="s">
        <v>45</v>
      </c>
      <c r="AB482" s="69" t="s">
        <v>45</v>
      </c>
      <c r="AC482" s="542" t="s">
        <v>751</v>
      </c>
      <c r="AG482" s="78"/>
      <c r="AJ482" s="84" t="s">
        <v>45</v>
      </c>
      <c r="AK482" s="84">
        <v>0</v>
      </c>
      <c r="BB482" s="543" t="s">
        <v>66</v>
      </c>
      <c r="BM482" s="78">
        <f t="shared" si="71"/>
        <v>0</v>
      </c>
      <c r="BN482" s="78">
        <f t="shared" si="72"/>
        <v>0</v>
      </c>
      <c r="BO482" s="78">
        <f t="shared" si="73"/>
        <v>0</v>
      </c>
      <c r="BP482" s="78">
        <f t="shared" si="74"/>
        <v>0</v>
      </c>
    </row>
    <row r="483" spans="1:68" ht="16.5" customHeight="1" x14ac:dyDescent="0.25">
      <c r="A483" s="63" t="s">
        <v>753</v>
      </c>
      <c r="B483" s="63" t="s">
        <v>754</v>
      </c>
      <c r="C483" s="36">
        <v>4301011774</v>
      </c>
      <c r="D483" s="745">
        <v>4680115884502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9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3" s="747"/>
      <c r="R483" s="747"/>
      <c r="S483" s="747"/>
      <c r="T483" s="748"/>
      <c r="U483" s="39" t="s">
        <v>752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 t="shared" si="70"/>
        <v/>
      </c>
      <c r="AA483" s="68" t="s">
        <v>45</v>
      </c>
      <c r="AB483" s="69" t="s">
        <v>45</v>
      </c>
      <c r="AC483" s="544" t="s">
        <v>755</v>
      </c>
      <c r="AG483" s="78"/>
      <c r="AJ483" s="84" t="s">
        <v>45</v>
      </c>
      <c r="AK483" s="84">
        <v>0</v>
      </c>
      <c r="BB483" s="545" t="s">
        <v>66</v>
      </c>
      <c r="BM483" s="78">
        <f t="shared" si="71"/>
        <v>0</v>
      </c>
      <c r="BN483" s="78">
        <f t="shared" si="72"/>
        <v>0</v>
      </c>
      <c r="BO483" s="78">
        <f t="shared" si="73"/>
        <v>0</v>
      </c>
      <c r="BP483" s="78">
        <f t="shared" si="74"/>
        <v>0</v>
      </c>
    </row>
    <row r="484" spans="1:68" ht="27" customHeight="1" x14ac:dyDescent="0.25">
      <c r="A484" s="63" t="s">
        <v>756</v>
      </c>
      <c r="B484" s="63" t="s">
        <v>757</v>
      </c>
      <c r="C484" s="36">
        <v>4301011771</v>
      </c>
      <c r="D484" s="745">
        <v>4607091389104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113</v>
      </c>
      <c r="N484" s="38"/>
      <c r="O484" s="37">
        <v>60</v>
      </c>
      <c r="P484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 t="shared" si="70"/>
        <v/>
      </c>
      <c r="AA484" s="68" t="s">
        <v>45</v>
      </c>
      <c r="AB484" s="69" t="s">
        <v>45</v>
      </c>
      <c r="AC484" s="546" t="s">
        <v>758</v>
      </c>
      <c r="AG484" s="78"/>
      <c r="AJ484" s="84" t="s">
        <v>45</v>
      </c>
      <c r="AK484" s="84">
        <v>0</v>
      </c>
      <c r="BB484" s="547" t="s">
        <v>66</v>
      </c>
      <c r="BM484" s="78">
        <f t="shared" si="71"/>
        <v>0</v>
      </c>
      <c r="BN484" s="78">
        <f t="shared" si="72"/>
        <v>0</v>
      </c>
      <c r="BO484" s="78">
        <f t="shared" si="73"/>
        <v>0</v>
      </c>
      <c r="BP484" s="78">
        <f t="shared" si="74"/>
        <v>0</v>
      </c>
    </row>
    <row r="485" spans="1:68" ht="16.5" customHeight="1" x14ac:dyDescent="0.25">
      <c r="A485" s="63" t="s">
        <v>759</v>
      </c>
      <c r="B485" s="63" t="s">
        <v>760</v>
      </c>
      <c r="C485" s="36">
        <v>4301011799</v>
      </c>
      <c r="D485" s="745">
        <v>4680115884519</v>
      </c>
      <c r="E485" s="745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114</v>
      </c>
      <c r="L485" s="37" t="s">
        <v>45</v>
      </c>
      <c r="M485" s="38" t="s">
        <v>117</v>
      </c>
      <c r="N485" s="38"/>
      <c r="O485" s="37">
        <v>60</v>
      </c>
      <c r="P485" s="9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 t="shared" si="70"/>
        <v/>
      </c>
      <c r="AA485" s="68" t="s">
        <v>45</v>
      </c>
      <c r="AB485" s="69" t="s">
        <v>45</v>
      </c>
      <c r="AC485" s="548" t="s">
        <v>761</v>
      </c>
      <c r="AG485" s="78"/>
      <c r="AJ485" s="84" t="s">
        <v>45</v>
      </c>
      <c r="AK485" s="84">
        <v>0</v>
      </c>
      <c r="BB485" s="549" t="s">
        <v>66</v>
      </c>
      <c r="BM485" s="78">
        <f t="shared" si="71"/>
        <v>0</v>
      </c>
      <c r="BN485" s="78">
        <f t="shared" si="72"/>
        <v>0</v>
      </c>
      <c r="BO485" s="78">
        <f t="shared" si="73"/>
        <v>0</v>
      </c>
      <c r="BP485" s="78">
        <f t="shared" si="74"/>
        <v>0</v>
      </c>
    </row>
    <row r="486" spans="1:68" ht="27" customHeight="1" x14ac:dyDescent="0.25">
      <c r="A486" s="63" t="s">
        <v>762</v>
      </c>
      <c r="B486" s="63" t="s">
        <v>763</v>
      </c>
      <c r="C486" s="36">
        <v>4301012125</v>
      </c>
      <c r="D486" s="745">
        <v>4680115886391</v>
      </c>
      <c r="E486" s="745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83</v>
      </c>
      <c r="L486" s="37" t="s">
        <v>45</v>
      </c>
      <c r="M486" s="38" t="s">
        <v>117</v>
      </c>
      <c r="N486" s="38"/>
      <c r="O486" s="37">
        <v>60</v>
      </c>
      <c r="P486" s="985" t="s">
        <v>764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745</v>
      </c>
      <c r="AG486" s="78"/>
      <c r="AJ486" s="84" t="s">
        <v>45</v>
      </c>
      <c r="AK486" s="84">
        <v>0</v>
      </c>
      <c r="BB486" s="551" t="s">
        <v>66</v>
      </c>
      <c r="BM486" s="78">
        <f t="shared" si="71"/>
        <v>0</v>
      </c>
      <c r="BN486" s="78">
        <f t="shared" si="72"/>
        <v>0</v>
      </c>
      <c r="BO486" s="78">
        <f t="shared" si="73"/>
        <v>0</v>
      </c>
      <c r="BP486" s="78">
        <f t="shared" si="74"/>
        <v>0</v>
      </c>
    </row>
    <row r="487" spans="1:68" ht="27" customHeight="1" x14ac:dyDescent="0.25">
      <c r="A487" s="63" t="s">
        <v>765</v>
      </c>
      <c r="B487" s="63" t="s">
        <v>766</v>
      </c>
      <c r="C487" s="36">
        <v>4301011778</v>
      </c>
      <c r="D487" s="745">
        <v>4680115880603</v>
      </c>
      <c r="E487" s="745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9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745</v>
      </c>
      <c r="AG487" s="78"/>
      <c r="AJ487" s="84" t="s">
        <v>45</v>
      </c>
      <c r="AK487" s="84">
        <v>0</v>
      </c>
      <c r="BB487" s="553" t="s">
        <v>66</v>
      </c>
      <c r="BM487" s="78">
        <f t="shared" si="71"/>
        <v>0</v>
      </c>
      <c r="BN487" s="78">
        <f t="shared" si="72"/>
        <v>0</v>
      </c>
      <c r="BO487" s="78">
        <f t="shared" si="73"/>
        <v>0</v>
      </c>
      <c r="BP487" s="78">
        <f t="shared" si="74"/>
        <v>0</v>
      </c>
    </row>
    <row r="488" spans="1:68" ht="27" customHeight="1" x14ac:dyDescent="0.25">
      <c r="A488" s="63" t="s">
        <v>765</v>
      </c>
      <c r="B488" s="63" t="s">
        <v>767</v>
      </c>
      <c r="C488" s="36">
        <v>4301012035</v>
      </c>
      <c r="D488" s="745">
        <v>4680115880603</v>
      </c>
      <c r="E488" s="745"/>
      <c r="F488" s="62">
        <v>0.6</v>
      </c>
      <c r="G488" s="37">
        <v>8</v>
      </c>
      <c r="H488" s="62">
        <v>4.8</v>
      </c>
      <c r="I488" s="62">
        <v>6.93</v>
      </c>
      <c r="J488" s="37">
        <v>132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9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4" t="s">
        <v>745</v>
      </c>
      <c r="AG488" s="78"/>
      <c r="AJ488" s="84" t="s">
        <v>45</v>
      </c>
      <c r="AK488" s="84">
        <v>0</v>
      </c>
      <c r="BB488" s="555" t="s">
        <v>66</v>
      </c>
      <c r="BM488" s="78">
        <f t="shared" si="71"/>
        <v>0</v>
      </c>
      <c r="BN488" s="78">
        <f t="shared" si="72"/>
        <v>0</v>
      </c>
      <c r="BO488" s="78">
        <f t="shared" si="73"/>
        <v>0</v>
      </c>
      <c r="BP488" s="78">
        <f t="shared" si="74"/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4301012036</v>
      </c>
      <c r="D489" s="745">
        <v>4680115882782</v>
      </c>
      <c r="E489" s="745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9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748</v>
      </c>
      <c r="AG489" s="78"/>
      <c r="AJ489" s="84" t="s">
        <v>45</v>
      </c>
      <c r="AK489" s="84">
        <v>0</v>
      </c>
      <c r="BB489" s="557" t="s">
        <v>66</v>
      </c>
      <c r="BM489" s="78">
        <f t="shared" si="71"/>
        <v>0</v>
      </c>
      <c r="BN489" s="78">
        <f t="shared" si="72"/>
        <v>0</v>
      </c>
      <c r="BO489" s="78">
        <f t="shared" si="73"/>
        <v>0</v>
      </c>
      <c r="BP489" s="78">
        <f t="shared" si="74"/>
        <v>0</v>
      </c>
    </row>
    <row r="490" spans="1:68" ht="27" customHeight="1" x14ac:dyDescent="0.25">
      <c r="A490" s="63" t="s">
        <v>770</v>
      </c>
      <c r="B490" s="63" t="s">
        <v>771</v>
      </c>
      <c r="C490" s="36">
        <v>4301012055</v>
      </c>
      <c r="D490" s="745">
        <v>4680115886469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989" t="s">
        <v>772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751</v>
      </c>
      <c r="AG490" s="78"/>
      <c r="AJ490" s="84" t="s">
        <v>45</v>
      </c>
      <c r="AK490" s="84">
        <v>0</v>
      </c>
      <c r="BB490" s="559" t="s">
        <v>66</v>
      </c>
      <c r="BM490" s="78">
        <f t="shared" si="71"/>
        <v>0</v>
      </c>
      <c r="BN490" s="78">
        <f t="shared" si="72"/>
        <v>0</v>
      </c>
      <c r="BO490" s="78">
        <f t="shared" si="73"/>
        <v>0</v>
      </c>
      <c r="BP490" s="78">
        <f t="shared" si="74"/>
        <v>0</v>
      </c>
    </row>
    <row r="491" spans="1:68" ht="27" customHeight="1" x14ac:dyDescent="0.25">
      <c r="A491" s="63" t="s">
        <v>773</v>
      </c>
      <c r="B491" s="63" t="s">
        <v>774</v>
      </c>
      <c r="C491" s="36">
        <v>4301012057</v>
      </c>
      <c r="D491" s="745">
        <v>4680115886483</v>
      </c>
      <c r="E491" s="745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118</v>
      </c>
      <c r="L491" s="37" t="s">
        <v>45</v>
      </c>
      <c r="M491" s="38" t="s">
        <v>113</v>
      </c>
      <c r="N491" s="38"/>
      <c r="O491" s="37">
        <v>60</v>
      </c>
      <c r="P491" s="990" t="s">
        <v>775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755</v>
      </c>
      <c r="AG491" s="78"/>
      <c r="AJ491" s="84" t="s">
        <v>45</v>
      </c>
      <c r="AK491" s="84">
        <v>0</v>
      </c>
      <c r="BB491" s="561" t="s">
        <v>66</v>
      </c>
      <c r="BM491" s="78">
        <f t="shared" si="71"/>
        <v>0</v>
      </c>
      <c r="BN491" s="78">
        <f t="shared" si="72"/>
        <v>0</v>
      </c>
      <c r="BO491" s="78">
        <f t="shared" si="73"/>
        <v>0</v>
      </c>
      <c r="BP491" s="78">
        <f t="shared" si="74"/>
        <v>0</v>
      </c>
    </row>
    <row r="492" spans="1:68" ht="27" customHeight="1" x14ac:dyDescent="0.25">
      <c r="A492" s="63" t="s">
        <v>776</v>
      </c>
      <c r="B492" s="63" t="s">
        <v>777</v>
      </c>
      <c r="C492" s="36">
        <v>4301012050</v>
      </c>
      <c r="D492" s="745">
        <v>4680115885479</v>
      </c>
      <c r="E492" s="745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113</v>
      </c>
      <c r="N492" s="38"/>
      <c r="O492" s="37">
        <v>60</v>
      </c>
      <c r="P492" s="991" t="s">
        <v>778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758</v>
      </c>
      <c r="AG492" s="78"/>
      <c r="AJ492" s="84" t="s">
        <v>45</v>
      </c>
      <c r="AK492" s="84">
        <v>0</v>
      </c>
      <c r="BB492" s="563" t="s">
        <v>66</v>
      </c>
      <c r="BM492" s="78">
        <f t="shared" si="71"/>
        <v>0</v>
      </c>
      <c r="BN492" s="78">
        <f t="shared" si="72"/>
        <v>0</v>
      </c>
      <c r="BO492" s="78">
        <f t="shared" si="73"/>
        <v>0</v>
      </c>
      <c r="BP492" s="78">
        <f t="shared" si="74"/>
        <v>0</v>
      </c>
    </row>
    <row r="493" spans="1:68" ht="27" customHeight="1" x14ac:dyDescent="0.25">
      <c r="A493" s="63" t="s">
        <v>779</v>
      </c>
      <c r="B493" s="63" t="s">
        <v>780</v>
      </c>
      <c r="C493" s="36">
        <v>4301011784</v>
      </c>
      <c r="D493" s="745">
        <v>4607091389982</v>
      </c>
      <c r="E493" s="745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758</v>
      </c>
      <c r="AG493" s="78"/>
      <c r="AJ493" s="84" t="s">
        <v>45</v>
      </c>
      <c r="AK493" s="84">
        <v>0</v>
      </c>
      <c r="BB493" s="565" t="s">
        <v>66</v>
      </c>
      <c r="BM493" s="78">
        <f t="shared" si="71"/>
        <v>0</v>
      </c>
      <c r="BN493" s="78">
        <f t="shared" si="72"/>
        <v>0</v>
      </c>
      <c r="BO493" s="78">
        <f t="shared" si="73"/>
        <v>0</v>
      </c>
      <c r="BP493" s="78">
        <f t="shared" si="74"/>
        <v>0</v>
      </c>
    </row>
    <row r="494" spans="1:68" ht="27" customHeight="1" x14ac:dyDescent="0.25">
      <c r="A494" s="63" t="s">
        <v>779</v>
      </c>
      <c r="B494" s="63" t="s">
        <v>781</v>
      </c>
      <c r="C494" s="36">
        <v>4301012034</v>
      </c>
      <c r="D494" s="745">
        <v>4607091389982</v>
      </c>
      <c r="E494" s="745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66" t="s">
        <v>758</v>
      </c>
      <c r="AG494" s="78"/>
      <c r="AJ494" s="84" t="s">
        <v>45</v>
      </c>
      <c r="AK494" s="84">
        <v>0</v>
      </c>
      <c r="BB494" s="567" t="s">
        <v>66</v>
      </c>
      <c r="BM494" s="78">
        <f t="shared" si="71"/>
        <v>0</v>
      </c>
      <c r="BN494" s="78">
        <f t="shared" si="72"/>
        <v>0</v>
      </c>
      <c r="BO494" s="78">
        <f t="shared" si="73"/>
        <v>0</v>
      </c>
      <c r="BP494" s="78">
        <f t="shared" si="74"/>
        <v>0</v>
      </c>
    </row>
    <row r="495" spans="1:68" ht="27" customHeight="1" x14ac:dyDescent="0.25">
      <c r="A495" s="63" t="s">
        <v>782</v>
      </c>
      <c r="B495" s="63" t="s">
        <v>783</v>
      </c>
      <c r="C495" s="36">
        <v>4301012058</v>
      </c>
      <c r="D495" s="745">
        <v>4680115886490</v>
      </c>
      <c r="E495" s="745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118</v>
      </c>
      <c r="L495" s="37" t="s">
        <v>45</v>
      </c>
      <c r="M495" s="38" t="s">
        <v>113</v>
      </c>
      <c r="N495" s="38"/>
      <c r="O495" s="37">
        <v>60</v>
      </c>
      <c r="P495" s="9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7"/>
      <c r="R495" s="747"/>
      <c r="S495" s="747"/>
      <c r="T495" s="74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9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761</v>
      </c>
      <c r="AG495" s="78"/>
      <c r="AJ495" s="84" t="s">
        <v>45</v>
      </c>
      <c r="AK495" s="84">
        <v>0</v>
      </c>
      <c r="BB495" s="569" t="s">
        <v>66</v>
      </c>
      <c r="BM495" s="78">
        <f t="shared" si="71"/>
        <v>0</v>
      </c>
      <c r="BN495" s="78">
        <f t="shared" si="72"/>
        <v>0</v>
      </c>
      <c r="BO495" s="78">
        <f t="shared" si="73"/>
        <v>0</v>
      </c>
      <c r="BP495" s="78">
        <f t="shared" si="74"/>
        <v>0</v>
      </c>
    </row>
    <row r="496" spans="1:68" x14ac:dyDescent="0.2">
      <c r="A496" s="757"/>
      <c r="B496" s="757"/>
      <c r="C496" s="757"/>
      <c r="D496" s="757"/>
      <c r="E496" s="757"/>
      <c r="F496" s="757"/>
      <c r="G496" s="757"/>
      <c r="H496" s="757"/>
      <c r="I496" s="757"/>
      <c r="J496" s="757"/>
      <c r="K496" s="757"/>
      <c r="L496" s="757"/>
      <c r="M496" s="757"/>
      <c r="N496" s="757"/>
      <c r="O496" s="758"/>
      <c r="P496" s="754" t="s">
        <v>40</v>
      </c>
      <c r="Q496" s="755"/>
      <c r="R496" s="755"/>
      <c r="S496" s="755"/>
      <c r="T496" s="755"/>
      <c r="U496" s="755"/>
      <c r="V496" s="756"/>
      <c r="W496" s="42" t="s">
        <v>39</v>
      </c>
      <c r="X496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7"/>
      <c r="B497" s="757"/>
      <c r="C497" s="757"/>
      <c r="D497" s="757"/>
      <c r="E497" s="757"/>
      <c r="F497" s="757"/>
      <c r="G497" s="757"/>
      <c r="H497" s="757"/>
      <c r="I497" s="757"/>
      <c r="J497" s="757"/>
      <c r="K497" s="757"/>
      <c r="L497" s="757"/>
      <c r="M497" s="757"/>
      <c r="N497" s="757"/>
      <c r="O497" s="758"/>
      <c r="P497" s="754" t="s">
        <v>40</v>
      </c>
      <c r="Q497" s="755"/>
      <c r="R497" s="755"/>
      <c r="S497" s="755"/>
      <c r="T497" s="755"/>
      <c r="U497" s="755"/>
      <c r="V497" s="756"/>
      <c r="W497" s="42" t="s">
        <v>0</v>
      </c>
      <c r="X497" s="43">
        <f>IFERROR(SUM(X480:X495),"0")</f>
        <v>0</v>
      </c>
      <c r="Y497" s="43">
        <f>IFERROR(SUM(Y480:Y495),"0")</f>
        <v>0</v>
      </c>
      <c r="Z497" s="42"/>
      <c r="AA497" s="67"/>
      <c r="AB497" s="67"/>
      <c r="AC497" s="67"/>
    </row>
    <row r="498" spans="1:68" ht="14.25" customHeight="1" x14ac:dyDescent="0.25">
      <c r="A498" s="744" t="s">
        <v>147</v>
      </c>
      <c r="B498" s="744"/>
      <c r="C498" s="744"/>
      <c r="D498" s="744"/>
      <c r="E498" s="744"/>
      <c r="F498" s="744"/>
      <c r="G498" s="744"/>
      <c r="H498" s="744"/>
      <c r="I498" s="744"/>
      <c r="J498" s="744"/>
      <c r="K498" s="744"/>
      <c r="L498" s="744"/>
      <c r="M498" s="744"/>
      <c r="N498" s="744"/>
      <c r="O498" s="744"/>
      <c r="P498" s="744"/>
      <c r="Q498" s="744"/>
      <c r="R498" s="744"/>
      <c r="S498" s="744"/>
      <c r="T498" s="744"/>
      <c r="U498" s="744"/>
      <c r="V498" s="744"/>
      <c r="W498" s="744"/>
      <c r="X498" s="744"/>
      <c r="Y498" s="744"/>
      <c r="Z498" s="744"/>
      <c r="AA498" s="66"/>
      <c r="AB498" s="66"/>
      <c r="AC498" s="80"/>
    </row>
    <row r="499" spans="1:68" ht="16.5" customHeight="1" x14ac:dyDescent="0.25">
      <c r="A499" s="63" t="s">
        <v>784</v>
      </c>
      <c r="B499" s="63" t="s">
        <v>785</v>
      </c>
      <c r="C499" s="36">
        <v>4301020222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113</v>
      </c>
      <c r="N499" s="38"/>
      <c r="O499" s="37">
        <v>55</v>
      </c>
      <c r="P499" s="9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786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784</v>
      </c>
      <c r="B500" s="63" t="s">
        <v>787</v>
      </c>
      <c r="C500" s="36">
        <v>4301020334</v>
      </c>
      <c r="D500" s="745">
        <v>4607091388930</v>
      </c>
      <c r="E500" s="745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114</v>
      </c>
      <c r="L500" s="37" t="s">
        <v>45</v>
      </c>
      <c r="M500" s="38" t="s">
        <v>117</v>
      </c>
      <c r="N500" s="38"/>
      <c r="O500" s="37">
        <v>70</v>
      </c>
      <c r="P500" s="996" t="s">
        <v>788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789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790</v>
      </c>
      <c r="B501" s="63" t="s">
        <v>791</v>
      </c>
      <c r="C501" s="36">
        <v>4301020384</v>
      </c>
      <c r="D501" s="745">
        <v>4680115886407</v>
      </c>
      <c r="E501" s="745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83</v>
      </c>
      <c r="L501" s="37" t="s">
        <v>45</v>
      </c>
      <c r="M501" s="38" t="s">
        <v>117</v>
      </c>
      <c r="N501" s="38"/>
      <c r="O501" s="37">
        <v>70</v>
      </c>
      <c r="P501" s="997" t="s">
        <v>792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789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793</v>
      </c>
      <c r="B502" s="63" t="s">
        <v>794</v>
      </c>
      <c r="C502" s="36">
        <v>4301020385</v>
      </c>
      <c r="D502" s="745">
        <v>4680115880054</v>
      </c>
      <c r="E502" s="745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118</v>
      </c>
      <c r="L502" s="37" t="s">
        <v>45</v>
      </c>
      <c r="M502" s="38" t="s">
        <v>113</v>
      </c>
      <c r="N502" s="38"/>
      <c r="O502" s="37">
        <v>70</v>
      </c>
      <c r="P502" s="998" t="s">
        <v>795</v>
      </c>
      <c r="Q502" s="747"/>
      <c r="R502" s="747"/>
      <c r="S502" s="747"/>
      <c r="T502" s="74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789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7"/>
      <c r="B503" s="757"/>
      <c r="C503" s="757"/>
      <c r="D503" s="757"/>
      <c r="E503" s="757"/>
      <c r="F503" s="757"/>
      <c r="G503" s="757"/>
      <c r="H503" s="757"/>
      <c r="I503" s="757"/>
      <c r="J503" s="757"/>
      <c r="K503" s="757"/>
      <c r="L503" s="757"/>
      <c r="M503" s="757"/>
      <c r="N503" s="757"/>
      <c r="O503" s="758"/>
      <c r="P503" s="754" t="s">
        <v>40</v>
      </c>
      <c r="Q503" s="755"/>
      <c r="R503" s="755"/>
      <c r="S503" s="755"/>
      <c r="T503" s="755"/>
      <c r="U503" s="755"/>
      <c r="V503" s="756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7"/>
      <c r="B504" s="757"/>
      <c r="C504" s="757"/>
      <c r="D504" s="757"/>
      <c r="E504" s="757"/>
      <c r="F504" s="757"/>
      <c r="G504" s="757"/>
      <c r="H504" s="757"/>
      <c r="I504" s="757"/>
      <c r="J504" s="757"/>
      <c r="K504" s="757"/>
      <c r="L504" s="757"/>
      <c r="M504" s="757"/>
      <c r="N504" s="757"/>
      <c r="O504" s="758"/>
      <c r="P504" s="754" t="s">
        <v>40</v>
      </c>
      <c r="Q504" s="755"/>
      <c r="R504" s="755"/>
      <c r="S504" s="755"/>
      <c r="T504" s="755"/>
      <c r="U504" s="755"/>
      <c r="V504" s="756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4" t="s">
        <v>160</v>
      </c>
      <c r="B505" s="744"/>
      <c r="C505" s="744"/>
      <c r="D505" s="744"/>
      <c r="E505" s="744"/>
      <c r="F505" s="744"/>
      <c r="G505" s="744"/>
      <c r="H505" s="744"/>
      <c r="I505" s="744"/>
      <c r="J505" s="744"/>
      <c r="K505" s="744"/>
      <c r="L505" s="744"/>
      <c r="M505" s="744"/>
      <c r="N505" s="744"/>
      <c r="O505" s="744"/>
      <c r="P505" s="744"/>
      <c r="Q505" s="744"/>
      <c r="R505" s="744"/>
      <c r="S505" s="744"/>
      <c r="T505" s="744"/>
      <c r="U505" s="744"/>
      <c r="V505" s="744"/>
      <c r="W505" s="744"/>
      <c r="X505" s="744"/>
      <c r="Y505" s="744"/>
      <c r="Z505" s="744"/>
      <c r="AA505" s="66"/>
      <c r="AB505" s="66"/>
      <c r="AC505" s="80"/>
    </row>
    <row r="506" spans="1:68" ht="27" customHeight="1" x14ac:dyDescent="0.25">
      <c r="A506" s="63" t="s">
        <v>796</v>
      </c>
      <c r="B506" s="63" t="s">
        <v>797</v>
      </c>
      <c r="C506" s="36">
        <v>4301031349</v>
      </c>
      <c r="D506" s="745">
        <v>4680115883116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113</v>
      </c>
      <c r="N506" s="38"/>
      <c r="O506" s="37">
        <v>70</v>
      </c>
      <c r="P506" s="999" t="s">
        <v>798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5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799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6">IFERROR(X506*I506/H506,"0")</f>
        <v>0</v>
      </c>
      <c r="BN506" s="78">
        <f t="shared" ref="BN506:BN517" si="77">IFERROR(Y506*I506/H506,"0")</f>
        <v>0</v>
      </c>
      <c r="BO506" s="78">
        <f t="shared" ref="BO506:BO517" si="78">IFERROR(1/J506*(X506/H506),"0")</f>
        <v>0</v>
      </c>
      <c r="BP506" s="78">
        <f t="shared" ref="BP506:BP517" si="79">IFERROR(1/J506*(Y506/H506),"0")</f>
        <v>0</v>
      </c>
    </row>
    <row r="507" spans="1:68" ht="27" customHeight="1" x14ac:dyDescent="0.25">
      <c r="A507" s="63" t="s">
        <v>800</v>
      </c>
      <c r="B507" s="63" t="s">
        <v>801</v>
      </c>
      <c r="C507" s="36">
        <v>4301031350</v>
      </c>
      <c r="D507" s="745">
        <v>4680115883093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1000" t="s">
        <v>802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5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803</v>
      </c>
      <c r="AG507" s="78"/>
      <c r="AJ507" s="84" t="s">
        <v>45</v>
      </c>
      <c r="AK507" s="84">
        <v>0</v>
      </c>
      <c r="BB507" s="581" t="s">
        <v>66</v>
      </c>
      <c r="BM507" s="78">
        <f t="shared" si="76"/>
        <v>0</v>
      </c>
      <c r="BN507" s="78">
        <f t="shared" si="77"/>
        <v>0</v>
      </c>
      <c r="BO507" s="78">
        <f t="shared" si="78"/>
        <v>0</v>
      </c>
      <c r="BP507" s="78">
        <f t="shared" si="79"/>
        <v>0</v>
      </c>
    </row>
    <row r="508" spans="1:68" ht="27" customHeight="1" x14ac:dyDescent="0.25">
      <c r="A508" s="63" t="s">
        <v>804</v>
      </c>
      <c r="B508" s="63" t="s">
        <v>805</v>
      </c>
      <c r="C508" s="36">
        <v>4301031353</v>
      </c>
      <c r="D508" s="745">
        <v>4680115883109</v>
      </c>
      <c r="E508" s="745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114</v>
      </c>
      <c r="L508" s="37" t="s">
        <v>45</v>
      </c>
      <c r="M508" s="38" t="s">
        <v>82</v>
      </c>
      <c r="N508" s="38"/>
      <c r="O508" s="37">
        <v>70</v>
      </c>
      <c r="P508" s="1001" t="s">
        <v>806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5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807</v>
      </c>
      <c r="AG508" s="78"/>
      <c r="AJ508" s="84" t="s">
        <v>45</v>
      </c>
      <c r="AK508" s="84">
        <v>0</v>
      </c>
      <c r="BB508" s="583" t="s">
        <v>66</v>
      </c>
      <c r="BM508" s="78">
        <f t="shared" si="76"/>
        <v>0</v>
      </c>
      <c r="BN508" s="78">
        <f t="shared" si="77"/>
        <v>0</v>
      </c>
      <c r="BO508" s="78">
        <f t="shared" si="78"/>
        <v>0</v>
      </c>
      <c r="BP508" s="78">
        <f t="shared" si="79"/>
        <v>0</v>
      </c>
    </row>
    <row r="509" spans="1:68" ht="27" customHeight="1" x14ac:dyDescent="0.25">
      <c r="A509" s="63" t="s">
        <v>808</v>
      </c>
      <c r="B509" s="63" t="s">
        <v>809</v>
      </c>
      <c r="C509" s="36">
        <v>4301031409</v>
      </c>
      <c r="D509" s="745">
        <v>4680115886438</v>
      </c>
      <c r="E509" s="745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83</v>
      </c>
      <c r="L509" s="37" t="s">
        <v>45</v>
      </c>
      <c r="M509" s="38" t="s">
        <v>113</v>
      </c>
      <c r="N509" s="38"/>
      <c r="O509" s="37">
        <v>70</v>
      </c>
      <c r="P509" s="1002" t="s">
        <v>810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5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799</v>
      </c>
      <c r="AG509" s="78"/>
      <c r="AJ509" s="84" t="s">
        <v>45</v>
      </c>
      <c r="AK509" s="84">
        <v>0</v>
      </c>
      <c r="BB509" s="585" t="s">
        <v>66</v>
      </c>
      <c r="BM509" s="78">
        <f t="shared" si="76"/>
        <v>0</v>
      </c>
      <c r="BN509" s="78">
        <f t="shared" si="77"/>
        <v>0</v>
      </c>
      <c r="BO509" s="78">
        <f t="shared" si="78"/>
        <v>0</v>
      </c>
      <c r="BP509" s="78">
        <f t="shared" si="79"/>
        <v>0</v>
      </c>
    </row>
    <row r="510" spans="1:68" ht="27" customHeight="1" x14ac:dyDescent="0.25">
      <c r="A510" s="63" t="s">
        <v>811</v>
      </c>
      <c r="B510" s="63" t="s">
        <v>812</v>
      </c>
      <c r="C510" s="36">
        <v>4301031419</v>
      </c>
      <c r="D510" s="745">
        <v>4680115882072</v>
      </c>
      <c r="E510" s="745"/>
      <c r="F510" s="62">
        <v>0.6</v>
      </c>
      <c r="G510" s="37">
        <v>8</v>
      </c>
      <c r="H510" s="62">
        <v>4.8</v>
      </c>
      <c r="I510" s="62">
        <v>6.93</v>
      </c>
      <c r="J510" s="37">
        <v>132</v>
      </c>
      <c r="K510" s="37" t="s">
        <v>118</v>
      </c>
      <c r="L510" s="37" t="s">
        <v>45</v>
      </c>
      <c r="M510" s="38" t="s">
        <v>113</v>
      </c>
      <c r="N510" s="38"/>
      <c r="O510" s="37">
        <v>70</v>
      </c>
      <c r="P510" s="1003" t="s">
        <v>813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5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799</v>
      </c>
      <c r="AG510" s="78"/>
      <c r="AJ510" s="84" t="s">
        <v>45</v>
      </c>
      <c r="AK510" s="84">
        <v>0</v>
      </c>
      <c r="BB510" s="587" t="s">
        <v>66</v>
      </c>
      <c r="BM510" s="78">
        <f t="shared" si="76"/>
        <v>0</v>
      </c>
      <c r="BN510" s="78">
        <f t="shared" si="77"/>
        <v>0</v>
      </c>
      <c r="BO510" s="78">
        <f t="shared" si="78"/>
        <v>0</v>
      </c>
      <c r="BP510" s="78">
        <f t="shared" si="79"/>
        <v>0</v>
      </c>
    </row>
    <row r="511" spans="1:68" ht="27" customHeight="1" x14ac:dyDescent="0.25">
      <c r="A511" s="63" t="s">
        <v>811</v>
      </c>
      <c r="B511" s="63" t="s">
        <v>814</v>
      </c>
      <c r="C511" s="36">
        <v>4301031351</v>
      </c>
      <c r="D511" s="745">
        <v>4680115882072</v>
      </c>
      <c r="E511" s="745"/>
      <c r="F511" s="62">
        <v>0.6</v>
      </c>
      <c r="G511" s="37">
        <v>6</v>
      </c>
      <c r="H511" s="62">
        <v>3.6</v>
      </c>
      <c r="I511" s="62">
        <v>3.81</v>
      </c>
      <c r="J511" s="37">
        <v>132</v>
      </c>
      <c r="K511" s="37" t="s">
        <v>118</v>
      </c>
      <c r="L511" s="37" t="s">
        <v>45</v>
      </c>
      <c r="M511" s="38" t="s">
        <v>113</v>
      </c>
      <c r="N511" s="38"/>
      <c r="O511" s="37">
        <v>70</v>
      </c>
      <c r="P511" s="1004" t="s">
        <v>815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5"/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8" t="s">
        <v>799</v>
      </c>
      <c r="AG511" s="78"/>
      <c r="AJ511" s="84" t="s">
        <v>45</v>
      </c>
      <c r="AK511" s="84">
        <v>0</v>
      </c>
      <c r="BB511" s="589" t="s">
        <v>66</v>
      </c>
      <c r="BM511" s="78">
        <f t="shared" si="76"/>
        <v>0</v>
      </c>
      <c r="BN511" s="78">
        <f t="shared" si="77"/>
        <v>0</v>
      </c>
      <c r="BO511" s="78">
        <f t="shared" si="78"/>
        <v>0</v>
      </c>
      <c r="BP511" s="78">
        <f t="shared" si="79"/>
        <v>0</v>
      </c>
    </row>
    <row r="512" spans="1:68" ht="27" customHeight="1" x14ac:dyDescent="0.25">
      <c r="A512" s="63" t="s">
        <v>811</v>
      </c>
      <c r="B512" s="63" t="s">
        <v>816</v>
      </c>
      <c r="C512" s="36">
        <v>4301031383</v>
      </c>
      <c r="D512" s="745">
        <v>4680115882072</v>
      </c>
      <c r="E512" s="745"/>
      <c r="F512" s="62">
        <v>0.6</v>
      </c>
      <c r="G512" s="37">
        <v>8</v>
      </c>
      <c r="H512" s="62">
        <v>4.8</v>
      </c>
      <c r="I512" s="62">
        <v>6.96</v>
      </c>
      <c r="J512" s="37">
        <v>120</v>
      </c>
      <c r="K512" s="37" t="s">
        <v>118</v>
      </c>
      <c r="L512" s="37" t="s">
        <v>45</v>
      </c>
      <c r="M512" s="38" t="s">
        <v>113</v>
      </c>
      <c r="N512" s="38"/>
      <c r="O512" s="37">
        <v>60</v>
      </c>
      <c r="P512" s="10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5"/>
        <v>0</v>
      </c>
      <c r="Z512" s="41" t="str">
        <f>IFERROR(IF(Y512=0,"",ROUNDUP(Y512/H512,0)*0.00937),"")</f>
        <v/>
      </c>
      <c r="AA512" s="68" t="s">
        <v>45</v>
      </c>
      <c r="AB512" s="69" t="s">
        <v>45</v>
      </c>
      <c r="AC512" s="590" t="s">
        <v>817</v>
      </c>
      <c r="AG512" s="78"/>
      <c r="AJ512" s="84" t="s">
        <v>45</v>
      </c>
      <c r="AK512" s="84">
        <v>0</v>
      </c>
      <c r="BB512" s="591" t="s">
        <v>66</v>
      </c>
      <c r="BM512" s="78">
        <f t="shared" si="76"/>
        <v>0</v>
      </c>
      <c r="BN512" s="78">
        <f t="shared" si="77"/>
        <v>0</v>
      </c>
      <c r="BO512" s="78">
        <f t="shared" si="78"/>
        <v>0</v>
      </c>
      <c r="BP512" s="78">
        <f t="shared" si="79"/>
        <v>0</v>
      </c>
    </row>
    <row r="513" spans="1:68" ht="27" customHeight="1" x14ac:dyDescent="0.25">
      <c r="A513" s="63" t="s">
        <v>818</v>
      </c>
      <c r="B513" s="63" t="s">
        <v>819</v>
      </c>
      <c r="C513" s="36">
        <v>4301031418</v>
      </c>
      <c r="D513" s="745">
        <v>4680115882102</v>
      </c>
      <c r="E513" s="745"/>
      <c r="F513" s="62">
        <v>0.6</v>
      </c>
      <c r="G513" s="37">
        <v>8</v>
      </c>
      <c r="H513" s="62">
        <v>4.8</v>
      </c>
      <c r="I513" s="62">
        <v>6.69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70</v>
      </c>
      <c r="P513" s="1006" t="s">
        <v>820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5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803</v>
      </c>
      <c r="AG513" s="78"/>
      <c r="AJ513" s="84" t="s">
        <v>45</v>
      </c>
      <c r="AK513" s="84">
        <v>0</v>
      </c>
      <c r="BB513" s="593" t="s">
        <v>66</v>
      </c>
      <c r="BM513" s="78">
        <f t="shared" si="76"/>
        <v>0</v>
      </c>
      <c r="BN513" s="78">
        <f t="shared" si="77"/>
        <v>0</v>
      </c>
      <c r="BO513" s="78">
        <f t="shared" si="78"/>
        <v>0</v>
      </c>
      <c r="BP513" s="78">
        <f t="shared" si="79"/>
        <v>0</v>
      </c>
    </row>
    <row r="514" spans="1:68" ht="27" customHeight="1" x14ac:dyDescent="0.25">
      <c r="A514" s="63" t="s">
        <v>818</v>
      </c>
      <c r="B514" s="63" t="s">
        <v>821</v>
      </c>
      <c r="C514" s="36">
        <v>4301031251</v>
      </c>
      <c r="D514" s="745">
        <v>4680115882102</v>
      </c>
      <c r="E514" s="745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118</v>
      </c>
      <c r="L514" s="37" t="s">
        <v>45</v>
      </c>
      <c r="M514" s="38" t="s">
        <v>82</v>
      </c>
      <c r="N514" s="38"/>
      <c r="O514" s="37">
        <v>60</v>
      </c>
      <c r="P514" s="10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5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822</v>
      </c>
      <c r="AG514" s="78"/>
      <c r="AJ514" s="84" t="s">
        <v>45</v>
      </c>
      <c r="AK514" s="84">
        <v>0</v>
      </c>
      <c r="BB514" s="595" t="s">
        <v>66</v>
      </c>
      <c r="BM514" s="78">
        <f t="shared" si="76"/>
        <v>0</v>
      </c>
      <c r="BN514" s="78">
        <f t="shared" si="77"/>
        <v>0</v>
      </c>
      <c r="BO514" s="78">
        <f t="shared" si="78"/>
        <v>0</v>
      </c>
      <c r="BP514" s="78">
        <f t="shared" si="79"/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4301031417</v>
      </c>
      <c r="D515" s="745">
        <v>4680115882096</v>
      </c>
      <c r="E515" s="745"/>
      <c r="F515" s="62">
        <v>0.6</v>
      </c>
      <c r="G515" s="37">
        <v>8</v>
      </c>
      <c r="H515" s="62">
        <v>4.8</v>
      </c>
      <c r="I515" s="62">
        <v>6.69</v>
      </c>
      <c r="J515" s="37">
        <v>132</v>
      </c>
      <c r="K515" s="37" t="s">
        <v>118</v>
      </c>
      <c r="L515" s="37" t="s">
        <v>45</v>
      </c>
      <c r="M515" s="38" t="s">
        <v>82</v>
      </c>
      <c r="N515" s="38"/>
      <c r="O515" s="37">
        <v>70</v>
      </c>
      <c r="P515" s="1008" t="s">
        <v>825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5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807</v>
      </c>
      <c r="AG515" s="78"/>
      <c r="AJ515" s="84" t="s">
        <v>45</v>
      </c>
      <c r="AK515" s="84">
        <v>0</v>
      </c>
      <c r="BB515" s="597" t="s">
        <v>66</v>
      </c>
      <c r="BM515" s="78">
        <f t="shared" si="76"/>
        <v>0</v>
      </c>
      <c r="BN515" s="78">
        <f t="shared" si="77"/>
        <v>0</v>
      </c>
      <c r="BO515" s="78">
        <f t="shared" si="78"/>
        <v>0</v>
      </c>
      <c r="BP515" s="78">
        <f t="shared" si="79"/>
        <v>0</v>
      </c>
    </row>
    <row r="516" spans="1:68" ht="27" customHeight="1" x14ac:dyDescent="0.25">
      <c r="A516" s="63" t="s">
        <v>823</v>
      </c>
      <c r="B516" s="63" t="s">
        <v>826</v>
      </c>
      <c r="C516" s="36">
        <v>4301031253</v>
      </c>
      <c r="D516" s="745">
        <v>4680115882096</v>
      </c>
      <c r="E516" s="745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118</v>
      </c>
      <c r="L516" s="37" t="s">
        <v>45</v>
      </c>
      <c r="M516" s="38" t="s">
        <v>82</v>
      </c>
      <c r="N516" s="38"/>
      <c r="O516" s="37">
        <v>60</v>
      </c>
      <c r="P516" s="10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5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827</v>
      </c>
      <c r="AG516" s="78"/>
      <c r="AJ516" s="84" t="s">
        <v>45</v>
      </c>
      <c r="AK516" s="84">
        <v>0</v>
      </c>
      <c r="BB516" s="599" t="s">
        <v>66</v>
      </c>
      <c r="BM516" s="78">
        <f t="shared" si="76"/>
        <v>0</v>
      </c>
      <c r="BN516" s="78">
        <f t="shared" si="77"/>
        <v>0</v>
      </c>
      <c r="BO516" s="78">
        <f t="shared" si="78"/>
        <v>0</v>
      </c>
      <c r="BP516" s="78">
        <f t="shared" si="79"/>
        <v>0</v>
      </c>
    </row>
    <row r="517" spans="1:68" ht="27" customHeight="1" x14ac:dyDescent="0.25">
      <c r="A517" s="63" t="s">
        <v>823</v>
      </c>
      <c r="B517" s="63" t="s">
        <v>828</v>
      </c>
      <c r="C517" s="36">
        <v>4301031384</v>
      </c>
      <c r="D517" s="745">
        <v>4680115882096</v>
      </c>
      <c r="E517" s="745"/>
      <c r="F517" s="62">
        <v>0.6</v>
      </c>
      <c r="G517" s="37">
        <v>8</v>
      </c>
      <c r="H517" s="62">
        <v>4.8</v>
      </c>
      <c r="I517" s="62">
        <v>6.69</v>
      </c>
      <c r="J517" s="37">
        <v>120</v>
      </c>
      <c r="K517" s="37" t="s">
        <v>118</v>
      </c>
      <c r="L517" s="37" t="s">
        <v>45</v>
      </c>
      <c r="M517" s="38" t="s">
        <v>82</v>
      </c>
      <c r="N517" s="38"/>
      <c r="O517" s="37">
        <v>60</v>
      </c>
      <c r="P517" s="101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7" s="747"/>
      <c r="R517" s="747"/>
      <c r="S517" s="747"/>
      <c r="T517" s="748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5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00" t="s">
        <v>807</v>
      </c>
      <c r="AG517" s="78"/>
      <c r="AJ517" s="84" t="s">
        <v>45</v>
      </c>
      <c r="AK517" s="84">
        <v>0</v>
      </c>
      <c r="BB517" s="601" t="s">
        <v>66</v>
      </c>
      <c r="BM517" s="78">
        <f t="shared" si="76"/>
        <v>0</v>
      </c>
      <c r="BN517" s="78">
        <f t="shared" si="77"/>
        <v>0</v>
      </c>
      <c r="BO517" s="78">
        <f t="shared" si="78"/>
        <v>0</v>
      </c>
      <c r="BP517" s="78">
        <f t="shared" si="79"/>
        <v>0</v>
      </c>
    </row>
    <row r="518" spans="1:68" x14ac:dyDescent="0.2">
      <c r="A518" s="757"/>
      <c r="B518" s="757"/>
      <c r="C518" s="757"/>
      <c r="D518" s="757"/>
      <c r="E518" s="757"/>
      <c r="F518" s="757"/>
      <c r="G518" s="757"/>
      <c r="H518" s="757"/>
      <c r="I518" s="757"/>
      <c r="J518" s="757"/>
      <c r="K518" s="757"/>
      <c r="L518" s="757"/>
      <c r="M518" s="757"/>
      <c r="N518" s="757"/>
      <c r="O518" s="758"/>
      <c r="P518" s="754" t="s">
        <v>40</v>
      </c>
      <c r="Q518" s="755"/>
      <c r="R518" s="755"/>
      <c r="S518" s="755"/>
      <c r="T518" s="755"/>
      <c r="U518" s="755"/>
      <c r="V518" s="756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7"/>
      <c r="B519" s="757"/>
      <c r="C519" s="757"/>
      <c r="D519" s="757"/>
      <c r="E519" s="757"/>
      <c r="F519" s="757"/>
      <c r="G519" s="757"/>
      <c r="H519" s="757"/>
      <c r="I519" s="757"/>
      <c r="J519" s="757"/>
      <c r="K519" s="757"/>
      <c r="L519" s="757"/>
      <c r="M519" s="757"/>
      <c r="N519" s="757"/>
      <c r="O519" s="758"/>
      <c r="P519" s="754" t="s">
        <v>40</v>
      </c>
      <c r="Q519" s="755"/>
      <c r="R519" s="755"/>
      <c r="S519" s="755"/>
      <c r="T519" s="755"/>
      <c r="U519" s="755"/>
      <c r="V519" s="756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4" t="s">
        <v>78</v>
      </c>
      <c r="B520" s="744"/>
      <c r="C520" s="744"/>
      <c r="D520" s="744"/>
      <c r="E520" s="744"/>
      <c r="F520" s="744"/>
      <c r="G520" s="744"/>
      <c r="H520" s="744"/>
      <c r="I520" s="744"/>
      <c r="J520" s="744"/>
      <c r="K520" s="744"/>
      <c r="L520" s="744"/>
      <c r="M520" s="744"/>
      <c r="N520" s="744"/>
      <c r="O520" s="744"/>
      <c r="P520" s="744"/>
      <c r="Q520" s="744"/>
      <c r="R520" s="744"/>
      <c r="S520" s="744"/>
      <c r="T520" s="744"/>
      <c r="U520" s="744"/>
      <c r="V520" s="744"/>
      <c r="W520" s="744"/>
      <c r="X520" s="744"/>
      <c r="Y520" s="744"/>
      <c r="Z520" s="744"/>
      <c r="AA520" s="66"/>
      <c r="AB520" s="66"/>
      <c r="AC520" s="80"/>
    </row>
    <row r="521" spans="1:68" ht="16.5" customHeight="1" x14ac:dyDescent="0.25">
      <c r="A521" s="63" t="s">
        <v>829</v>
      </c>
      <c r="B521" s="63" t="s">
        <v>830</v>
      </c>
      <c r="C521" s="36">
        <v>4301051232</v>
      </c>
      <c r="D521" s="745">
        <v>4607091383409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117</v>
      </c>
      <c r="N521" s="38"/>
      <c r="O521" s="37">
        <v>45</v>
      </c>
      <c r="P521" s="10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831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832</v>
      </c>
      <c r="B522" s="63" t="s">
        <v>833</v>
      </c>
      <c r="C522" s="36">
        <v>4301051231</v>
      </c>
      <c r="D522" s="745">
        <v>4607091383416</v>
      </c>
      <c r="E522" s="745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114</v>
      </c>
      <c r="L522" s="37" t="s">
        <v>45</v>
      </c>
      <c r="M522" s="38" t="s">
        <v>82</v>
      </c>
      <c r="N522" s="38"/>
      <c r="O522" s="37">
        <v>45</v>
      </c>
      <c r="P522" s="10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834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835</v>
      </c>
      <c r="B523" s="63" t="s">
        <v>836</v>
      </c>
      <c r="C523" s="36">
        <v>4301051064</v>
      </c>
      <c r="D523" s="745">
        <v>4680115883536</v>
      </c>
      <c r="E523" s="745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83</v>
      </c>
      <c r="L523" s="37" t="s">
        <v>45</v>
      </c>
      <c r="M523" s="38" t="s">
        <v>117</v>
      </c>
      <c r="N523" s="38"/>
      <c r="O523" s="37">
        <v>45</v>
      </c>
      <c r="P523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7"/>
      <c r="R523" s="747"/>
      <c r="S523" s="747"/>
      <c r="T523" s="74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837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7"/>
      <c r="B524" s="757"/>
      <c r="C524" s="757"/>
      <c r="D524" s="757"/>
      <c r="E524" s="757"/>
      <c r="F524" s="757"/>
      <c r="G524" s="757"/>
      <c r="H524" s="757"/>
      <c r="I524" s="757"/>
      <c r="J524" s="757"/>
      <c r="K524" s="757"/>
      <c r="L524" s="757"/>
      <c r="M524" s="757"/>
      <c r="N524" s="757"/>
      <c r="O524" s="758"/>
      <c r="P524" s="754" t="s">
        <v>40</v>
      </c>
      <c r="Q524" s="755"/>
      <c r="R524" s="755"/>
      <c r="S524" s="755"/>
      <c r="T524" s="755"/>
      <c r="U524" s="755"/>
      <c r="V524" s="756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7"/>
      <c r="B525" s="757"/>
      <c r="C525" s="757"/>
      <c r="D525" s="757"/>
      <c r="E525" s="757"/>
      <c r="F525" s="757"/>
      <c r="G525" s="757"/>
      <c r="H525" s="757"/>
      <c r="I525" s="757"/>
      <c r="J525" s="757"/>
      <c r="K525" s="757"/>
      <c r="L525" s="757"/>
      <c r="M525" s="757"/>
      <c r="N525" s="757"/>
      <c r="O525" s="758"/>
      <c r="P525" s="754" t="s">
        <v>40</v>
      </c>
      <c r="Q525" s="755"/>
      <c r="R525" s="755"/>
      <c r="S525" s="755"/>
      <c r="T525" s="755"/>
      <c r="U525" s="755"/>
      <c r="V525" s="756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4" t="s">
        <v>186</v>
      </c>
      <c r="B526" s="744"/>
      <c r="C526" s="744"/>
      <c r="D526" s="744"/>
      <c r="E526" s="744"/>
      <c r="F526" s="744"/>
      <c r="G526" s="744"/>
      <c r="H526" s="744"/>
      <c r="I526" s="744"/>
      <c r="J526" s="744"/>
      <c r="K526" s="744"/>
      <c r="L526" s="744"/>
      <c r="M526" s="744"/>
      <c r="N526" s="744"/>
      <c r="O526" s="744"/>
      <c r="P526" s="744"/>
      <c r="Q526" s="744"/>
      <c r="R526" s="744"/>
      <c r="S526" s="744"/>
      <c r="T526" s="744"/>
      <c r="U526" s="744"/>
      <c r="V526" s="744"/>
      <c r="W526" s="744"/>
      <c r="X526" s="744"/>
      <c r="Y526" s="744"/>
      <c r="Z526" s="744"/>
      <c r="AA526" s="66"/>
      <c r="AB526" s="66"/>
      <c r="AC526" s="80"/>
    </row>
    <row r="527" spans="1:68" ht="37.5" customHeight="1" x14ac:dyDescent="0.25">
      <c r="A527" s="63" t="s">
        <v>838</v>
      </c>
      <c r="B527" s="63" t="s">
        <v>839</v>
      </c>
      <c r="C527" s="36">
        <v>4301060363</v>
      </c>
      <c r="D527" s="745">
        <v>4680115885035</v>
      </c>
      <c r="E527" s="745"/>
      <c r="F527" s="62">
        <v>1</v>
      </c>
      <c r="G527" s="37">
        <v>4</v>
      </c>
      <c r="H527" s="62">
        <v>4</v>
      </c>
      <c r="I527" s="62">
        <v>4.4160000000000004</v>
      </c>
      <c r="J527" s="37">
        <v>104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10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IFERROR(IF(Y527=0,"",ROUNDUP(Y527/H527,0)*0.01196),"")</f>
        <v/>
      </c>
      <c r="AA527" s="68" t="s">
        <v>45</v>
      </c>
      <c r="AB527" s="69" t="s">
        <v>45</v>
      </c>
      <c r="AC527" s="608" t="s">
        <v>840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37.5" customHeight="1" x14ac:dyDescent="0.25">
      <c r="A528" s="63" t="s">
        <v>841</v>
      </c>
      <c r="B528" s="63" t="s">
        <v>842</v>
      </c>
      <c r="C528" s="36">
        <v>4301060436</v>
      </c>
      <c r="D528" s="745">
        <v>4680115885936</v>
      </c>
      <c r="E528" s="745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114</v>
      </c>
      <c r="L528" s="37" t="s">
        <v>45</v>
      </c>
      <c r="M528" s="38" t="s">
        <v>82</v>
      </c>
      <c r="N528" s="38"/>
      <c r="O528" s="37">
        <v>35</v>
      </c>
      <c r="P528" s="1015" t="s">
        <v>843</v>
      </c>
      <c r="Q528" s="747"/>
      <c r="R528" s="747"/>
      <c r="S528" s="747"/>
      <c r="T528" s="74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610" t="s">
        <v>840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7"/>
      <c r="B529" s="757"/>
      <c r="C529" s="757"/>
      <c r="D529" s="757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8"/>
      <c r="P529" s="754" t="s">
        <v>40</v>
      </c>
      <c r="Q529" s="755"/>
      <c r="R529" s="755"/>
      <c r="S529" s="755"/>
      <c r="T529" s="755"/>
      <c r="U529" s="755"/>
      <c r="V529" s="756"/>
      <c r="W529" s="42" t="s">
        <v>39</v>
      </c>
      <c r="X529" s="43">
        <f>IFERROR(X527/H527,"0")+IFERROR(X528/H528,"0")</f>
        <v>0</v>
      </c>
      <c r="Y529" s="43">
        <f>IFERROR(Y527/H527,"0")+IFERROR(Y528/H528,"0")</f>
        <v>0</v>
      </c>
      <c r="Z529" s="43">
        <f>IFERROR(IF(Z527="",0,Z527),"0")+IFERROR(IF(Z528="",0,Z528),"0")</f>
        <v>0</v>
      </c>
      <c r="AA529" s="67"/>
      <c r="AB529" s="67"/>
      <c r="AC529" s="67"/>
    </row>
    <row r="530" spans="1:68" x14ac:dyDescent="0.2">
      <c r="A530" s="757"/>
      <c r="B530" s="757"/>
      <c r="C530" s="757"/>
      <c r="D530" s="757"/>
      <c r="E530" s="757"/>
      <c r="F530" s="757"/>
      <c r="G530" s="757"/>
      <c r="H530" s="757"/>
      <c r="I530" s="757"/>
      <c r="J530" s="757"/>
      <c r="K530" s="757"/>
      <c r="L530" s="757"/>
      <c r="M530" s="757"/>
      <c r="N530" s="757"/>
      <c r="O530" s="758"/>
      <c r="P530" s="754" t="s">
        <v>40</v>
      </c>
      <c r="Q530" s="755"/>
      <c r="R530" s="755"/>
      <c r="S530" s="755"/>
      <c r="T530" s="755"/>
      <c r="U530" s="755"/>
      <c r="V530" s="756"/>
      <c r="W530" s="42" t="s">
        <v>0</v>
      </c>
      <c r="X530" s="43">
        <f>IFERROR(SUM(X527:X528),"0")</f>
        <v>0</v>
      </c>
      <c r="Y530" s="43">
        <f>IFERROR(SUM(Y527:Y528),"0")</f>
        <v>0</v>
      </c>
      <c r="Z530" s="42"/>
      <c r="AA530" s="67"/>
      <c r="AB530" s="67"/>
      <c r="AC530" s="67"/>
    </row>
    <row r="531" spans="1:68" ht="27.75" customHeight="1" x14ac:dyDescent="0.2">
      <c r="A531" s="742" t="s">
        <v>844</v>
      </c>
      <c r="B531" s="742"/>
      <c r="C531" s="742"/>
      <c r="D531" s="742"/>
      <c r="E531" s="742"/>
      <c r="F531" s="742"/>
      <c r="G531" s="742"/>
      <c r="H531" s="742"/>
      <c r="I531" s="742"/>
      <c r="J531" s="742"/>
      <c r="K531" s="742"/>
      <c r="L531" s="742"/>
      <c r="M531" s="742"/>
      <c r="N531" s="742"/>
      <c r="O531" s="742"/>
      <c r="P531" s="742"/>
      <c r="Q531" s="742"/>
      <c r="R531" s="742"/>
      <c r="S531" s="742"/>
      <c r="T531" s="742"/>
      <c r="U531" s="742"/>
      <c r="V531" s="742"/>
      <c r="W531" s="742"/>
      <c r="X531" s="742"/>
      <c r="Y531" s="742"/>
      <c r="Z531" s="742"/>
      <c r="AA531" s="54"/>
      <c r="AB531" s="54"/>
      <c r="AC531" s="54"/>
    </row>
    <row r="532" spans="1:68" ht="16.5" customHeight="1" x14ac:dyDescent="0.25">
      <c r="A532" s="743" t="s">
        <v>844</v>
      </c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3"/>
      <c r="P532" s="743"/>
      <c r="Q532" s="743"/>
      <c r="R532" s="743"/>
      <c r="S532" s="743"/>
      <c r="T532" s="743"/>
      <c r="U532" s="743"/>
      <c r="V532" s="743"/>
      <c r="W532" s="743"/>
      <c r="X532" s="743"/>
      <c r="Y532" s="743"/>
      <c r="Z532" s="743"/>
      <c r="AA532" s="65"/>
      <c r="AB532" s="65"/>
      <c r="AC532" s="79"/>
    </row>
    <row r="533" spans="1:68" ht="14.25" customHeight="1" x14ac:dyDescent="0.25">
      <c r="A533" s="744" t="s">
        <v>109</v>
      </c>
      <c r="B533" s="744"/>
      <c r="C533" s="744"/>
      <c r="D533" s="744"/>
      <c r="E533" s="744"/>
      <c r="F533" s="744"/>
      <c r="G533" s="744"/>
      <c r="H533" s="744"/>
      <c r="I533" s="744"/>
      <c r="J533" s="744"/>
      <c r="K533" s="744"/>
      <c r="L533" s="744"/>
      <c r="M533" s="744"/>
      <c r="N533" s="744"/>
      <c r="O533" s="744"/>
      <c r="P533" s="744"/>
      <c r="Q533" s="744"/>
      <c r="R533" s="744"/>
      <c r="S533" s="744"/>
      <c r="T533" s="744"/>
      <c r="U533" s="744"/>
      <c r="V533" s="744"/>
      <c r="W533" s="744"/>
      <c r="X533" s="744"/>
      <c r="Y533" s="744"/>
      <c r="Z533" s="744"/>
      <c r="AA533" s="66"/>
      <c r="AB533" s="66"/>
      <c r="AC533" s="80"/>
    </row>
    <row r="534" spans="1:68" ht="27" customHeight="1" x14ac:dyDescent="0.25">
      <c r="A534" s="63" t="s">
        <v>845</v>
      </c>
      <c r="B534" s="63" t="s">
        <v>846</v>
      </c>
      <c r="C534" s="36">
        <v>4301011763</v>
      </c>
      <c r="D534" s="745">
        <v>4640242181011</v>
      </c>
      <c r="E534" s="745"/>
      <c r="F534" s="62">
        <v>1.35</v>
      </c>
      <c r="G534" s="37">
        <v>8</v>
      </c>
      <c r="H534" s="62">
        <v>10.8</v>
      </c>
      <c r="I534" s="62">
        <v>11.234999999999999</v>
      </c>
      <c r="J534" s="37">
        <v>64</v>
      </c>
      <c r="K534" s="37" t="s">
        <v>114</v>
      </c>
      <c r="L534" s="37" t="s">
        <v>45</v>
      </c>
      <c r="M534" s="38" t="s">
        <v>117</v>
      </c>
      <c r="N534" s="38"/>
      <c r="O534" s="37">
        <v>55</v>
      </c>
      <c r="P534" s="1016" t="s">
        <v>847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39" si="80"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848</v>
      </c>
      <c r="AG534" s="78"/>
      <c r="AJ534" s="84" t="s">
        <v>45</v>
      </c>
      <c r="AK534" s="84">
        <v>0</v>
      </c>
      <c r="BB534" s="613" t="s">
        <v>66</v>
      </c>
      <c r="BM534" s="78">
        <f t="shared" ref="BM534:BM539" si="81">IFERROR(X534*I534/H534,"0")</f>
        <v>0</v>
      </c>
      <c r="BN534" s="78">
        <f t="shared" ref="BN534:BN539" si="82">IFERROR(Y534*I534/H534,"0")</f>
        <v>0</v>
      </c>
      <c r="BO534" s="78">
        <f t="shared" ref="BO534:BO539" si="83">IFERROR(1/J534*(X534/H534),"0")</f>
        <v>0</v>
      </c>
      <c r="BP534" s="78">
        <f t="shared" ref="BP534:BP539" si="84">IFERROR(1/J534*(Y534/H534),"0")</f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4301011585</v>
      </c>
      <c r="D535" s="745">
        <v>4640242180441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1017" t="s">
        <v>851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0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852</v>
      </c>
      <c r="AG535" s="78"/>
      <c r="AJ535" s="84" t="s">
        <v>45</v>
      </c>
      <c r="AK535" s="84">
        <v>0</v>
      </c>
      <c r="BB535" s="615" t="s">
        <v>66</v>
      </c>
      <c r="BM535" s="78">
        <f t="shared" si="81"/>
        <v>0</v>
      </c>
      <c r="BN535" s="78">
        <f t="shared" si="82"/>
        <v>0</v>
      </c>
      <c r="BO535" s="78">
        <f t="shared" si="83"/>
        <v>0</v>
      </c>
      <c r="BP535" s="78">
        <f t="shared" si="84"/>
        <v>0</v>
      </c>
    </row>
    <row r="536" spans="1:68" ht="27" customHeight="1" x14ac:dyDescent="0.25">
      <c r="A536" s="63" t="s">
        <v>853</v>
      </c>
      <c r="B536" s="63" t="s">
        <v>854</v>
      </c>
      <c r="C536" s="36">
        <v>4301011584</v>
      </c>
      <c r="D536" s="745">
        <v>4640242180564</v>
      </c>
      <c r="E536" s="745"/>
      <c r="F536" s="62">
        <v>1.5</v>
      </c>
      <c r="G536" s="37">
        <v>8</v>
      </c>
      <c r="H536" s="62">
        <v>12</v>
      </c>
      <c r="I536" s="62">
        <v>12.435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50</v>
      </c>
      <c r="P536" s="1018" t="s">
        <v>855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0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856</v>
      </c>
      <c r="AG536" s="78"/>
      <c r="AJ536" s="84" t="s">
        <v>45</v>
      </c>
      <c r="AK536" s="84">
        <v>0</v>
      </c>
      <c r="BB536" s="617" t="s">
        <v>66</v>
      </c>
      <c r="BM536" s="78">
        <f t="shared" si="81"/>
        <v>0</v>
      </c>
      <c r="BN536" s="78">
        <f t="shared" si="82"/>
        <v>0</v>
      </c>
      <c r="BO536" s="78">
        <f t="shared" si="83"/>
        <v>0</v>
      </c>
      <c r="BP536" s="78">
        <f t="shared" si="84"/>
        <v>0</v>
      </c>
    </row>
    <row r="537" spans="1:68" ht="27" customHeight="1" x14ac:dyDescent="0.25">
      <c r="A537" s="63" t="s">
        <v>857</v>
      </c>
      <c r="B537" s="63" t="s">
        <v>858</v>
      </c>
      <c r="C537" s="36">
        <v>4301011762</v>
      </c>
      <c r="D537" s="745">
        <v>4640242180922</v>
      </c>
      <c r="E537" s="745"/>
      <c r="F537" s="62">
        <v>1.35</v>
      </c>
      <c r="G537" s="37">
        <v>8</v>
      </c>
      <c r="H537" s="62">
        <v>10.8</v>
      </c>
      <c r="I537" s="62">
        <v>11.234999999999999</v>
      </c>
      <c r="J537" s="37">
        <v>64</v>
      </c>
      <c r="K537" s="37" t="s">
        <v>114</v>
      </c>
      <c r="L537" s="37" t="s">
        <v>45</v>
      </c>
      <c r="M537" s="38" t="s">
        <v>113</v>
      </c>
      <c r="N537" s="38"/>
      <c r="O537" s="37">
        <v>55</v>
      </c>
      <c r="P537" s="1019" t="s">
        <v>859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0"/>
        <v>0</v>
      </c>
      <c r="Z537" s="41" t="str">
        <f>IFERROR(IF(Y537=0,"",ROUNDUP(Y537/H537,0)*0.01898),"")</f>
        <v/>
      </c>
      <c r="AA537" s="68" t="s">
        <v>45</v>
      </c>
      <c r="AB537" s="69" t="s">
        <v>45</v>
      </c>
      <c r="AC537" s="618" t="s">
        <v>860</v>
      </c>
      <c r="AG537" s="78"/>
      <c r="AJ537" s="84" t="s">
        <v>45</v>
      </c>
      <c r="AK537" s="84">
        <v>0</v>
      </c>
      <c r="BB537" s="619" t="s">
        <v>66</v>
      </c>
      <c r="BM537" s="78">
        <f t="shared" si="81"/>
        <v>0</v>
      </c>
      <c r="BN537" s="78">
        <f t="shared" si="82"/>
        <v>0</v>
      </c>
      <c r="BO537" s="78">
        <f t="shared" si="83"/>
        <v>0</v>
      </c>
      <c r="BP537" s="78">
        <f t="shared" si="84"/>
        <v>0</v>
      </c>
    </row>
    <row r="538" spans="1:68" ht="27" customHeight="1" x14ac:dyDescent="0.25">
      <c r="A538" s="63" t="s">
        <v>861</v>
      </c>
      <c r="B538" s="63" t="s">
        <v>862</v>
      </c>
      <c r="C538" s="36">
        <v>4301011551</v>
      </c>
      <c r="D538" s="745">
        <v>4640242180038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50</v>
      </c>
      <c r="P538" s="1020" t="s">
        <v>863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0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856</v>
      </c>
      <c r="AG538" s="78"/>
      <c r="AJ538" s="84" t="s">
        <v>45</v>
      </c>
      <c r="AK538" s="84">
        <v>0</v>
      </c>
      <c r="BB538" s="621" t="s">
        <v>66</v>
      </c>
      <c r="BM538" s="78">
        <f t="shared" si="81"/>
        <v>0</v>
      </c>
      <c r="BN538" s="78">
        <f t="shared" si="82"/>
        <v>0</v>
      </c>
      <c r="BO538" s="78">
        <f t="shared" si="83"/>
        <v>0</v>
      </c>
      <c r="BP538" s="78">
        <f t="shared" si="84"/>
        <v>0</v>
      </c>
    </row>
    <row r="539" spans="1:68" ht="27" customHeight="1" x14ac:dyDescent="0.25">
      <c r="A539" s="63" t="s">
        <v>864</v>
      </c>
      <c r="B539" s="63" t="s">
        <v>865</v>
      </c>
      <c r="C539" s="36">
        <v>4301011765</v>
      </c>
      <c r="D539" s="745">
        <v>4640242181172</v>
      </c>
      <c r="E539" s="745"/>
      <c r="F539" s="62">
        <v>0.4</v>
      </c>
      <c r="G539" s="37">
        <v>10</v>
      </c>
      <c r="H539" s="62">
        <v>4</v>
      </c>
      <c r="I539" s="62">
        <v>4.21</v>
      </c>
      <c r="J539" s="37">
        <v>132</v>
      </c>
      <c r="K539" s="37" t="s">
        <v>118</v>
      </c>
      <c r="L539" s="37" t="s">
        <v>45</v>
      </c>
      <c r="M539" s="38" t="s">
        <v>113</v>
      </c>
      <c r="N539" s="38"/>
      <c r="O539" s="37">
        <v>55</v>
      </c>
      <c r="P539" s="1021" t="s">
        <v>866</v>
      </c>
      <c r="Q539" s="747"/>
      <c r="R539" s="747"/>
      <c r="S539" s="747"/>
      <c r="T539" s="748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0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22" t="s">
        <v>860</v>
      </c>
      <c r="AG539" s="78"/>
      <c r="AJ539" s="84" t="s">
        <v>45</v>
      </c>
      <c r="AK539" s="84">
        <v>0</v>
      </c>
      <c r="BB539" s="623" t="s">
        <v>66</v>
      </c>
      <c r="BM539" s="78">
        <f t="shared" si="81"/>
        <v>0</v>
      </c>
      <c r="BN539" s="78">
        <f t="shared" si="82"/>
        <v>0</v>
      </c>
      <c r="BO539" s="78">
        <f t="shared" si="83"/>
        <v>0</v>
      </c>
      <c r="BP539" s="78">
        <f t="shared" si="84"/>
        <v>0</v>
      </c>
    </row>
    <row r="540" spans="1:68" x14ac:dyDescent="0.2">
      <c r="A540" s="757"/>
      <c r="B540" s="757"/>
      <c r="C540" s="757"/>
      <c r="D540" s="757"/>
      <c r="E540" s="757"/>
      <c r="F540" s="757"/>
      <c r="G540" s="757"/>
      <c r="H540" s="757"/>
      <c r="I540" s="757"/>
      <c r="J540" s="757"/>
      <c r="K540" s="757"/>
      <c r="L540" s="757"/>
      <c r="M540" s="757"/>
      <c r="N540" s="757"/>
      <c r="O540" s="758"/>
      <c r="P540" s="754" t="s">
        <v>40</v>
      </c>
      <c r="Q540" s="755"/>
      <c r="R540" s="755"/>
      <c r="S540" s="755"/>
      <c r="T540" s="755"/>
      <c r="U540" s="755"/>
      <c r="V540" s="756"/>
      <c r="W540" s="42" t="s">
        <v>39</v>
      </c>
      <c r="X540" s="43">
        <f>IFERROR(X534/H534,"0")+IFERROR(X535/H535,"0")+IFERROR(X536/H536,"0")+IFERROR(X537/H537,"0")+IFERROR(X538/H538,"0")+IFERROR(X539/H539,"0")</f>
        <v>0</v>
      </c>
      <c r="Y540" s="43">
        <f>IFERROR(Y534/H534,"0")+IFERROR(Y535/H535,"0")+IFERROR(Y536/H536,"0")+IFERROR(Y537/H537,"0")+IFERROR(Y538/H538,"0")+IFERROR(Y539/H539,"0")</f>
        <v>0</v>
      </c>
      <c r="Z540" s="43">
        <f>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57"/>
      <c r="B541" s="757"/>
      <c r="C541" s="757"/>
      <c r="D541" s="757"/>
      <c r="E541" s="757"/>
      <c r="F541" s="757"/>
      <c r="G541" s="757"/>
      <c r="H541" s="757"/>
      <c r="I541" s="757"/>
      <c r="J541" s="757"/>
      <c r="K541" s="757"/>
      <c r="L541" s="757"/>
      <c r="M541" s="757"/>
      <c r="N541" s="757"/>
      <c r="O541" s="758"/>
      <c r="P541" s="754" t="s">
        <v>40</v>
      </c>
      <c r="Q541" s="755"/>
      <c r="R541" s="755"/>
      <c r="S541" s="755"/>
      <c r="T541" s="755"/>
      <c r="U541" s="755"/>
      <c r="V541" s="756"/>
      <c r="W541" s="42" t="s">
        <v>0</v>
      </c>
      <c r="X541" s="43">
        <f>IFERROR(SUM(X534:X539),"0")</f>
        <v>0</v>
      </c>
      <c r="Y541" s="43">
        <f>IFERROR(SUM(Y534:Y539),"0")</f>
        <v>0</v>
      </c>
      <c r="Z541" s="42"/>
      <c r="AA541" s="67"/>
      <c r="AB541" s="67"/>
      <c r="AC541" s="67"/>
    </row>
    <row r="542" spans="1:68" ht="14.25" customHeight="1" x14ac:dyDescent="0.25">
      <c r="A542" s="744" t="s">
        <v>147</v>
      </c>
      <c r="B542" s="744"/>
      <c r="C542" s="744"/>
      <c r="D542" s="744"/>
      <c r="E542" s="744"/>
      <c r="F542" s="744"/>
      <c r="G542" s="744"/>
      <c r="H542" s="744"/>
      <c r="I542" s="744"/>
      <c r="J542" s="744"/>
      <c r="K542" s="744"/>
      <c r="L542" s="744"/>
      <c r="M542" s="744"/>
      <c r="N542" s="744"/>
      <c r="O542" s="744"/>
      <c r="P542" s="744"/>
      <c r="Q542" s="744"/>
      <c r="R542" s="744"/>
      <c r="S542" s="744"/>
      <c r="T542" s="744"/>
      <c r="U542" s="744"/>
      <c r="V542" s="744"/>
      <c r="W542" s="744"/>
      <c r="X542" s="744"/>
      <c r="Y542" s="744"/>
      <c r="Z542" s="744"/>
      <c r="AA542" s="66"/>
      <c r="AB542" s="66"/>
      <c r="AC542" s="80"/>
    </row>
    <row r="543" spans="1:68" ht="27" customHeight="1" x14ac:dyDescent="0.25">
      <c r="A543" s="63" t="s">
        <v>867</v>
      </c>
      <c r="B543" s="63" t="s">
        <v>868</v>
      </c>
      <c r="C543" s="36">
        <v>4301020400</v>
      </c>
      <c r="D543" s="745">
        <v>4640242180519</v>
      </c>
      <c r="E543" s="745"/>
      <c r="F543" s="62">
        <v>1.5</v>
      </c>
      <c r="G543" s="37">
        <v>8</v>
      </c>
      <c r="H543" s="62">
        <v>12</v>
      </c>
      <c r="I543" s="62">
        <v>12.435</v>
      </c>
      <c r="J543" s="37">
        <v>64</v>
      </c>
      <c r="K543" s="37" t="s">
        <v>114</v>
      </c>
      <c r="L543" s="37" t="s">
        <v>45</v>
      </c>
      <c r="M543" s="38" t="s">
        <v>113</v>
      </c>
      <c r="N543" s="38"/>
      <c r="O543" s="37">
        <v>50</v>
      </c>
      <c r="P543" s="1022" t="s">
        <v>869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870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867</v>
      </c>
      <c r="B544" s="63" t="s">
        <v>871</v>
      </c>
      <c r="C544" s="36">
        <v>4301020269</v>
      </c>
      <c r="D544" s="745">
        <v>4640242180519</v>
      </c>
      <c r="E544" s="745"/>
      <c r="F544" s="62">
        <v>1.35</v>
      </c>
      <c r="G544" s="37">
        <v>8</v>
      </c>
      <c r="H544" s="62">
        <v>10.8</v>
      </c>
      <c r="I544" s="62">
        <v>11.234999999999999</v>
      </c>
      <c r="J544" s="37">
        <v>64</v>
      </c>
      <c r="K544" s="37" t="s">
        <v>114</v>
      </c>
      <c r="L544" s="37" t="s">
        <v>45</v>
      </c>
      <c r="M544" s="38" t="s">
        <v>117</v>
      </c>
      <c r="N544" s="38"/>
      <c r="O544" s="37">
        <v>50</v>
      </c>
      <c r="P544" s="1023" t="s">
        <v>872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873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874</v>
      </c>
      <c r="B545" s="63" t="s">
        <v>875</v>
      </c>
      <c r="C545" s="36">
        <v>4301020260</v>
      </c>
      <c r="D545" s="745">
        <v>4640242180526</v>
      </c>
      <c r="E545" s="745"/>
      <c r="F545" s="62">
        <v>1.8</v>
      </c>
      <c r="G545" s="37">
        <v>6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1024" t="s">
        <v>876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873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877</v>
      </c>
      <c r="B546" s="63" t="s">
        <v>878</v>
      </c>
      <c r="C546" s="36">
        <v>4301020309</v>
      </c>
      <c r="D546" s="745">
        <v>4640242180090</v>
      </c>
      <c r="E546" s="745"/>
      <c r="F546" s="62">
        <v>1.35</v>
      </c>
      <c r="G546" s="37">
        <v>8</v>
      </c>
      <c r="H546" s="62">
        <v>10.8</v>
      </c>
      <c r="I546" s="62">
        <v>11.234999999999999</v>
      </c>
      <c r="J546" s="37">
        <v>64</v>
      </c>
      <c r="K546" s="37" t="s">
        <v>114</v>
      </c>
      <c r="L546" s="37" t="s">
        <v>45</v>
      </c>
      <c r="M546" s="38" t="s">
        <v>113</v>
      </c>
      <c r="N546" s="38"/>
      <c r="O546" s="37">
        <v>50</v>
      </c>
      <c r="P546" s="1025" t="s">
        <v>879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30" t="s">
        <v>880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881</v>
      </c>
      <c r="B547" s="63" t="s">
        <v>882</v>
      </c>
      <c r="C547" s="36">
        <v>4301020295</v>
      </c>
      <c r="D547" s="745">
        <v>4640242181363</v>
      </c>
      <c r="E547" s="745"/>
      <c r="F547" s="62">
        <v>0.4</v>
      </c>
      <c r="G547" s="37">
        <v>10</v>
      </c>
      <c r="H547" s="62">
        <v>4</v>
      </c>
      <c r="I547" s="62">
        <v>4.21</v>
      </c>
      <c r="J547" s="37">
        <v>132</v>
      </c>
      <c r="K547" s="37" t="s">
        <v>118</v>
      </c>
      <c r="L547" s="37" t="s">
        <v>45</v>
      </c>
      <c r="M547" s="38" t="s">
        <v>113</v>
      </c>
      <c r="N547" s="38"/>
      <c r="O547" s="37">
        <v>50</v>
      </c>
      <c r="P547" s="1026" t="s">
        <v>883</v>
      </c>
      <c r="Q547" s="747"/>
      <c r="R547" s="747"/>
      <c r="S547" s="747"/>
      <c r="T547" s="748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32" t="s">
        <v>880</v>
      </c>
      <c r="AG547" s="78"/>
      <c r="AJ547" s="84" t="s">
        <v>45</v>
      </c>
      <c r="AK547" s="84">
        <v>0</v>
      </c>
      <c r="BB547" s="63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57"/>
      <c r="B548" s="757"/>
      <c r="C548" s="757"/>
      <c r="D548" s="757"/>
      <c r="E548" s="757"/>
      <c r="F548" s="757"/>
      <c r="G548" s="757"/>
      <c r="H548" s="757"/>
      <c r="I548" s="757"/>
      <c r="J548" s="757"/>
      <c r="K548" s="757"/>
      <c r="L548" s="757"/>
      <c r="M548" s="757"/>
      <c r="N548" s="757"/>
      <c r="O548" s="758"/>
      <c r="P548" s="754" t="s">
        <v>40</v>
      </c>
      <c r="Q548" s="755"/>
      <c r="R548" s="755"/>
      <c r="S548" s="755"/>
      <c r="T548" s="755"/>
      <c r="U548" s="755"/>
      <c r="V548" s="756"/>
      <c r="W548" s="42" t="s">
        <v>39</v>
      </c>
      <c r="X548" s="43">
        <f>IFERROR(X543/H543,"0")+IFERROR(X544/H544,"0")+IFERROR(X545/H545,"0")+IFERROR(X546/H546,"0")+IFERROR(X547/H547,"0")</f>
        <v>0</v>
      </c>
      <c r="Y548" s="43">
        <f>IFERROR(Y543/H543,"0")+IFERROR(Y544/H544,"0")+IFERROR(Y545/H545,"0")+IFERROR(Y546/H546,"0")+IFERROR(Y547/H547,"0")</f>
        <v>0</v>
      </c>
      <c r="Z548" s="43">
        <f>IFERROR(IF(Z543="",0,Z543),"0")+IFERROR(IF(Z544="",0,Z544),"0")+IFERROR(IF(Z545="",0,Z545),"0")+IFERROR(IF(Z546="",0,Z546),"0")+IFERROR(IF(Z547="",0,Z547),"0")</f>
        <v>0</v>
      </c>
      <c r="AA548" s="67"/>
      <c r="AB548" s="67"/>
      <c r="AC548" s="67"/>
    </row>
    <row r="549" spans="1:68" x14ac:dyDescent="0.2">
      <c r="A549" s="757"/>
      <c r="B549" s="757"/>
      <c r="C549" s="757"/>
      <c r="D549" s="757"/>
      <c r="E549" s="757"/>
      <c r="F549" s="757"/>
      <c r="G549" s="757"/>
      <c r="H549" s="757"/>
      <c r="I549" s="757"/>
      <c r="J549" s="757"/>
      <c r="K549" s="757"/>
      <c r="L549" s="757"/>
      <c r="M549" s="757"/>
      <c r="N549" s="757"/>
      <c r="O549" s="758"/>
      <c r="P549" s="754" t="s">
        <v>40</v>
      </c>
      <c r="Q549" s="755"/>
      <c r="R549" s="755"/>
      <c r="S549" s="755"/>
      <c r="T549" s="755"/>
      <c r="U549" s="755"/>
      <c r="V549" s="756"/>
      <c r="W549" s="42" t="s">
        <v>0</v>
      </c>
      <c r="X549" s="43">
        <f>IFERROR(SUM(X543:X547),"0")</f>
        <v>0</v>
      </c>
      <c r="Y549" s="43">
        <f>IFERROR(SUM(Y543:Y547),"0")</f>
        <v>0</v>
      </c>
      <c r="Z549" s="42"/>
      <c r="AA549" s="67"/>
      <c r="AB549" s="67"/>
      <c r="AC549" s="67"/>
    </row>
    <row r="550" spans="1:68" ht="14.25" customHeight="1" x14ac:dyDescent="0.25">
      <c r="A550" s="744" t="s">
        <v>160</v>
      </c>
      <c r="B550" s="744"/>
      <c r="C550" s="744"/>
      <c r="D550" s="744"/>
      <c r="E550" s="744"/>
      <c r="F550" s="744"/>
      <c r="G550" s="744"/>
      <c r="H550" s="744"/>
      <c r="I550" s="744"/>
      <c r="J550" s="744"/>
      <c r="K550" s="744"/>
      <c r="L550" s="744"/>
      <c r="M550" s="744"/>
      <c r="N550" s="744"/>
      <c r="O550" s="744"/>
      <c r="P550" s="744"/>
      <c r="Q550" s="744"/>
      <c r="R550" s="744"/>
      <c r="S550" s="744"/>
      <c r="T550" s="744"/>
      <c r="U550" s="744"/>
      <c r="V550" s="744"/>
      <c r="W550" s="744"/>
      <c r="X550" s="744"/>
      <c r="Y550" s="744"/>
      <c r="Z550" s="744"/>
      <c r="AA550" s="66"/>
      <c r="AB550" s="66"/>
      <c r="AC550" s="80"/>
    </row>
    <row r="551" spans="1:68" ht="27" customHeight="1" x14ac:dyDescent="0.25">
      <c r="A551" s="63" t="s">
        <v>884</v>
      </c>
      <c r="B551" s="63" t="s">
        <v>885</v>
      </c>
      <c r="C551" s="36">
        <v>4301031280</v>
      </c>
      <c r="D551" s="745">
        <v>4640242180816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1027" t="s">
        <v>886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57" si="85"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887</v>
      </c>
      <c r="AG551" s="78"/>
      <c r="AJ551" s="84" t="s">
        <v>45</v>
      </c>
      <c r="AK551" s="84">
        <v>0</v>
      </c>
      <c r="BB551" s="635" t="s">
        <v>66</v>
      </c>
      <c r="BM551" s="78">
        <f t="shared" ref="BM551:BM557" si="86">IFERROR(X551*I551/H551,"0")</f>
        <v>0</v>
      </c>
      <c r="BN551" s="78">
        <f t="shared" ref="BN551:BN557" si="87">IFERROR(Y551*I551/H551,"0")</f>
        <v>0</v>
      </c>
      <c r="BO551" s="78">
        <f t="shared" ref="BO551:BO557" si="88">IFERROR(1/J551*(X551/H551),"0")</f>
        <v>0</v>
      </c>
      <c r="BP551" s="78">
        <f t="shared" ref="BP551:BP557" si="89">IFERROR(1/J551*(Y551/H551),"0")</f>
        <v>0</v>
      </c>
    </row>
    <row r="552" spans="1:68" ht="27" customHeight="1" x14ac:dyDescent="0.25">
      <c r="A552" s="63" t="s">
        <v>888</v>
      </c>
      <c r="B552" s="63" t="s">
        <v>889</v>
      </c>
      <c r="C552" s="36">
        <v>4301031244</v>
      </c>
      <c r="D552" s="745">
        <v>4640242180595</v>
      </c>
      <c r="E552" s="745"/>
      <c r="F552" s="62">
        <v>0.7</v>
      </c>
      <c r="G552" s="37">
        <v>6</v>
      </c>
      <c r="H552" s="62">
        <v>4.2</v>
      </c>
      <c r="I552" s="62">
        <v>4.47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40</v>
      </c>
      <c r="P552" s="1028" t="s">
        <v>890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5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891</v>
      </c>
      <c r="AG552" s="78"/>
      <c r="AJ552" s="84" t="s">
        <v>45</v>
      </c>
      <c r="AK552" s="84">
        <v>0</v>
      </c>
      <c r="BB552" s="637" t="s">
        <v>66</v>
      </c>
      <c r="BM552" s="78">
        <f t="shared" si="86"/>
        <v>0</v>
      </c>
      <c r="BN552" s="78">
        <f t="shared" si="87"/>
        <v>0</v>
      </c>
      <c r="BO552" s="78">
        <f t="shared" si="88"/>
        <v>0</v>
      </c>
      <c r="BP552" s="78">
        <f t="shared" si="89"/>
        <v>0</v>
      </c>
    </row>
    <row r="553" spans="1:68" ht="27" customHeight="1" x14ac:dyDescent="0.25">
      <c r="A553" s="63" t="s">
        <v>892</v>
      </c>
      <c r="B553" s="63" t="s">
        <v>893</v>
      </c>
      <c r="C553" s="36">
        <v>4301031289</v>
      </c>
      <c r="D553" s="745">
        <v>4640242181615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1029" t="s">
        <v>894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5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895</v>
      </c>
      <c r="AG553" s="78"/>
      <c r="AJ553" s="84" t="s">
        <v>45</v>
      </c>
      <c r="AK553" s="84">
        <v>0</v>
      </c>
      <c r="BB553" s="639" t="s">
        <v>66</v>
      </c>
      <c r="BM553" s="78">
        <f t="shared" si="86"/>
        <v>0</v>
      </c>
      <c r="BN553" s="78">
        <f t="shared" si="87"/>
        <v>0</v>
      </c>
      <c r="BO553" s="78">
        <f t="shared" si="88"/>
        <v>0</v>
      </c>
      <c r="BP553" s="78">
        <f t="shared" si="89"/>
        <v>0</v>
      </c>
    </row>
    <row r="554" spans="1:68" ht="27" customHeight="1" x14ac:dyDescent="0.25">
      <c r="A554" s="63" t="s">
        <v>896</v>
      </c>
      <c r="B554" s="63" t="s">
        <v>897</v>
      </c>
      <c r="C554" s="36">
        <v>4301031285</v>
      </c>
      <c r="D554" s="745">
        <v>4640242181639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1030" t="s">
        <v>898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5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899</v>
      </c>
      <c r="AG554" s="78"/>
      <c r="AJ554" s="84" t="s">
        <v>45</v>
      </c>
      <c r="AK554" s="84">
        <v>0</v>
      </c>
      <c r="BB554" s="641" t="s">
        <v>66</v>
      </c>
      <c r="BM554" s="78">
        <f t="shared" si="86"/>
        <v>0</v>
      </c>
      <c r="BN554" s="78">
        <f t="shared" si="87"/>
        <v>0</v>
      </c>
      <c r="BO554" s="78">
        <f t="shared" si="88"/>
        <v>0</v>
      </c>
      <c r="BP554" s="78">
        <f t="shared" si="89"/>
        <v>0</v>
      </c>
    </row>
    <row r="555" spans="1:68" ht="27" customHeight="1" x14ac:dyDescent="0.25">
      <c r="A555" s="63" t="s">
        <v>900</v>
      </c>
      <c r="B555" s="63" t="s">
        <v>901</v>
      </c>
      <c r="C555" s="36">
        <v>4301031287</v>
      </c>
      <c r="D555" s="745">
        <v>4640242181622</v>
      </c>
      <c r="E555" s="745"/>
      <c r="F555" s="62">
        <v>0.7</v>
      </c>
      <c r="G555" s="37">
        <v>6</v>
      </c>
      <c r="H555" s="62">
        <v>4.2</v>
      </c>
      <c r="I555" s="62">
        <v>4.41</v>
      </c>
      <c r="J555" s="37">
        <v>132</v>
      </c>
      <c r="K555" s="37" t="s">
        <v>118</v>
      </c>
      <c r="L555" s="37" t="s">
        <v>45</v>
      </c>
      <c r="M555" s="38" t="s">
        <v>82</v>
      </c>
      <c r="N555" s="38"/>
      <c r="O555" s="37">
        <v>45</v>
      </c>
      <c r="P555" s="1031" t="s">
        <v>902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5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42" t="s">
        <v>903</v>
      </c>
      <c r="AG555" s="78"/>
      <c r="AJ555" s="84" t="s">
        <v>45</v>
      </c>
      <c r="AK555" s="84">
        <v>0</v>
      </c>
      <c r="BB555" s="643" t="s">
        <v>66</v>
      </c>
      <c r="BM555" s="78">
        <f t="shared" si="86"/>
        <v>0</v>
      </c>
      <c r="BN555" s="78">
        <f t="shared" si="87"/>
        <v>0</v>
      </c>
      <c r="BO555" s="78">
        <f t="shared" si="88"/>
        <v>0</v>
      </c>
      <c r="BP555" s="78">
        <f t="shared" si="89"/>
        <v>0</v>
      </c>
    </row>
    <row r="556" spans="1:68" ht="27" customHeight="1" x14ac:dyDescent="0.25">
      <c r="A556" s="63" t="s">
        <v>904</v>
      </c>
      <c r="B556" s="63" t="s">
        <v>905</v>
      </c>
      <c r="C556" s="36">
        <v>4301031203</v>
      </c>
      <c r="D556" s="745">
        <v>4640242180908</v>
      </c>
      <c r="E556" s="745"/>
      <c r="F556" s="62">
        <v>0.28000000000000003</v>
      </c>
      <c r="G556" s="37">
        <v>6</v>
      </c>
      <c r="H556" s="62">
        <v>1.68</v>
      </c>
      <c r="I556" s="62">
        <v>1.81</v>
      </c>
      <c r="J556" s="37">
        <v>234</v>
      </c>
      <c r="K556" s="37" t="s">
        <v>164</v>
      </c>
      <c r="L556" s="37" t="s">
        <v>45</v>
      </c>
      <c r="M556" s="38" t="s">
        <v>82</v>
      </c>
      <c r="N556" s="38"/>
      <c r="O556" s="37">
        <v>40</v>
      </c>
      <c r="P556" s="1032" t="s">
        <v>906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5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887</v>
      </c>
      <c r="AG556" s="78"/>
      <c r="AJ556" s="84" t="s">
        <v>45</v>
      </c>
      <c r="AK556" s="84">
        <v>0</v>
      </c>
      <c r="BB556" s="645" t="s">
        <v>66</v>
      </c>
      <c r="BM556" s="78">
        <f t="shared" si="86"/>
        <v>0</v>
      </c>
      <c r="BN556" s="78">
        <f t="shared" si="87"/>
        <v>0</v>
      </c>
      <c r="BO556" s="78">
        <f t="shared" si="88"/>
        <v>0</v>
      </c>
      <c r="BP556" s="78">
        <f t="shared" si="89"/>
        <v>0</v>
      </c>
    </row>
    <row r="557" spans="1:68" ht="27" customHeight="1" x14ac:dyDescent="0.25">
      <c r="A557" s="63" t="s">
        <v>907</v>
      </c>
      <c r="B557" s="63" t="s">
        <v>908</v>
      </c>
      <c r="C557" s="36">
        <v>4301031200</v>
      </c>
      <c r="D557" s="745">
        <v>4640242180489</v>
      </c>
      <c r="E557" s="745"/>
      <c r="F557" s="62">
        <v>0.28000000000000003</v>
      </c>
      <c r="G557" s="37">
        <v>6</v>
      </c>
      <c r="H557" s="62">
        <v>1.68</v>
      </c>
      <c r="I557" s="62">
        <v>1.84</v>
      </c>
      <c r="J557" s="37">
        <v>234</v>
      </c>
      <c r="K557" s="37" t="s">
        <v>164</v>
      </c>
      <c r="L557" s="37" t="s">
        <v>45</v>
      </c>
      <c r="M557" s="38" t="s">
        <v>82</v>
      </c>
      <c r="N557" s="38"/>
      <c r="O557" s="37">
        <v>40</v>
      </c>
      <c r="P557" s="1033" t="s">
        <v>909</v>
      </c>
      <c r="Q557" s="747"/>
      <c r="R557" s="747"/>
      <c r="S557" s="747"/>
      <c r="T557" s="74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5"/>
        <v>0</v>
      </c>
      <c r="Z557" s="41" t="str">
        <f>IFERROR(IF(Y557=0,"",ROUNDUP(Y557/H557,0)*0.00502),"")</f>
        <v/>
      </c>
      <c r="AA557" s="68" t="s">
        <v>45</v>
      </c>
      <c r="AB557" s="69" t="s">
        <v>45</v>
      </c>
      <c r="AC557" s="646" t="s">
        <v>891</v>
      </c>
      <c r="AG557" s="78"/>
      <c r="AJ557" s="84" t="s">
        <v>45</v>
      </c>
      <c r="AK557" s="84">
        <v>0</v>
      </c>
      <c r="BB557" s="647" t="s">
        <v>66</v>
      </c>
      <c r="BM557" s="78">
        <f t="shared" si="86"/>
        <v>0</v>
      </c>
      <c r="BN557" s="78">
        <f t="shared" si="87"/>
        <v>0</v>
      </c>
      <c r="BO557" s="78">
        <f t="shared" si="88"/>
        <v>0</v>
      </c>
      <c r="BP557" s="78">
        <f t="shared" si="89"/>
        <v>0</v>
      </c>
    </row>
    <row r="558" spans="1:68" x14ac:dyDescent="0.2">
      <c r="A558" s="757"/>
      <c r="B558" s="757"/>
      <c r="C558" s="757"/>
      <c r="D558" s="757"/>
      <c r="E558" s="757"/>
      <c r="F558" s="757"/>
      <c r="G558" s="757"/>
      <c r="H558" s="757"/>
      <c r="I558" s="757"/>
      <c r="J558" s="757"/>
      <c r="K558" s="757"/>
      <c r="L558" s="757"/>
      <c r="M558" s="757"/>
      <c r="N558" s="757"/>
      <c r="O558" s="758"/>
      <c r="P558" s="754" t="s">
        <v>40</v>
      </c>
      <c r="Q558" s="755"/>
      <c r="R558" s="755"/>
      <c r="S558" s="755"/>
      <c r="T558" s="755"/>
      <c r="U558" s="755"/>
      <c r="V558" s="756"/>
      <c r="W558" s="42" t="s">
        <v>39</v>
      </c>
      <c r="X558" s="43">
        <f>IFERROR(X551/H551,"0")+IFERROR(X552/H552,"0")+IFERROR(X553/H553,"0")+IFERROR(X554/H554,"0")+IFERROR(X555/H555,"0")+IFERROR(X556/H556,"0")+IFERROR(X557/H557,"0")</f>
        <v>0</v>
      </c>
      <c r="Y558" s="43">
        <f>IFERROR(Y551/H551,"0")+IFERROR(Y552/H552,"0")+IFERROR(Y553/H553,"0")+IFERROR(Y554/H554,"0")+IFERROR(Y555/H555,"0")+IFERROR(Y556/H556,"0")+IFERROR(Y557/H557,"0")</f>
        <v>0</v>
      </c>
      <c r="Z558" s="43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57"/>
      <c r="B559" s="757"/>
      <c r="C559" s="757"/>
      <c r="D559" s="757"/>
      <c r="E559" s="757"/>
      <c r="F559" s="757"/>
      <c r="G559" s="757"/>
      <c r="H559" s="757"/>
      <c r="I559" s="757"/>
      <c r="J559" s="757"/>
      <c r="K559" s="757"/>
      <c r="L559" s="757"/>
      <c r="M559" s="757"/>
      <c r="N559" s="757"/>
      <c r="O559" s="758"/>
      <c r="P559" s="754" t="s">
        <v>40</v>
      </c>
      <c r="Q559" s="755"/>
      <c r="R559" s="755"/>
      <c r="S559" s="755"/>
      <c r="T559" s="755"/>
      <c r="U559" s="755"/>
      <c r="V559" s="756"/>
      <c r="W559" s="42" t="s">
        <v>0</v>
      </c>
      <c r="X559" s="43">
        <f>IFERROR(SUM(X551:X557),"0")</f>
        <v>0</v>
      </c>
      <c r="Y559" s="43">
        <f>IFERROR(SUM(Y551:Y557),"0")</f>
        <v>0</v>
      </c>
      <c r="Z559" s="42"/>
      <c r="AA559" s="67"/>
      <c r="AB559" s="67"/>
      <c r="AC559" s="67"/>
    </row>
    <row r="560" spans="1:68" ht="14.25" customHeight="1" x14ac:dyDescent="0.25">
      <c r="A560" s="744" t="s">
        <v>78</v>
      </c>
      <c r="B560" s="744"/>
      <c r="C560" s="744"/>
      <c r="D560" s="744"/>
      <c r="E560" s="744"/>
      <c r="F560" s="744"/>
      <c r="G560" s="744"/>
      <c r="H560" s="744"/>
      <c r="I560" s="744"/>
      <c r="J560" s="744"/>
      <c r="K560" s="744"/>
      <c r="L560" s="744"/>
      <c r="M560" s="744"/>
      <c r="N560" s="744"/>
      <c r="O560" s="744"/>
      <c r="P560" s="744"/>
      <c r="Q560" s="744"/>
      <c r="R560" s="744"/>
      <c r="S560" s="744"/>
      <c r="T560" s="744"/>
      <c r="U560" s="744"/>
      <c r="V560" s="744"/>
      <c r="W560" s="744"/>
      <c r="X560" s="744"/>
      <c r="Y560" s="744"/>
      <c r="Z560" s="744"/>
      <c r="AA560" s="66"/>
      <c r="AB560" s="66"/>
      <c r="AC560" s="80"/>
    </row>
    <row r="561" spans="1:68" ht="27" customHeight="1" x14ac:dyDescent="0.25">
      <c r="A561" s="63" t="s">
        <v>910</v>
      </c>
      <c r="B561" s="63" t="s">
        <v>911</v>
      </c>
      <c r="C561" s="36">
        <v>4301052046</v>
      </c>
      <c r="D561" s="745">
        <v>4640242180533</v>
      </c>
      <c r="E561" s="745"/>
      <c r="F561" s="62">
        <v>1.5</v>
      </c>
      <c r="G561" s="37">
        <v>6</v>
      </c>
      <c r="H561" s="62">
        <v>9</v>
      </c>
      <c r="I561" s="62">
        <v>9.5190000000000001</v>
      </c>
      <c r="J561" s="37">
        <v>64</v>
      </c>
      <c r="K561" s="37" t="s">
        <v>114</v>
      </c>
      <c r="L561" s="37" t="s">
        <v>45</v>
      </c>
      <c r="M561" s="38" t="s">
        <v>144</v>
      </c>
      <c r="N561" s="38"/>
      <c r="O561" s="37">
        <v>45</v>
      </c>
      <c r="P561" s="1034" t="s">
        <v>912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913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910</v>
      </c>
      <c r="B562" s="63" t="s">
        <v>914</v>
      </c>
      <c r="C562" s="36">
        <v>4301051887</v>
      </c>
      <c r="D562" s="745">
        <v>4640242180533</v>
      </c>
      <c r="E562" s="745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114</v>
      </c>
      <c r="L562" s="37" t="s">
        <v>45</v>
      </c>
      <c r="M562" s="38" t="s">
        <v>117</v>
      </c>
      <c r="N562" s="38"/>
      <c r="O562" s="37">
        <v>45</v>
      </c>
      <c r="P562" s="1035" t="s">
        <v>912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913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915</v>
      </c>
      <c r="B563" s="63" t="s">
        <v>916</v>
      </c>
      <c r="C563" s="36">
        <v>4301051933</v>
      </c>
      <c r="D563" s="745">
        <v>4640242180540</v>
      </c>
      <c r="E563" s="745"/>
      <c r="F563" s="62">
        <v>1.3</v>
      </c>
      <c r="G563" s="37">
        <v>6</v>
      </c>
      <c r="H563" s="62">
        <v>7.8</v>
      </c>
      <c r="I563" s="62">
        <v>8.3190000000000008</v>
      </c>
      <c r="J563" s="37">
        <v>64</v>
      </c>
      <c r="K563" s="37" t="s">
        <v>114</v>
      </c>
      <c r="L563" s="37" t="s">
        <v>45</v>
      </c>
      <c r="M563" s="38" t="s">
        <v>117</v>
      </c>
      <c r="N563" s="38"/>
      <c r="O563" s="37">
        <v>45</v>
      </c>
      <c r="P563" s="1036" t="s">
        <v>917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52" t="s">
        <v>918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919</v>
      </c>
      <c r="B564" s="63" t="s">
        <v>920</v>
      </c>
      <c r="C564" s="36">
        <v>4301051920</v>
      </c>
      <c r="D564" s="745">
        <v>4640242181233</v>
      </c>
      <c r="E564" s="745"/>
      <c r="F564" s="62">
        <v>0.3</v>
      </c>
      <c r="G564" s="37">
        <v>6</v>
      </c>
      <c r="H564" s="62">
        <v>1.8</v>
      </c>
      <c r="I564" s="62">
        <v>2.0640000000000001</v>
      </c>
      <c r="J564" s="37">
        <v>182</v>
      </c>
      <c r="K564" s="37" t="s">
        <v>83</v>
      </c>
      <c r="L564" s="37" t="s">
        <v>45</v>
      </c>
      <c r="M564" s="38" t="s">
        <v>144</v>
      </c>
      <c r="N564" s="38"/>
      <c r="O564" s="37">
        <v>45</v>
      </c>
      <c r="P564" s="1037" t="s">
        <v>921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913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922</v>
      </c>
      <c r="B565" s="63" t="s">
        <v>923</v>
      </c>
      <c r="C565" s="36">
        <v>4301051921</v>
      </c>
      <c r="D565" s="745">
        <v>4640242181226</v>
      </c>
      <c r="E565" s="745"/>
      <c r="F565" s="62">
        <v>0.3</v>
      </c>
      <c r="G565" s="37">
        <v>6</v>
      </c>
      <c r="H565" s="62">
        <v>1.8</v>
      </c>
      <c r="I565" s="62">
        <v>2.052</v>
      </c>
      <c r="J565" s="37">
        <v>182</v>
      </c>
      <c r="K565" s="37" t="s">
        <v>83</v>
      </c>
      <c r="L565" s="37" t="s">
        <v>45</v>
      </c>
      <c r="M565" s="38" t="s">
        <v>144</v>
      </c>
      <c r="N565" s="38"/>
      <c r="O565" s="37">
        <v>45</v>
      </c>
      <c r="P565" s="1038" t="s">
        <v>924</v>
      </c>
      <c r="Q565" s="747"/>
      <c r="R565" s="747"/>
      <c r="S565" s="747"/>
      <c r="T565" s="748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56" t="s">
        <v>918</v>
      </c>
      <c r="AG565" s="78"/>
      <c r="AJ565" s="84" t="s">
        <v>45</v>
      </c>
      <c r="AK565" s="84">
        <v>0</v>
      </c>
      <c r="BB565" s="65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757"/>
      <c r="B566" s="757"/>
      <c r="C566" s="757"/>
      <c r="D566" s="757"/>
      <c r="E566" s="757"/>
      <c r="F566" s="757"/>
      <c r="G566" s="757"/>
      <c r="H566" s="757"/>
      <c r="I566" s="757"/>
      <c r="J566" s="757"/>
      <c r="K566" s="757"/>
      <c r="L566" s="757"/>
      <c r="M566" s="757"/>
      <c r="N566" s="757"/>
      <c r="O566" s="758"/>
      <c r="P566" s="754" t="s">
        <v>40</v>
      </c>
      <c r="Q566" s="755"/>
      <c r="R566" s="755"/>
      <c r="S566" s="755"/>
      <c r="T566" s="755"/>
      <c r="U566" s="755"/>
      <c r="V566" s="756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57"/>
      <c r="B567" s="757"/>
      <c r="C567" s="757"/>
      <c r="D567" s="757"/>
      <c r="E567" s="757"/>
      <c r="F567" s="757"/>
      <c r="G567" s="757"/>
      <c r="H567" s="757"/>
      <c r="I567" s="757"/>
      <c r="J567" s="757"/>
      <c r="K567" s="757"/>
      <c r="L567" s="757"/>
      <c r="M567" s="757"/>
      <c r="N567" s="757"/>
      <c r="O567" s="758"/>
      <c r="P567" s="754" t="s">
        <v>40</v>
      </c>
      <c r="Q567" s="755"/>
      <c r="R567" s="755"/>
      <c r="S567" s="755"/>
      <c r="T567" s="755"/>
      <c r="U567" s="755"/>
      <c r="V567" s="756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744" t="s">
        <v>186</v>
      </c>
      <c r="B568" s="744"/>
      <c r="C568" s="744"/>
      <c r="D568" s="744"/>
      <c r="E568" s="744"/>
      <c r="F568" s="744"/>
      <c r="G568" s="744"/>
      <c r="H568" s="744"/>
      <c r="I568" s="744"/>
      <c r="J568" s="744"/>
      <c r="K568" s="744"/>
      <c r="L568" s="744"/>
      <c r="M568" s="744"/>
      <c r="N568" s="744"/>
      <c r="O568" s="744"/>
      <c r="P568" s="744"/>
      <c r="Q568" s="744"/>
      <c r="R568" s="744"/>
      <c r="S568" s="744"/>
      <c r="T568" s="744"/>
      <c r="U568" s="744"/>
      <c r="V568" s="744"/>
      <c r="W568" s="744"/>
      <c r="X568" s="744"/>
      <c r="Y568" s="744"/>
      <c r="Z568" s="744"/>
      <c r="AA568" s="66"/>
      <c r="AB568" s="66"/>
      <c r="AC568" s="80"/>
    </row>
    <row r="569" spans="1:68" ht="27" customHeight="1" x14ac:dyDescent="0.25">
      <c r="A569" s="63" t="s">
        <v>925</v>
      </c>
      <c r="B569" s="63" t="s">
        <v>926</v>
      </c>
      <c r="C569" s="36">
        <v>4301060496</v>
      </c>
      <c r="D569" s="745">
        <v>4640242180120</v>
      </c>
      <c r="E569" s="745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114</v>
      </c>
      <c r="L569" s="37" t="s">
        <v>45</v>
      </c>
      <c r="M569" s="38" t="s">
        <v>144</v>
      </c>
      <c r="N569" s="38"/>
      <c r="O569" s="37">
        <v>40</v>
      </c>
      <c r="P569" s="1039" t="s">
        <v>927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928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925</v>
      </c>
      <c r="B570" s="63" t="s">
        <v>929</v>
      </c>
      <c r="C570" s="36">
        <v>4301060485</v>
      </c>
      <c r="D570" s="745">
        <v>4640242180120</v>
      </c>
      <c r="E570" s="745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114</v>
      </c>
      <c r="L570" s="37" t="s">
        <v>45</v>
      </c>
      <c r="M570" s="38" t="s">
        <v>117</v>
      </c>
      <c r="N570" s="38"/>
      <c r="O570" s="37">
        <v>40</v>
      </c>
      <c r="P570" s="1040" t="s">
        <v>930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928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931</v>
      </c>
      <c r="B571" s="63" t="s">
        <v>932</v>
      </c>
      <c r="C571" s="36">
        <v>4301060498</v>
      </c>
      <c r="D571" s="745">
        <v>4640242180137</v>
      </c>
      <c r="E571" s="745"/>
      <c r="F571" s="62">
        <v>1.5</v>
      </c>
      <c r="G571" s="37">
        <v>6</v>
      </c>
      <c r="H571" s="62">
        <v>9</v>
      </c>
      <c r="I571" s="62">
        <v>9.4350000000000005</v>
      </c>
      <c r="J571" s="37">
        <v>64</v>
      </c>
      <c r="K571" s="37" t="s">
        <v>114</v>
      </c>
      <c r="L571" s="37" t="s">
        <v>45</v>
      </c>
      <c r="M571" s="38" t="s">
        <v>144</v>
      </c>
      <c r="N571" s="38"/>
      <c r="O571" s="37">
        <v>40</v>
      </c>
      <c r="P571" s="1041" t="s">
        <v>933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934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931</v>
      </c>
      <c r="B572" s="63" t="s">
        <v>935</v>
      </c>
      <c r="C572" s="36">
        <v>4301060486</v>
      </c>
      <c r="D572" s="745">
        <v>4640242180137</v>
      </c>
      <c r="E572" s="745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114</v>
      </c>
      <c r="L572" s="37" t="s">
        <v>45</v>
      </c>
      <c r="M572" s="38" t="s">
        <v>117</v>
      </c>
      <c r="N572" s="38"/>
      <c r="O572" s="37">
        <v>40</v>
      </c>
      <c r="P572" s="1042" t="s">
        <v>936</v>
      </c>
      <c r="Q572" s="747"/>
      <c r="R572" s="747"/>
      <c r="S572" s="747"/>
      <c r="T572" s="74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64" t="s">
        <v>934</v>
      </c>
      <c r="AG572" s="78"/>
      <c r="AJ572" s="84" t="s">
        <v>45</v>
      </c>
      <c r="AK572" s="84">
        <v>0</v>
      </c>
      <c r="BB572" s="66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57"/>
      <c r="B573" s="757"/>
      <c r="C573" s="757"/>
      <c r="D573" s="757"/>
      <c r="E573" s="757"/>
      <c r="F573" s="757"/>
      <c r="G573" s="757"/>
      <c r="H573" s="757"/>
      <c r="I573" s="757"/>
      <c r="J573" s="757"/>
      <c r="K573" s="757"/>
      <c r="L573" s="757"/>
      <c r="M573" s="757"/>
      <c r="N573" s="757"/>
      <c r="O573" s="758"/>
      <c r="P573" s="754" t="s">
        <v>40</v>
      </c>
      <c r="Q573" s="755"/>
      <c r="R573" s="755"/>
      <c r="S573" s="755"/>
      <c r="T573" s="755"/>
      <c r="U573" s="755"/>
      <c r="V573" s="756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57"/>
      <c r="B574" s="757"/>
      <c r="C574" s="757"/>
      <c r="D574" s="757"/>
      <c r="E574" s="757"/>
      <c r="F574" s="757"/>
      <c r="G574" s="757"/>
      <c r="H574" s="757"/>
      <c r="I574" s="757"/>
      <c r="J574" s="757"/>
      <c r="K574" s="757"/>
      <c r="L574" s="757"/>
      <c r="M574" s="757"/>
      <c r="N574" s="757"/>
      <c r="O574" s="758"/>
      <c r="P574" s="754" t="s">
        <v>40</v>
      </c>
      <c r="Q574" s="755"/>
      <c r="R574" s="755"/>
      <c r="S574" s="755"/>
      <c r="T574" s="755"/>
      <c r="U574" s="755"/>
      <c r="V574" s="756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6.5" customHeight="1" x14ac:dyDescent="0.25">
      <c r="A575" s="743" t="s">
        <v>937</v>
      </c>
      <c r="B575" s="743"/>
      <c r="C575" s="743"/>
      <c r="D575" s="743"/>
      <c r="E575" s="743"/>
      <c r="F575" s="743"/>
      <c r="G575" s="743"/>
      <c r="H575" s="743"/>
      <c r="I575" s="743"/>
      <c r="J575" s="743"/>
      <c r="K575" s="743"/>
      <c r="L575" s="743"/>
      <c r="M575" s="743"/>
      <c r="N575" s="743"/>
      <c r="O575" s="743"/>
      <c r="P575" s="743"/>
      <c r="Q575" s="743"/>
      <c r="R575" s="743"/>
      <c r="S575" s="743"/>
      <c r="T575" s="743"/>
      <c r="U575" s="743"/>
      <c r="V575" s="743"/>
      <c r="W575" s="743"/>
      <c r="X575" s="743"/>
      <c r="Y575" s="743"/>
      <c r="Z575" s="743"/>
      <c r="AA575" s="65"/>
      <c r="AB575" s="65"/>
      <c r="AC575" s="79"/>
    </row>
    <row r="576" spans="1:68" ht="14.25" customHeight="1" x14ac:dyDescent="0.25">
      <c r="A576" s="744" t="s">
        <v>109</v>
      </c>
      <c r="B576" s="744"/>
      <c r="C576" s="744"/>
      <c r="D576" s="744"/>
      <c r="E576" s="744"/>
      <c r="F576" s="744"/>
      <c r="G576" s="744"/>
      <c r="H576" s="744"/>
      <c r="I576" s="744"/>
      <c r="J576" s="744"/>
      <c r="K576" s="744"/>
      <c r="L576" s="744"/>
      <c r="M576" s="744"/>
      <c r="N576" s="744"/>
      <c r="O576" s="744"/>
      <c r="P576" s="744"/>
      <c r="Q576" s="744"/>
      <c r="R576" s="744"/>
      <c r="S576" s="744"/>
      <c r="T576" s="744"/>
      <c r="U576" s="744"/>
      <c r="V576" s="744"/>
      <c r="W576" s="744"/>
      <c r="X576" s="744"/>
      <c r="Y576" s="744"/>
      <c r="Z576" s="744"/>
      <c r="AA576" s="66"/>
      <c r="AB576" s="66"/>
      <c r="AC576" s="80"/>
    </row>
    <row r="577" spans="1:68" ht="27" customHeight="1" x14ac:dyDescent="0.25">
      <c r="A577" s="63" t="s">
        <v>938</v>
      </c>
      <c r="B577" s="63" t="s">
        <v>939</v>
      </c>
      <c r="C577" s="36">
        <v>4301011951</v>
      </c>
      <c r="D577" s="745">
        <v>4640242180045</v>
      </c>
      <c r="E577" s="745"/>
      <c r="F577" s="62">
        <v>1.5</v>
      </c>
      <c r="G577" s="37">
        <v>8</v>
      </c>
      <c r="H577" s="62">
        <v>12</v>
      </c>
      <c r="I577" s="62">
        <v>12.435</v>
      </c>
      <c r="J577" s="37">
        <v>64</v>
      </c>
      <c r="K577" s="37" t="s">
        <v>114</v>
      </c>
      <c r="L577" s="37" t="s">
        <v>45</v>
      </c>
      <c r="M577" s="38" t="s">
        <v>113</v>
      </c>
      <c r="N577" s="38"/>
      <c r="O577" s="37">
        <v>55</v>
      </c>
      <c r="P577" s="1043" t="s">
        <v>940</v>
      </c>
      <c r="Q577" s="747"/>
      <c r="R577" s="747"/>
      <c r="S577" s="747"/>
      <c r="T577" s="748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66" t="s">
        <v>941</v>
      </c>
      <c r="AG577" s="78"/>
      <c r="AJ577" s="84" t="s">
        <v>45</v>
      </c>
      <c r="AK577" s="84">
        <v>0</v>
      </c>
      <c r="BB577" s="667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57"/>
      <c r="B578" s="757"/>
      <c r="C578" s="757"/>
      <c r="D578" s="757"/>
      <c r="E578" s="757"/>
      <c r="F578" s="757"/>
      <c r="G578" s="757"/>
      <c r="H578" s="757"/>
      <c r="I578" s="757"/>
      <c r="J578" s="757"/>
      <c r="K578" s="757"/>
      <c r="L578" s="757"/>
      <c r="M578" s="757"/>
      <c r="N578" s="757"/>
      <c r="O578" s="758"/>
      <c r="P578" s="754" t="s">
        <v>40</v>
      </c>
      <c r="Q578" s="755"/>
      <c r="R578" s="755"/>
      <c r="S578" s="755"/>
      <c r="T578" s="755"/>
      <c r="U578" s="755"/>
      <c r="V578" s="756"/>
      <c r="W578" s="42" t="s">
        <v>39</v>
      </c>
      <c r="X578" s="43">
        <f>IFERROR(X577/H577,"0")</f>
        <v>0</v>
      </c>
      <c r="Y578" s="43">
        <f>IFERROR(Y577/H577,"0")</f>
        <v>0</v>
      </c>
      <c r="Z578" s="43">
        <f>IFERROR(IF(Z577="",0,Z577),"0")</f>
        <v>0</v>
      </c>
      <c r="AA578" s="67"/>
      <c r="AB578" s="67"/>
      <c r="AC578" s="67"/>
    </row>
    <row r="579" spans="1:68" x14ac:dyDescent="0.2">
      <c r="A579" s="757"/>
      <c r="B579" s="757"/>
      <c r="C579" s="757"/>
      <c r="D579" s="757"/>
      <c r="E579" s="757"/>
      <c r="F579" s="757"/>
      <c r="G579" s="757"/>
      <c r="H579" s="757"/>
      <c r="I579" s="757"/>
      <c r="J579" s="757"/>
      <c r="K579" s="757"/>
      <c r="L579" s="757"/>
      <c r="M579" s="757"/>
      <c r="N579" s="757"/>
      <c r="O579" s="758"/>
      <c r="P579" s="754" t="s">
        <v>40</v>
      </c>
      <c r="Q579" s="755"/>
      <c r="R579" s="755"/>
      <c r="S579" s="755"/>
      <c r="T579" s="755"/>
      <c r="U579" s="755"/>
      <c r="V579" s="756"/>
      <c r="W579" s="42" t="s">
        <v>0</v>
      </c>
      <c r="X579" s="43">
        <f>IFERROR(SUM(X577:X577),"0")</f>
        <v>0</v>
      </c>
      <c r="Y579" s="43">
        <f>IFERROR(SUM(Y577:Y577),"0")</f>
        <v>0</v>
      </c>
      <c r="Z579" s="42"/>
      <c r="AA579" s="67"/>
      <c r="AB579" s="67"/>
      <c r="AC579" s="67"/>
    </row>
    <row r="580" spans="1:68" ht="14.25" customHeight="1" x14ac:dyDescent="0.25">
      <c r="A580" s="744" t="s">
        <v>147</v>
      </c>
      <c r="B580" s="744"/>
      <c r="C580" s="744"/>
      <c r="D580" s="744"/>
      <c r="E580" s="744"/>
      <c r="F580" s="744"/>
      <c r="G580" s="744"/>
      <c r="H580" s="744"/>
      <c r="I580" s="744"/>
      <c r="J580" s="744"/>
      <c r="K580" s="744"/>
      <c r="L580" s="744"/>
      <c r="M580" s="744"/>
      <c r="N580" s="744"/>
      <c r="O580" s="744"/>
      <c r="P580" s="744"/>
      <c r="Q580" s="744"/>
      <c r="R580" s="744"/>
      <c r="S580" s="744"/>
      <c r="T580" s="744"/>
      <c r="U580" s="744"/>
      <c r="V580" s="744"/>
      <c r="W580" s="744"/>
      <c r="X580" s="744"/>
      <c r="Y580" s="744"/>
      <c r="Z580" s="744"/>
      <c r="AA580" s="66"/>
      <c r="AB580" s="66"/>
      <c r="AC580" s="80"/>
    </row>
    <row r="581" spans="1:68" ht="27" customHeight="1" x14ac:dyDescent="0.25">
      <c r="A581" s="63" t="s">
        <v>942</v>
      </c>
      <c r="B581" s="63" t="s">
        <v>943</v>
      </c>
      <c r="C581" s="36">
        <v>4301020314</v>
      </c>
      <c r="D581" s="745">
        <v>4640242180090</v>
      </c>
      <c r="E581" s="745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114</v>
      </c>
      <c r="L581" s="37" t="s">
        <v>45</v>
      </c>
      <c r="M581" s="38" t="s">
        <v>113</v>
      </c>
      <c r="N581" s="38"/>
      <c r="O581" s="37">
        <v>50</v>
      </c>
      <c r="P581" s="1044" t="s">
        <v>944</v>
      </c>
      <c r="Q581" s="747"/>
      <c r="R581" s="747"/>
      <c r="S581" s="747"/>
      <c r="T581" s="748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945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7"/>
      <c r="B582" s="757"/>
      <c r="C582" s="757"/>
      <c r="D582" s="757"/>
      <c r="E582" s="757"/>
      <c r="F582" s="757"/>
      <c r="G582" s="757"/>
      <c r="H582" s="757"/>
      <c r="I582" s="757"/>
      <c r="J582" s="757"/>
      <c r="K582" s="757"/>
      <c r="L582" s="757"/>
      <c r="M582" s="757"/>
      <c r="N582" s="757"/>
      <c r="O582" s="758"/>
      <c r="P582" s="754" t="s">
        <v>40</v>
      </c>
      <c r="Q582" s="755"/>
      <c r="R582" s="755"/>
      <c r="S582" s="755"/>
      <c r="T582" s="755"/>
      <c r="U582" s="755"/>
      <c r="V582" s="756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7"/>
      <c r="B583" s="757"/>
      <c r="C583" s="757"/>
      <c r="D583" s="757"/>
      <c r="E583" s="757"/>
      <c r="F583" s="757"/>
      <c r="G583" s="757"/>
      <c r="H583" s="757"/>
      <c r="I583" s="757"/>
      <c r="J583" s="757"/>
      <c r="K583" s="757"/>
      <c r="L583" s="757"/>
      <c r="M583" s="757"/>
      <c r="N583" s="757"/>
      <c r="O583" s="758"/>
      <c r="P583" s="754" t="s">
        <v>40</v>
      </c>
      <c r="Q583" s="755"/>
      <c r="R583" s="755"/>
      <c r="S583" s="755"/>
      <c r="T583" s="755"/>
      <c r="U583" s="755"/>
      <c r="V583" s="756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4" t="s">
        <v>160</v>
      </c>
      <c r="B584" s="744"/>
      <c r="C584" s="744"/>
      <c r="D584" s="744"/>
      <c r="E584" s="744"/>
      <c r="F584" s="744"/>
      <c r="G584" s="744"/>
      <c r="H584" s="744"/>
      <c r="I584" s="744"/>
      <c r="J584" s="744"/>
      <c r="K584" s="744"/>
      <c r="L584" s="744"/>
      <c r="M584" s="744"/>
      <c r="N584" s="744"/>
      <c r="O584" s="744"/>
      <c r="P584" s="744"/>
      <c r="Q584" s="744"/>
      <c r="R584" s="744"/>
      <c r="S584" s="744"/>
      <c r="T584" s="744"/>
      <c r="U584" s="744"/>
      <c r="V584" s="744"/>
      <c r="W584" s="744"/>
      <c r="X584" s="744"/>
      <c r="Y584" s="744"/>
      <c r="Z584" s="744"/>
      <c r="AA584" s="66"/>
      <c r="AB584" s="66"/>
      <c r="AC584" s="80"/>
    </row>
    <row r="585" spans="1:68" ht="27" customHeight="1" x14ac:dyDescent="0.25">
      <c r="A585" s="63" t="s">
        <v>946</v>
      </c>
      <c r="B585" s="63" t="s">
        <v>947</v>
      </c>
      <c r="C585" s="36">
        <v>4301031321</v>
      </c>
      <c r="D585" s="745">
        <v>4640242180076</v>
      </c>
      <c r="E585" s="745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118</v>
      </c>
      <c r="L585" s="37" t="s">
        <v>45</v>
      </c>
      <c r="M585" s="38" t="s">
        <v>82</v>
      </c>
      <c r="N585" s="38"/>
      <c r="O585" s="37">
        <v>40</v>
      </c>
      <c r="P585" s="1045" t="s">
        <v>948</v>
      </c>
      <c r="Q585" s="747"/>
      <c r="R585" s="747"/>
      <c r="S585" s="747"/>
      <c r="T585" s="748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70" t="s">
        <v>949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7"/>
      <c r="B586" s="757"/>
      <c r="C586" s="757"/>
      <c r="D586" s="757"/>
      <c r="E586" s="757"/>
      <c r="F586" s="757"/>
      <c r="G586" s="757"/>
      <c r="H586" s="757"/>
      <c r="I586" s="757"/>
      <c r="J586" s="757"/>
      <c r="K586" s="757"/>
      <c r="L586" s="757"/>
      <c r="M586" s="757"/>
      <c r="N586" s="757"/>
      <c r="O586" s="758"/>
      <c r="P586" s="754" t="s">
        <v>40</v>
      </c>
      <c r="Q586" s="755"/>
      <c r="R586" s="755"/>
      <c r="S586" s="755"/>
      <c r="T586" s="755"/>
      <c r="U586" s="755"/>
      <c r="V586" s="756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7"/>
      <c r="B587" s="757"/>
      <c r="C587" s="757"/>
      <c r="D587" s="757"/>
      <c r="E587" s="757"/>
      <c r="F587" s="757"/>
      <c r="G587" s="757"/>
      <c r="H587" s="757"/>
      <c r="I587" s="757"/>
      <c r="J587" s="757"/>
      <c r="K587" s="757"/>
      <c r="L587" s="757"/>
      <c r="M587" s="757"/>
      <c r="N587" s="757"/>
      <c r="O587" s="758"/>
      <c r="P587" s="754" t="s">
        <v>40</v>
      </c>
      <c r="Q587" s="755"/>
      <c r="R587" s="755"/>
      <c r="S587" s="755"/>
      <c r="T587" s="755"/>
      <c r="U587" s="755"/>
      <c r="V587" s="756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4" t="s">
        <v>78</v>
      </c>
      <c r="B588" s="744"/>
      <c r="C588" s="744"/>
      <c r="D588" s="744"/>
      <c r="E588" s="744"/>
      <c r="F588" s="744"/>
      <c r="G588" s="744"/>
      <c r="H588" s="744"/>
      <c r="I588" s="744"/>
      <c r="J588" s="744"/>
      <c r="K588" s="744"/>
      <c r="L588" s="744"/>
      <c r="M588" s="744"/>
      <c r="N588" s="744"/>
      <c r="O588" s="744"/>
      <c r="P588" s="744"/>
      <c r="Q588" s="744"/>
      <c r="R588" s="744"/>
      <c r="S588" s="744"/>
      <c r="T588" s="744"/>
      <c r="U588" s="744"/>
      <c r="V588" s="744"/>
      <c r="W588" s="744"/>
      <c r="X588" s="744"/>
      <c r="Y588" s="744"/>
      <c r="Z588" s="744"/>
      <c r="AA588" s="66"/>
      <c r="AB588" s="66"/>
      <c r="AC588" s="80"/>
    </row>
    <row r="589" spans="1:68" ht="27" customHeight="1" x14ac:dyDescent="0.25">
      <c r="A589" s="63" t="s">
        <v>950</v>
      </c>
      <c r="B589" s="63" t="s">
        <v>951</v>
      </c>
      <c r="C589" s="36">
        <v>4301051914</v>
      </c>
      <c r="D589" s="745">
        <v>4640242180113</v>
      </c>
      <c r="E589" s="745"/>
      <c r="F589" s="62">
        <v>1.5</v>
      </c>
      <c r="G589" s="37">
        <v>6</v>
      </c>
      <c r="H589" s="62">
        <v>9</v>
      </c>
      <c r="I589" s="62">
        <v>9.4350000000000005</v>
      </c>
      <c r="J589" s="37">
        <v>64</v>
      </c>
      <c r="K589" s="37" t="s">
        <v>114</v>
      </c>
      <c r="L589" s="37" t="s">
        <v>45</v>
      </c>
      <c r="M589" s="38" t="s">
        <v>144</v>
      </c>
      <c r="N589" s="38"/>
      <c r="O589" s="37">
        <v>45</v>
      </c>
      <c r="P589" s="1046" t="s">
        <v>952</v>
      </c>
      <c r="Q589" s="747"/>
      <c r="R589" s="747"/>
      <c r="S589" s="747"/>
      <c r="T589" s="74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IFERROR(IF(Y589=0,"",ROUNDUP(Y589/H589,0)*0.01898),"")</f>
        <v/>
      </c>
      <c r="AA589" s="68" t="s">
        <v>45</v>
      </c>
      <c r="AB589" s="69" t="s">
        <v>45</v>
      </c>
      <c r="AC589" s="672" t="s">
        <v>953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7"/>
      <c r="B590" s="757"/>
      <c r="C590" s="757"/>
      <c r="D590" s="757"/>
      <c r="E590" s="757"/>
      <c r="F590" s="757"/>
      <c r="G590" s="757"/>
      <c r="H590" s="757"/>
      <c r="I590" s="757"/>
      <c r="J590" s="757"/>
      <c r="K590" s="757"/>
      <c r="L590" s="757"/>
      <c r="M590" s="757"/>
      <c r="N590" s="757"/>
      <c r="O590" s="758"/>
      <c r="P590" s="754" t="s">
        <v>40</v>
      </c>
      <c r="Q590" s="755"/>
      <c r="R590" s="755"/>
      <c r="S590" s="755"/>
      <c r="T590" s="755"/>
      <c r="U590" s="755"/>
      <c r="V590" s="756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7"/>
      <c r="B591" s="757"/>
      <c r="C591" s="757"/>
      <c r="D591" s="757"/>
      <c r="E591" s="757"/>
      <c r="F591" s="757"/>
      <c r="G591" s="757"/>
      <c r="H591" s="757"/>
      <c r="I591" s="757"/>
      <c r="J591" s="757"/>
      <c r="K591" s="757"/>
      <c r="L591" s="757"/>
      <c r="M591" s="757"/>
      <c r="N591" s="757"/>
      <c r="O591" s="758"/>
      <c r="P591" s="754" t="s">
        <v>40</v>
      </c>
      <c r="Q591" s="755"/>
      <c r="R591" s="755"/>
      <c r="S591" s="755"/>
      <c r="T591" s="755"/>
      <c r="U591" s="755"/>
      <c r="V591" s="756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5" customHeight="1" x14ac:dyDescent="0.2">
      <c r="A592" s="757"/>
      <c r="B592" s="757"/>
      <c r="C592" s="757"/>
      <c r="D592" s="757"/>
      <c r="E592" s="757"/>
      <c r="F592" s="757"/>
      <c r="G592" s="757"/>
      <c r="H592" s="757"/>
      <c r="I592" s="757"/>
      <c r="J592" s="757"/>
      <c r="K592" s="757"/>
      <c r="L592" s="757"/>
      <c r="M592" s="757"/>
      <c r="N592" s="757"/>
      <c r="O592" s="1050"/>
      <c r="P592" s="1047" t="s">
        <v>33</v>
      </c>
      <c r="Q592" s="1048"/>
      <c r="R592" s="1048"/>
      <c r="S592" s="1048"/>
      <c r="T592" s="1048"/>
      <c r="U592" s="1048"/>
      <c r="V592" s="1049"/>
      <c r="W592" s="42" t="s">
        <v>0</v>
      </c>
      <c r="X592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497+X504+X519+X525+X530+X541+X549+X559+X567+X574+X579+X583+X587+X591,"0")</f>
        <v>0</v>
      </c>
      <c r="Y592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497+Y504+Y519+Y525+Y530+Y541+Y549+Y559+Y567+Y574+Y579+Y583+Y587+Y591,"0")</f>
        <v>0</v>
      </c>
      <c r="Z592" s="42"/>
      <c r="AA592" s="67"/>
      <c r="AB592" s="67"/>
      <c r="AC592" s="67"/>
    </row>
    <row r="593" spans="1:32" x14ac:dyDescent="0.2">
      <c r="A593" s="757"/>
      <c r="B593" s="757"/>
      <c r="C593" s="757"/>
      <c r="D593" s="757"/>
      <c r="E593" s="757"/>
      <c r="F593" s="757"/>
      <c r="G593" s="757"/>
      <c r="H593" s="757"/>
      <c r="I593" s="757"/>
      <c r="J593" s="757"/>
      <c r="K593" s="757"/>
      <c r="L593" s="757"/>
      <c r="M593" s="757"/>
      <c r="N593" s="757"/>
      <c r="O593" s="1050"/>
      <c r="P593" s="1047" t="s">
        <v>34</v>
      </c>
      <c r="Q593" s="1048"/>
      <c r="R593" s="1048"/>
      <c r="S593" s="1048"/>
      <c r="T593" s="1048"/>
      <c r="U593" s="1048"/>
      <c r="V593" s="1049"/>
      <c r="W593" s="42" t="s">
        <v>0</v>
      </c>
      <c r="X593" s="43">
        <f>IFERROR(SUM(BM22:BM589),"0")</f>
        <v>0</v>
      </c>
      <c r="Y593" s="43">
        <f>IFERROR(SUM(BN22:BN589),"0")</f>
        <v>0</v>
      </c>
      <c r="Z593" s="42"/>
      <c r="AA593" s="67"/>
      <c r="AB593" s="67"/>
      <c r="AC593" s="67"/>
    </row>
    <row r="594" spans="1:32" x14ac:dyDescent="0.2">
      <c r="A594" s="757"/>
      <c r="B594" s="757"/>
      <c r="C594" s="757"/>
      <c r="D594" s="757"/>
      <c r="E594" s="757"/>
      <c r="F594" s="757"/>
      <c r="G594" s="757"/>
      <c r="H594" s="757"/>
      <c r="I594" s="757"/>
      <c r="J594" s="757"/>
      <c r="K594" s="757"/>
      <c r="L594" s="757"/>
      <c r="M594" s="757"/>
      <c r="N594" s="757"/>
      <c r="O594" s="1050"/>
      <c r="P594" s="1047" t="s">
        <v>35</v>
      </c>
      <c r="Q594" s="1048"/>
      <c r="R594" s="1048"/>
      <c r="S594" s="1048"/>
      <c r="T594" s="1048"/>
      <c r="U594" s="1048"/>
      <c r="V594" s="1049"/>
      <c r="W594" s="42" t="s">
        <v>20</v>
      </c>
      <c r="X594" s="44">
        <f>ROUNDUP(SUM(BO22:BO589),0)</f>
        <v>0</v>
      </c>
      <c r="Y594" s="44">
        <f>ROUNDUP(SUM(BP22:BP589),0)</f>
        <v>0</v>
      </c>
      <c r="Z594" s="42"/>
      <c r="AA594" s="67"/>
      <c r="AB594" s="67"/>
      <c r="AC594" s="67"/>
    </row>
    <row r="595" spans="1:32" x14ac:dyDescent="0.2">
      <c r="A595" s="757"/>
      <c r="B595" s="757"/>
      <c r="C595" s="757"/>
      <c r="D595" s="757"/>
      <c r="E595" s="757"/>
      <c r="F595" s="757"/>
      <c r="G595" s="757"/>
      <c r="H595" s="757"/>
      <c r="I595" s="757"/>
      <c r="J595" s="757"/>
      <c r="K595" s="757"/>
      <c r="L595" s="757"/>
      <c r="M595" s="757"/>
      <c r="N595" s="757"/>
      <c r="O595" s="1050"/>
      <c r="P595" s="1047" t="s">
        <v>36</v>
      </c>
      <c r="Q595" s="1048"/>
      <c r="R595" s="1048"/>
      <c r="S595" s="1048"/>
      <c r="T595" s="1048"/>
      <c r="U595" s="1048"/>
      <c r="V595" s="1049"/>
      <c r="W595" s="42" t="s">
        <v>0</v>
      </c>
      <c r="X595" s="43">
        <f>GrossWeightTotal+PalletQtyTotal*25</f>
        <v>0</v>
      </c>
      <c r="Y595" s="43">
        <f>GrossWeightTotalR+PalletQtyTotalR*25</f>
        <v>0</v>
      </c>
      <c r="Z595" s="42"/>
      <c r="AA595" s="67"/>
      <c r="AB595" s="67"/>
      <c r="AC595" s="67"/>
    </row>
    <row r="596" spans="1:32" x14ac:dyDescent="0.2">
      <c r="A596" s="757"/>
      <c r="B596" s="757"/>
      <c r="C596" s="757"/>
      <c r="D596" s="757"/>
      <c r="E596" s="757"/>
      <c r="F596" s="757"/>
      <c r="G596" s="757"/>
      <c r="H596" s="757"/>
      <c r="I596" s="757"/>
      <c r="J596" s="757"/>
      <c r="K596" s="757"/>
      <c r="L596" s="757"/>
      <c r="M596" s="757"/>
      <c r="N596" s="757"/>
      <c r="O596" s="1050"/>
      <c r="P596" s="1047" t="s">
        <v>37</v>
      </c>
      <c r="Q596" s="1048"/>
      <c r="R596" s="1048"/>
      <c r="S596" s="1048"/>
      <c r="T596" s="1048"/>
      <c r="U596" s="1048"/>
      <c r="V596" s="1049"/>
      <c r="W596" s="42" t="s">
        <v>20</v>
      </c>
      <c r="X596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496+X503+X518+X524+X529+X540+X548+X558+X566+X573+X578+X582+X586+X590,"0")</f>
        <v>0</v>
      </c>
      <c r="Y596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496+Y503+Y518+Y524+Y529+Y540+Y548+Y558+Y566+Y573+Y578+Y582+Y586+Y590,"0")</f>
        <v>0</v>
      </c>
      <c r="Z596" s="42"/>
      <c r="AA596" s="67"/>
      <c r="AB596" s="67"/>
      <c r="AC596" s="67"/>
    </row>
    <row r="597" spans="1:32" ht="14.25" x14ac:dyDescent="0.2">
      <c r="A597" s="757"/>
      <c r="B597" s="757"/>
      <c r="C597" s="757"/>
      <c r="D597" s="757"/>
      <c r="E597" s="757"/>
      <c r="F597" s="757"/>
      <c r="G597" s="757"/>
      <c r="H597" s="757"/>
      <c r="I597" s="757"/>
      <c r="J597" s="757"/>
      <c r="K597" s="757"/>
      <c r="L597" s="757"/>
      <c r="M597" s="757"/>
      <c r="N597" s="757"/>
      <c r="O597" s="1050"/>
      <c r="P597" s="1047" t="s">
        <v>38</v>
      </c>
      <c r="Q597" s="1048"/>
      <c r="R597" s="1048"/>
      <c r="S597" s="1048"/>
      <c r="T597" s="1048"/>
      <c r="U597" s="1048"/>
      <c r="V597" s="1049"/>
      <c r="W597" s="45" t="s">
        <v>51</v>
      </c>
      <c r="X597" s="42"/>
      <c r="Y597" s="42"/>
      <c r="Z597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496+Z503+Z518+Z524+Z529+Z540+Z548+Z558+Z566+Z573+Z578+Z582+Z586+Z590,"0")</f>
        <v>0</v>
      </c>
      <c r="AA597" s="67"/>
      <c r="AB597" s="67"/>
      <c r="AC597" s="67"/>
    </row>
    <row r="598" spans="1:32" ht="13.5" thickBot="1" x14ac:dyDescent="0.25"/>
    <row r="599" spans="1:32" ht="27" thickTop="1" thickBot="1" x14ac:dyDescent="0.25">
      <c r="A599" s="46" t="s">
        <v>9</v>
      </c>
      <c r="B599" s="85" t="s">
        <v>77</v>
      </c>
      <c r="C599" s="1051" t="s">
        <v>107</v>
      </c>
      <c r="D599" s="1051" t="s">
        <v>107</v>
      </c>
      <c r="E599" s="1051" t="s">
        <v>107</v>
      </c>
      <c r="F599" s="1051" t="s">
        <v>107</v>
      </c>
      <c r="G599" s="1051" t="s">
        <v>107</v>
      </c>
      <c r="H599" s="1051" t="s">
        <v>107</v>
      </c>
      <c r="I599" s="1051" t="s">
        <v>299</v>
      </c>
      <c r="J599" s="1051" t="s">
        <v>299</v>
      </c>
      <c r="K599" s="1051" t="s">
        <v>299</v>
      </c>
      <c r="L599" s="1051" t="s">
        <v>299</v>
      </c>
      <c r="M599" s="1051" t="s">
        <v>299</v>
      </c>
      <c r="N599" s="1052"/>
      <c r="O599" s="1051" t="s">
        <v>299</v>
      </c>
      <c r="P599" s="1051" t="s">
        <v>299</v>
      </c>
      <c r="Q599" s="1051" t="s">
        <v>299</v>
      </c>
      <c r="R599" s="1051" t="s">
        <v>299</v>
      </c>
      <c r="S599" s="1051" t="s">
        <v>299</v>
      </c>
      <c r="T599" s="1051" t="s">
        <v>299</v>
      </c>
      <c r="U599" s="1051" t="s">
        <v>299</v>
      </c>
      <c r="V599" s="1051" t="s">
        <v>299</v>
      </c>
      <c r="W599" s="1051" t="s">
        <v>589</v>
      </c>
      <c r="X599" s="1051" t="s">
        <v>589</v>
      </c>
      <c r="Y599" s="1051" t="s">
        <v>667</v>
      </c>
      <c r="Z599" s="1051" t="s">
        <v>667</v>
      </c>
      <c r="AA599" s="1051" t="s">
        <v>667</v>
      </c>
      <c r="AB599" s="1051" t="s">
        <v>667</v>
      </c>
      <c r="AC599" s="85" t="s">
        <v>742</v>
      </c>
      <c r="AD599" s="1051" t="s">
        <v>844</v>
      </c>
      <c r="AE599" s="1051" t="s">
        <v>844</v>
      </c>
      <c r="AF599" s="1"/>
    </row>
    <row r="600" spans="1:32" ht="14.25" customHeight="1" thickTop="1" x14ac:dyDescent="0.2">
      <c r="A600" s="1053" t="s">
        <v>10</v>
      </c>
      <c r="B600" s="1051" t="s">
        <v>77</v>
      </c>
      <c r="C600" s="1051" t="s">
        <v>108</v>
      </c>
      <c r="D600" s="1051" t="s">
        <v>129</v>
      </c>
      <c r="E600" s="1051" t="s">
        <v>194</v>
      </c>
      <c r="F600" s="1051" t="s">
        <v>225</v>
      </c>
      <c r="G600" s="1051" t="s">
        <v>270</v>
      </c>
      <c r="H600" s="1051" t="s">
        <v>107</v>
      </c>
      <c r="I600" s="1051" t="s">
        <v>300</v>
      </c>
      <c r="J600" s="1051" t="s">
        <v>334</v>
      </c>
      <c r="K600" s="1051" t="s">
        <v>395</v>
      </c>
      <c r="L600" s="1051" t="s">
        <v>430</v>
      </c>
      <c r="M600" s="1051" t="s">
        <v>448</v>
      </c>
      <c r="N600" s="1"/>
      <c r="O600" s="1051" t="s">
        <v>452</v>
      </c>
      <c r="P600" s="1051" t="s">
        <v>461</v>
      </c>
      <c r="Q600" s="1051" t="s">
        <v>475</v>
      </c>
      <c r="R600" s="1051" t="s">
        <v>485</v>
      </c>
      <c r="S600" s="1051" t="s">
        <v>489</v>
      </c>
      <c r="T600" s="1051" t="s">
        <v>497</v>
      </c>
      <c r="U600" s="1051" t="s">
        <v>502</v>
      </c>
      <c r="V600" s="1051" t="s">
        <v>576</v>
      </c>
      <c r="W600" s="1051" t="s">
        <v>590</v>
      </c>
      <c r="X600" s="1051" t="s">
        <v>631</v>
      </c>
      <c r="Y600" s="1051" t="s">
        <v>668</v>
      </c>
      <c r="Z600" s="1051" t="s">
        <v>707</v>
      </c>
      <c r="AA600" s="1051" t="s">
        <v>727</v>
      </c>
      <c r="AB600" s="1051" t="s">
        <v>735</v>
      </c>
      <c r="AC600" s="1051" t="s">
        <v>742</v>
      </c>
      <c r="AD600" s="1051" t="s">
        <v>844</v>
      </c>
      <c r="AE600" s="1051" t="s">
        <v>937</v>
      </c>
      <c r="AF600" s="1"/>
    </row>
    <row r="601" spans="1:32" ht="13.5" thickBot="1" x14ac:dyDescent="0.25">
      <c r="A601" s="1054"/>
      <c r="B601" s="1051"/>
      <c r="C601" s="1051"/>
      <c r="D601" s="1051"/>
      <c r="E601" s="1051"/>
      <c r="F601" s="1051"/>
      <c r="G601" s="1051"/>
      <c r="H601" s="1051"/>
      <c r="I601" s="1051"/>
      <c r="J601" s="1051"/>
      <c r="K601" s="1051"/>
      <c r="L601" s="1051"/>
      <c r="M601" s="1051"/>
      <c r="N601" s="1"/>
      <c r="O601" s="1051"/>
      <c r="P601" s="1051"/>
      <c r="Q601" s="1051"/>
      <c r="R601" s="1051"/>
      <c r="S601" s="1051"/>
      <c r="T601" s="1051"/>
      <c r="U601" s="1051"/>
      <c r="V601" s="1051"/>
      <c r="W601" s="1051"/>
      <c r="X601" s="1051"/>
      <c r="Y601" s="1051"/>
      <c r="Z601" s="1051"/>
      <c r="AA601" s="1051"/>
      <c r="AB601" s="1051"/>
      <c r="AC601" s="1051"/>
      <c r="AD601" s="1051"/>
      <c r="AE601" s="1051"/>
      <c r="AF601" s="1"/>
    </row>
    <row r="602" spans="1:32" ht="18" thickTop="1" thickBot="1" x14ac:dyDescent="0.25">
      <c r="A602" s="46" t="s">
        <v>13</v>
      </c>
      <c r="B602" s="52">
        <f>IFERROR(Y22*1,"0")+IFERROR(Y23*1,"0")+IFERROR(Y24*1,"0")+IFERROR(Y25*1,"0")+IFERROR(Y26*1,"0")+IFERROR(Y27*1,"0")+IFERROR(Y31*1,"0")</f>
        <v>0</v>
      </c>
      <c r="C602" s="52">
        <f>IFERROR(Y37*1,"0")+IFERROR(Y38*1,"0")+IFERROR(Y39*1,"0")+IFERROR(Y40*1,"0")+IFERROR(Y44*1,"0")</f>
        <v>0</v>
      </c>
      <c r="D602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2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2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2" s="52">
        <f>IFERROR(Y137*1,"0")+IFERROR(Y138*1,"0")+IFERROR(Y142*1,"0")+IFERROR(Y143*1,"0")+IFERROR(Y147*1,"0")+IFERROR(Y148*1,"0")</f>
        <v>0</v>
      </c>
      <c r="H602" s="52">
        <f>IFERROR(Y153*1,"0")+IFERROR(Y157*1,"0")+IFERROR(Y158*1,"0")+IFERROR(Y159*1,"0")+IFERROR(Y160*1,"0")+IFERROR(Y164*1,"0")</f>
        <v>0</v>
      </c>
      <c r="I602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52">
        <f>IFERROR(Y255*1,"0")+IFERROR(Y256*1,"0")+IFERROR(Y257*1,"0")+IFERROR(Y258*1,"0")+IFERROR(Y259*1,"0")+IFERROR(Y260*1,"0")</f>
        <v>0</v>
      </c>
      <c r="M602" s="52">
        <f>IFERROR(Y265*1,"0")</f>
        <v>0</v>
      </c>
      <c r="N602" s="1"/>
      <c r="O602" s="52">
        <f>IFERROR(Y270*1,"0")+IFERROR(Y271*1,"0")+IFERROR(Y272*1,"0")</f>
        <v>0</v>
      </c>
      <c r="P602" s="52">
        <f>IFERROR(Y277*1,"0")+IFERROR(Y278*1,"0")+IFERROR(Y279*1,"0")+IFERROR(Y280*1,"0")+IFERROR(Y281*1,"0")</f>
        <v>0</v>
      </c>
      <c r="Q602" s="52">
        <f>IFERROR(Y286*1,"0")+IFERROR(Y290*1,"0")+IFERROR(Y294*1,"0")</f>
        <v>0</v>
      </c>
      <c r="R602" s="52">
        <f>IFERROR(Y299*1,"0")</f>
        <v>0</v>
      </c>
      <c r="S602" s="52">
        <f>IFERROR(Y304*1,"0")+IFERROR(Y308*1,"0")+IFERROR(Y309*1,"0")</f>
        <v>0</v>
      </c>
      <c r="T602" s="52">
        <f>IFERROR(Y314*1,"0")</f>
        <v>0</v>
      </c>
      <c r="U602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2" s="52">
        <f>IFERROR(Y363*1,"0")+IFERROR(Y367*1,"0")+IFERROR(Y368*1,"0")+IFERROR(Y369*1,"0")</f>
        <v>0</v>
      </c>
      <c r="W602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2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2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2" s="52">
        <f>IFERROR(Y451*1,"0")+IFERROR(Y452*1,"0")+IFERROR(Y456*1,"0")+IFERROR(Y457*1,"0")+IFERROR(Y458*1,"0")+IFERROR(Y459*1,"0")</f>
        <v>0</v>
      </c>
      <c r="AA602" s="52">
        <f>IFERROR(Y464*1,"0")+IFERROR(Y465*1,"0")</f>
        <v>0</v>
      </c>
      <c r="AB602" s="52">
        <f>IFERROR(Y470*1,"0")+IFERROR(Y474*1,"0")</f>
        <v>0</v>
      </c>
      <c r="AC602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0</v>
      </c>
      <c r="AD602" s="52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52">
        <f>IFERROR(Y577*1,"0")+IFERROR(Y581*1,"0")+IFERROR(Y585*1,"0")+IFERROR(Y589*1,"0")</f>
        <v>0</v>
      </c>
      <c r="AF602" s="1"/>
    </row>
  </sheetData>
  <sheetProtection algorithmName="SHA-512" hashValue="+PN+z8eTcFY4E8vCzF+Tudg8sXVVSkm25CNJ8o8Ronpi/46K/5ajNOOGJDvD8g7DoE8TmeaYLsHCiC/QqdNihw==" saltValue="d30rElw2dlB3qIOPtOqH4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6"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A588:Z588"/>
    <mergeCell ref="D589:E589"/>
    <mergeCell ref="P589:T589"/>
    <mergeCell ref="P590:V590"/>
    <mergeCell ref="A590:O591"/>
    <mergeCell ref="P591:V59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88 X377 X280 X125 X89 X54 X50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1" xr:uid="{00000000-0002-0000-0000-000014000000}">
      <formula1>IF(AK61&gt;0,OR(X61=0,AND(IF(X61-AK61&gt;=0,TRUE,FALSE),X61&gt;0,IF(X61/(H61*K61)=ROUND(X61/(H61*K61),0),TRUE,FALSE))),FALSE)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954</v>
      </c>
      <c r="H1" s="9"/>
    </row>
    <row r="3" spans="2:8" x14ac:dyDescent="0.2">
      <c r="B3" s="53" t="s">
        <v>955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957</v>
      </c>
      <c r="D6" s="53" t="s">
        <v>958</v>
      </c>
      <c r="E6" s="53" t="s">
        <v>45</v>
      </c>
    </row>
    <row r="8" spans="2:8" x14ac:dyDescent="0.2">
      <c r="B8" s="53" t="s">
        <v>76</v>
      </c>
      <c r="C8" s="53" t="s">
        <v>957</v>
      </c>
      <c r="D8" s="53" t="s">
        <v>45</v>
      </c>
      <c r="E8" s="53" t="s">
        <v>45</v>
      </c>
    </row>
    <row r="10" spans="2:8" x14ac:dyDescent="0.2">
      <c r="B10" s="53" t="s">
        <v>959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960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961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969</v>
      </c>
      <c r="C20" s="53" t="s">
        <v>45</v>
      </c>
      <c r="D20" s="53" t="s">
        <v>45</v>
      </c>
      <c r="E20" s="53" t="s">
        <v>45</v>
      </c>
    </row>
  </sheetData>
  <sheetProtection algorithmName="SHA-512" hashValue="N25Bby6VPr4nzGx9AwDBFFjy4LWYEPcu61NCCJw/8gYYigxiszlLWsyshoBVqmjBTW04rcsiF9PIEEZhB8m0lg==" saltValue="k6AgFsx2Aul64d6RmZNI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1218</vt:i4>
      </vt:variant>
    </vt:vector>
  </HeadingPairs>
  <TitlesOfParts>
    <vt:vector size="12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2025-04-18T06:26:58Z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