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3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90" i="2" l="1"/>
  <c r="V489" i="2"/>
  <c r="V491" i="2" s="1"/>
  <c r="V487" i="2"/>
  <c r="V486" i="2"/>
  <c r="W485" i="2"/>
  <c r="X485" i="2" s="1"/>
  <c r="X484" i="2"/>
  <c r="W484" i="2"/>
  <c r="W483" i="2"/>
  <c r="X483" i="2" s="1"/>
  <c r="W482" i="2"/>
  <c r="X482" i="2" s="1"/>
  <c r="W481" i="2"/>
  <c r="W487" i="2" s="1"/>
  <c r="N481" i="2"/>
  <c r="V479" i="2"/>
  <c r="W478" i="2"/>
  <c r="V478" i="2"/>
  <c r="W477" i="2"/>
  <c r="X477" i="2" s="1"/>
  <c r="W476" i="2"/>
  <c r="X476" i="2" s="1"/>
  <c r="W475" i="2"/>
  <c r="X475" i="2" s="1"/>
  <c r="W474" i="2"/>
  <c r="X474" i="2" s="1"/>
  <c r="X478" i="2" s="1"/>
  <c r="V472" i="2"/>
  <c r="V471" i="2"/>
  <c r="W470" i="2"/>
  <c r="X470" i="2" s="1"/>
  <c r="W469" i="2"/>
  <c r="W471" i="2" s="1"/>
  <c r="V467" i="2"/>
  <c r="V466" i="2"/>
  <c r="X465" i="2"/>
  <c r="W465" i="2"/>
  <c r="W464" i="2"/>
  <c r="X464" i="2" s="1"/>
  <c r="W463" i="2"/>
  <c r="T498" i="2" s="1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X451" i="2"/>
  <c r="W451" i="2"/>
  <c r="W450" i="2"/>
  <c r="X450" i="2" s="1"/>
  <c r="X449" i="2"/>
  <c r="W449" i="2"/>
  <c r="X448" i="2"/>
  <c r="W448" i="2"/>
  <c r="N448" i="2"/>
  <c r="W447" i="2"/>
  <c r="W453" i="2" s="1"/>
  <c r="N447" i="2"/>
  <c r="X446" i="2"/>
  <c r="W446" i="2"/>
  <c r="W452" i="2" s="1"/>
  <c r="N446" i="2"/>
  <c r="V444" i="2"/>
  <c r="V443" i="2"/>
  <c r="W442" i="2"/>
  <c r="X442" i="2" s="1"/>
  <c r="N442" i="2"/>
  <c r="W441" i="2"/>
  <c r="W444" i="2" s="1"/>
  <c r="N441" i="2"/>
  <c r="V439" i="2"/>
  <c r="V438" i="2"/>
  <c r="X437" i="2"/>
  <c r="W437" i="2"/>
  <c r="N437" i="2"/>
  <c r="X436" i="2"/>
  <c r="W436" i="2"/>
  <c r="N436" i="2"/>
  <c r="X435" i="2"/>
  <c r="W435" i="2"/>
  <c r="N435" i="2"/>
  <c r="W434" i="2"/>
  <c r="X434" i="2" s="1"/>
  <c r="N434" i="2"/>
  <c r="X433" i="2"/>
  <c r="W433" i="2"/>
  <c r="N433" i="2"/>
  <c r="X432" i="2"/>
  <c r="W432" i="2"/>
  <c r="N432" i="2"/>
  <c r="X431" i="2"/>
  <c r="W431" i="2"/>
  <c r="N431" i="2"/>
  <c r="W430" i="2"/>
  <c r="W439" i="2" s="1"/>
  <c r="N430" i="2"/>
  <c r="X429" i="2"/>
  <c r="W429" i="2"/>
  <c r="S498" i="2" s="1"/>
  <c r="N429" i="2"/>
  <c r="W425" i="2"/>
  <c r="V425" i="2"/>
  <c r="V424" i="2"/>
  <c r="W423" i="2"/>
  <c r="W424" i="2" s="1"/>
  <c r="W421" i="2"/>
  <c r="V421" i="2"/>
  <c r="V420" i="2"/>
  <c r="X419" i="2"/>
  <c r="X420" i="2" s="1"/>
  <c r="W419" i="2"/>
  <c r="W420" i="2" s="1"/>
  <c r="W417" i="2"/>
  <c r="V417" i="2"/>
  <c r="V416" i="2"/>
  <c r="W415" i="2"/>
  <c r="W416" i="2" s="1"/>
  <c r="V413" i="2"/>
  <c r="V412" i="2"/>
  <c r="X411" i="2"/>
  <c r="W411" i="2"/>
  <c r="N411" i="2"/>
  <c r="W410" i="2"/>
  <c r="X410" i="2" s="1"/>
  <c r="N410" i="2"/>
  <c r="X409" i="2"/>
  <c r="W409" i="2"/>
  <c r="N409" i="2"/>
  <c r="W408" i="2"/>
  <c r="X408" i="2" s="1"/>
  <c r="W407" i="2"/>
  <c r="X407" i="2" s="1"/>
  <c r="N407" i="2"/>
  <c r="X406" i="2"/>
  <c r="W406" i="2"/>
  <c r="N406" i="2"/>
  <c r="W405" i="2"/>
  <c r="X405" i="2" s="1"/>
  <c r="N405" i="2"/>
  <c r="V403" i="2"/>
  <c r="V402" i="2"/>
  <c r="W401" i="2"/>
  <c r="X401" i="2" s="1"/>
  <c r="N401" i="2"/>
  <c r="W400" i="2"/>
  <c r="R498" i="2" s="1"/>
  <c r="N400" i="2"/>
  <c r="V397" i="2"/>
  <c r="V396" i="2"/>
  <c r="X395" i="2"/>
  <c r="W395" i="2"/>
  <c r="X394" i="2"/>
  <c r="W394" i="2"/>
  <c r="W393" i="2"/>
  <c r="X393" i="2" s="1"/>
  <c r="X392" i="2"/>
  <c r="X396" i="2" s="1"/>
  <c r="W392" i="2"/>
  <c r="W397" i="2" s="1"/>
  <c r="V390" i="2"/>
  <c r="V389" i="2"/>
  <c r="W388" i="2"/>
  <c r="X388" i="2" s="1"/>
  <c r="X389" i="2" s="1"/>
  <c r="N388" i="2"/>
  <c r="V386" i="2"/>
  <c r="V385" i="2"/>
  <c r="W384" i="2"/>
  <c r="X384" i="2" s="1"/>
  <c r="N384" i="2"/>
  <c r="X383" i="2"/>
  <c r="W383" i="2"/>
  <c r="N383" i="2"/>
  <c r="W382" i="2"/>
  <c r="X382" i="2" s="1"/>
  <c r="N382" i="2"/>
  <c r="X381" i="2"/>
  <c r="W381" i="2"/>
  <c r="W386" i="2" s="1"/>
  <c r="N381" i="2"/>
  <c r="V379" i="2"/>
  <c r="W378" i="2"/>
  <c r="V378" i="2"/>
  <c r="X377" i="2"/>
  <c r="W377" i="2"/>
  <c r="W376" i="2"/>
  <c r="X376" i="2" s="1"/>
  <c r="N376" i="2"/>
  <c r="X375" i="2"/>
  <c r="W375" i="2"/>
  <c r="N375" i="2"/>
  <c r="X374" i="2"/>
  <c r="W374" i="2"/>
  <c r="N374" i="2"/>
  <c r="W373" i="2"/>
  <c r="X373" i="2" s="1"/>
  <c r="N373" i="2"/>
  <c r="W372" i="2"/>
  <c r="X372" i="2" s="1"/>
  <c r="N372" i="2"/>
  <c r="X371" i="2"/>
  <c r="W371" i="2"/>
  <c r="N371" i="2"/>
  <c r="X370" i="2"/>
  <c r="W370" i="2"/>
  <c r="N370" i="2"/>
  <c r="W369" i="2"/>
  <c r="X369" i="2" s="1"/>
  <c r="N369" i="2"/>
  <c r="W368" i="2"/>
  <c r="X368" i="2" s="1"/>
  <c r="N368" i="2"/>
  <c r="X367" i="2"/>
  <c r="W367" i="2"/>
  <c r="N367" i="2"/>
  <c r="X366" i="2"/>
  <c r="W366" i="2"/>
  <c r="N366" i="2"/>
  <c r="W365" i="2"/>
  <c r="X365" i="2" s="1"/>
  <c r="X378" i="2" s="1"/>
  <c r="N365" i="2"/>
  <c r="V363" i="2"/>
  <c r="V362" i="2"/>
  <c r="W361" i="2"/>
  <c r="X361" i="2" s="1"/>
  <c r="N361" i="2"/>
  <c r="X360" i="2"/>
  <c r="X362" i="2" s="1"/>
  <c r="W360" i="2"/>
  <c r="Q498" i="2" s="1"/>
  <c r="N360" i="2"/>
  <c r="V356" i="2"/>
  <c r="W355" i="2"/>
  <c r="V355" i="2"/>
  <c r="W354" i="2"/>
  <c r="W356" i="2" s="1"/>
  <c r="N354" i="2"/>
  <c r="V352" i="2"/>
  <c r="V351" i="2"/>
  <c r="W350" i="2"/>
  <c r="X350" i="2" s="1"/>
  <c r="N350" i="2"/>
  <c r="X349" i="2"/>
  <c r="W349" i="2"/>
  <c r="N349" i="2"/>
  <c r="X348" i="2"/>
  <c r="W348" i="2"/>
  <c r="N348" i="2"/>
  <c r="W347" i="2"/>
  <c r="X347" i="2" s="1"/>
  <c r="X351" i="2" s="1"/>
  <c r="N347" i="2"/>
  <c r="V345" i="2"/>
  <c r="V344" i="2"/>
  <c r="W343" i="2"/>
  <c r="X343" i="2" s="1"/>
  <c r="N343" i="2"/>
  <c r="X342" i="2"/>
  <c r="X344" i="2" s="1"/>
  <c r="W342" i="2"/>
  <c r="W345" i="2" s="1"/>
  <c r="N342" i="2"/>
  <c r="V340" i="2"/>
  <c r="V339" i="2"/>
  <c r="W338" i="2"/>
  <c r="X338" i="2" s="1"/>
  <c r="N338" i="2"/>
  <c r="W337" i="2"/>
  <c r="W339" i="2" s="1"/>
  <c r="W336" i="2"/>
  <c r="X336" i="2" s="1"/>
  <c r="N336" i="2"/>
  <c r="W335" i="2"/>
  <c r="X335" i="2" s="1"/>
  <c r="N335" i="2"/>
  <c r="X334" i="2"/>
  <c r="W334" i="2"/>
  <c r="W340" i="2" s="1"/>
  <c r="N334" i="2"/>
  <c r="W331" i="2"/>
  <c r="V331" i="2"/>
  <c r="W330" i="2"/>
  <c r="V330" i="2"/>
  <c r="W329" i="2"/>
  <c r="X329" i="2" s="1"/>
  <c r="X330" i="2" s="1"/>
  <c r="N329" i="2"/>
  <c r="V327" i="2"/>
  <c r="V326" i="2"/>
  <c r="W325" i="2"/>
  <c r="W327" i="2" s="1"/>
  <c r="N325" i="2"/>
  <c r="X324" i="2"/>
  <c r="W324" i="2"/>
  <c r="V322" i="2"/>
  <c r="V321" i="2"/>
  <c r="W320" i="2"/>
  <c r="X320" i="2" s="1"/>
  <c r="N320" i="2"/>
  <c r="X319" i="2"/>
  <c r="X321" i="2" s="1"/>
  <c r="W319" i="2"/>
  <c r="W322" i="2" s="1"/>
  <c r="X318" i="2"/>
  <c r="W318" i="2"/>
  <c r="N318" i="2"/>
  <c r="V316" i="2"/>
  <c r="V315" i="2"/>
  <c r="X314" i="2"/>
  <c r="W314" i="2"/>
  <c r="N314" i="2"/>
  <c r="W313" i="2"/>
  <c r="X313" i="2" s="1"/>
  <c r="N313" i="2"/>
  <c r="W312" i="2"/>
  <c r="X312" i="2" s="1"/>
  <c r="X311" i="2"/>
  <c r="W311" i="2"/>
  <c r="N311" i="2"/>
  <c r="W310" i="2"/>
  <c r="W316" i="2" s="1"/>
  <c r="N310" i="2"/>
  <c r="X309" i="2"/>
  <c r="W309" i="2"/>
  <c r="N309" i="2"/>
  <c r="W308" i="2"/>
  <c r="X308" i="2" s="1"/>
  <c r="N308" i="2"/>
  <c r="X307" i="2"/>
  <c r="W307" i="2"/>
  <c r="O498" i="2" s="1"/>
  <c r="N307" i="2"/>
  <c r="W303" i="2"/>
  <c r="V303" i="2"/>
  <c r="W302" i="2"/>
  <c r="V302" i="2"/>
  <c r="X301" i="2"/>
  <c r="X302" i="2" s="1"/>
  <c r="W301" i="2"/>
  <c r="N301" i="2"/>
  <c r="W299" i="2"/>
  <c r="V299" i="2"/>
  <c r="V298" i="2"/>
  <c r="X297" i="2"/>
  <c r="X298" i="2" s="1"/>
  <c r="W297" i="2"/>
  <c r="W298" i="2" s="1"/>
  <c r="N297" i="2"/>
  <c r="V295" i="2"/>
  <c r="V294" i="2"/>
  <c r="X293" i="2"/>
  <c r="X294" i="2" s="1"/>
  <c r="W293" i="2"/>
  <c r="W295" i="2" s="1"/>
  <c r="N293" i="2"/>
  <c r="W291" i="2"/>
  <c r="V291" i="2"/>
  <c r="W290" i="2"/>
  <c r="V290" i="2"/>
  <c r="X289" i="2"/>
  <c r="X290" i="2" s="1"/>
  <c r="W289" i="2"/>
  <c r="N498" i="2" s="1"/>
  <c r="N289" i="2"/>
  <c r="V286" i="2"/>
  <c r="V285" i="2"/>
  <c r="X284" i="2"/>
  <c r="W284" i="2"/>
  <c r="N284" i="2"/>
  <c r="W283" i="2"/>
  <c r="X283" i="2" s="1"/>
  <c r="X285" i="2" s="1"/>
  <c r="N283" i="2"/>
  <c r="V281" i="2"/>
  <c r="V280" i="2"/>
  <c r="W279" i="2"/>
  <c r="X279" i="2" s="1"/>
  <c r="N279" i="2"/>
  <c r="X278" i="2"/>
  <c r="W278" i="2"/>
  <c r="N278" i="2"/>
  <c r="W277" i="2"/>
  <c r="X277" i="2" s="1"/>
  <c r="N277" i="2"/>
  <c r="X276" i="2"/>
  <c r="W276" i="2"/>
  <c r="W275" i="2"/>
  <c r="X275" i="2" s="1"/>
  <c r="N275" i="2"/>
  <c r="W274" i="2"/>
  <c r="X274" i="2" s="1"/>
  <c r="N274" i="2"/>
  <c r="X273" i="2"/>
  <c r="W273" i="2"/>
  <c r="N273" i="2"/>
  <c r="W272" i="2"/>
  <c r="W281" i="2" s="1"/>
  <c r="N272" i="2"/>
  <c r="V269" i="2"/>
  <c r="V268" i="2"/>
  <c r="W267" i="2"/>
  <c r="X267" i="2" s="1"/>
  <c r="N267" i="2"/>
  <c r="W266" i="2"/>
  <c r="X266" i="2" s="1"/>
  <c r="X268" i="2" s="1"/>
  <c r="N266" i="2"/>
  <c r="X265" i="2"/>
  <c r="W265" i="2"/>
  <c r="W269" i="2" s="1"/>
  <c r="N265" i="2"/>
  <c r="W263" i="2"/>
  <c r="V263" i="2"/>
  <c r="V262" i="2"/>
  <c r="W261" i="2"/>
  <c r="X261" i="2" s="1"/>
  <c r="N261" i="2"/>
  <c r="X260" i="2"/>
  <c r="W260" i="2"/>
  <c r="W262" i="2" s="1"/>
  <c r="W259" i="2"/>
  <c r="X259" i="2" s="1"/>
  <c r="X262" i="2" s="1"/>
  <c r="V257" i="2"/>
  <c r="V256" i="2"/>
  <c r="W255" i="2"/>
  <c r="X255" i="2" s="1"/>
  <c r="N255" i="2"/>
  <c r="X254" i="2"/>
  <c r="W254" i="2"/>
  <c r="N254" i="2"/>
  <c r="W253" i="2"/>
  <c r="W256" i="2" s="1"/>
  <c r="N253" i="2"/>
  <c r="V251" i="2"/>
  <c r="V250" i="2"/>
  <c r="W249" i="2"/>
  <c r="X249" i="2" s="1"/>
  <c r="N249" i="2"/>
  <c r="W248" i="2"/>
  <c r="X248" i="2" s="1"/>
  <c r="N248" i="2"/>
  <c r="W247" i="2"/>
  <c r="W251" i="2" s="1"/>
  <c r="N247" i="2"/>
  <c r="X246" i="2"/>
  <c r="W246" i="2"/>
  <c r="N246" i="2"/>
  <c r="W245" i="2"/>
  <c r="X245" i="2" s="1"/>
  <c r="N245" i="2"/>
  <c r="W244" i="2"/>
  <c r="X244" i="2" s="1"/>
  <c r="X243" i="2"/>
  <c r="W243" i="2"/>
  <c r="X242" i="2"/>
  <c r="W242" i="2"/>
  <c r="N242" i="2"/>
  <c r="W241" i="2"/>
  <c r="X241" i="2" s="1"/>
  <c r="N241" i="2"/>
  <c r="X240" i="2"/>
  <c r="W240" i="2"/>
  <c r="W250" i="2" s="1"/>
  <c r="N240" i="2"/>
  <c r="V238" i="2"/>
  <c r="W237" i="2"/>
  <c r="V237" i="2"/>
  <c r="X236" i="2"/>
  <c r="W236" i="2"/>
  <c r="N236" i="2"/>
  <c r="W235" i="2"/>
  <c r="X235" i="2" s="1"/>
  <c r="N235" i="2"/>
  <c r="W234" i="2"/>
  <c r="X234" i="2" s="1"/>
  <c r="X237" i="2" s="1"/>
  <c r="N234" i="2"/>
  <c r="V232" i="2"/>
  <c r="W231" i="2"/>
  <c r="V231" i="2"/>
  <c r="W230" i="2"/>
  <c r="X230" i="2" s="1"/>
  <c r="X231" i="2" s="1"/>
  <c r="N230" i="2"/>
  <c r="V228" i="2"/>
  <c r="V227" i="2"/>
  <c r="X226" i="2"/>
  <c r="W226" i="2"/>
  <c r="N226" i="2"/>
  <c r="W225" i="2"/>
  <c r="X225" i="2" s="1"/>
  <c r="N225" i="2"/>
  <c r="X224" i="2"/>
  <c r="W224" i="2"/>
  <c r="N224" i="2"/>
  <c r="W223" i="2"/>
  <c r="X223" i="2" s="1"/>
  <c r="N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W228" i="2" s="1"/>
  <c r="N212" i="2"/>
  <c r="W209" i="2"/>
  <c r="V209" i="2"/>
  <c r="W208" i="2"/>
  <c r="V208" i="2"/>
  <c r="X207" i="2"/>
  <c r="X208" i="2" s="1"/>
  <c r="W207" i="2"/>
  <c r="J498" i="2" s="1"/>
  <c r="N207" i="2"/>
  <c r="V204" i="2"/>
  <c r="V203" i="2"/>
  <c r="X202" i="2"/>
  <c r="W202" i="2"/>
  <c r="N202" i="2"/>
  <c r="W201" i="2"/>
  <c r="X201" i="2" s="1"/>
  <c r="N201" i="2"/>
  <c r="W200" i="2"/>
  <c r="X200" i="2" s="1"/>
  <c r="X199" i="2"/>
  <c r="X203" i="2" s="1"/>
  <c r="W199" i="2"/>
  <c r="W204" i="2" s="1"/>
  <c r="V197" i="2"/>
  <c r="V196" i="2"/>
  <c r="W195" i="2"/>
  <c r="X195" i="2" s="1"/>
  <c r="N195" i="2"/>
  <c r="W194" i="2"/>
  <c r="X194" i="2" s="1"/>
  <c r="N194" i="2"/>
  <c r="X193" i="2"/>
  <c r="W193" i="2"/>
  <c r="N193" i="2"/>
  <c r="X192" i="2"/>
  <c r="W192" i="2"/>
  <c r="N192" i="2"/>
  <c r="W191" i="2"/>
  <c r="X191" i="2" s="1"/>
  <c r="N191" i="2"/>
  <c r="W190" i="2"/>
  <c r="X190" i="2" s="1"/>
  <c r="N190" i="2"/>
  <c r="X189" i="2"/>
  <c r="W189" i="2"/>
  <c r="N189" i="2"/>
  <c r="X188" i="2"/>
  <c r="W188" i="2"/>
  <c r="N188" i="2"/>
  <c r="W187" i="2"/>
  <c r="X187" i="2" s="1"/>
  <c r="N187" i="2"/>
  <c r="W186" i="2"/>
  <c r="X186" i="2" s="1"/>
  <c r="X185" i="2"/>
  <c r="W185" i="2"/>
  <c r="W184" i="2"/>
  <c r="X184" i="2" s="1"/>
  <c r="N184" i="2"/>
  <c r="W183" i="2"/>
  <c r="X183" i="2" s="1"/>
  <c r="N183" i="2"/>
  <c r="X182" i="2"/>
  <c r="W182" i="2"/>
  <c r="W181" i="2"/>
  <c r="X181" i="2" s="1"/>
  <c r="N181" i="2"/>
  <c r="X180" i="2"/>
  <c r="W180" i="2"/>
  <c r="W179" i="2"/>
  <c r="W197" i="2" s="1"/>
  <c r="N179" i="2"/>
  <c r="V177" i="2"/>
  <c r="V176" i="2"/>
  <c r="W175" i="2"/>
  <c r="X175" i="2" s="1"/>
  <c r="N175" i="2"/>
  <c r="W174" i="2"/>
  <c r="X174" i="2" s="1"/>
  <c r="N174" i="2"/>
  <c r="W173" i="2"/>
  <c r="W177" i="2" s="1"/>
  <c r="N173" i="2"/>
  <c r="X172" i="2"/>
  <c r="W172" i="2"/>
  <c r="W176" i="2" s="1"/>
  <c r="N172" i="2"/>
  <c r="V170" i="2"/>
  <c r="V169" i="2"/>
  <c r="X168" i="2"/>
  <c r="W168" i="2"/>
  <c r="N168" i="2"/>
  <c r="W167" i="2"/>
  <c r="X167" i="2" s="1"/>
  <c r="X169" i="2" s="1"/>
  <c r="V165" i="2"/>
  <c r="V164" i="2"/>
  <c r="W163" i="2"/>
  <c r="X163" i="2" s="1"/>
  <c r="N163" i="2"/>
  <c r="W162" i="2"/>
  <c r="W165" i="2" s="1"/>
  <c r="N162" i="2"/>
  <c r="W159" i="2"/>
  <c r="V159" i="2"/>
  <c r="V158" i="2"/>
  <c r="X157" i="2"/>
  <c r="W157" i="2"/>
  <c r="W156" i="2"/>
  <c r="X156" i="2" s="1"/>
  <c r="N156" i="2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X149" i="2"/>
  <c r="W149" i="2"/>
  <c r="W158" i="2" s="1"/>
  <c r="N149" i="2"/>
  <c r="V146" i="2"/>
  <c r="W145" i="2"/>
  <c r="V145" i="2"/>
  <c r="X144" i="2"/>
  <c r="W144" i="2"/>
  <c r="N144" i="2"/>
  <c r="W143" i="2"/>
  <c r="X143" i="2" s="1"/>
  <c r="N143" i="2"/>
  <c r="W142" i="2"/>
  <c r="G498" i="2" s="1"/>
  <c r="N142" i="2"/>
  <c r="V138" i="2"/>
  <c r="W137" i="2"/>
  <c r="V137" i="2"/>
  <c r="W136" i="2"/>
  <c r="X136" i="2" s="1"/>
  <c r="N136" i="2"/>
  <c r="X135" i="2"/>
  <c r="W135" i="2"/>
  <c r="N135" i="2"/>
  <c r="X134" i="2"/>
  <c r="W134" i="2"/>
  <c r="X133" i="2"/>
  <c r="W133" i="2"/>
  <c r="F498" i="2" s="1"/>
  <c r="N133" i="2"/>
  <c r="V130" i="2"/>
  <c r="V129" i="2"/>
  <c r="W128" i="2"/>
  <c r="X128" i="2" s="1"/>
  <c r="X127" i="2"/>
  <c r="W127" i="2"/>
  <c r="N127" i="2"/>
  <c r="W126" i="2"/>
  <c r="X126" i="2" s="1"/>
  <c r="W125" i="2"/>
  <c r="X125" i="2" s="1"/>
  <c r="W124" i="2"/>
  <c r="X124" i="2" s="1"/>
  <c r="X123" i="2"/>
  <c r="W123" i="2"/>
  <c r="N123" i="2"/>
  <c r="X122" i="2"/>
  <c r="W122" i="2"/>
  <c r="W130" i="2" s="1"/>
  <c r="N122" i="2"/>
  <c r="V120" i="2"/>
  <c r="V119" i="2"/>
  <c r="X118" i="2"/>
  <c r="W118" i="2"/>
  <c r="W117" i="2"/>
  <c r="X117" i="2" s="1"/>
  <c r="N117" i="2"/>
  <c r="W116" i="2"/>
  <c r="X116" i="2" s="1"/>
  <c r="W115" i="2"/>
  <c r="X115" i="2" s="1"/>
  <c r="W114" i="2"/>
  <c r="X114" i="2" s="1"/>
  <c r="W113" i="2"/>
  <c r="X113" i="2" s="1"/>
  <c r="X112" i="2"/>
  <c r="W112" i="2"/>
  <c r="W111" i="2"/>
  <c r="X111" i="2" s="1"/>
  <c r="N111" i="2"/>
  <c r="X110" i="2"/>
  <c r="W110" i="2"/>
  <c r="X109" i="2"/>
  <c r="W109" i="2"/>
  <c r="W108" i="2"/>
  <c r="W120" i="2" s="1"/>
  <c r="V106" i="2"/>
  <c r="V105" i="2"/>
  <c r="W104" i="2"/>
  <c r="X104" i="2" s="1"/>
  <c r="W103" i="2"/>
  <c r="X103" i="2" s="1"/>
  <c r="W102" i="2"/>
  <c r="X102" i="2" s="1"/>
  <c r="N102" i="2"/>
  <c r="X101" i="2"/>
  <c r="W101" i="2"/>
  <c r="N101" i="2"/>
  <c r="W100" i="2"/>
  <c r="X100" i="2" s="1"/>
  <c r="N100" i="2"/>
  <c r="X99" i="2"/>
  <c r="W99" i="2"/>
  <c r="N99" i="2"/>
  <c r="W98" i="2"/>
  <c r="X98" i="2" s="1"/>
  <c r="N98" i="2"/>
  <c r="X97" i="2"/>
  <c r="W97" i="2"/>
  <c r="W106" i="2" s="1"/>
  <c r="N97" i="2"/>
  <c r="W96" i="2"/>
  <c r="X96" i="2" s="1"/>
  <c r="N96" i="2"/>
  <c r="W94" i="2"/>
  <c r="V94" i="2"/>
  <c r="V93" i="2"/>
  <c r="W92" i="2"/>
  <c r="X92" i="2" s="1"/>
  <c r="N92" i="2"/>
  <c r="W91" i="2"/>
  <c r="X91" i="2" s="1"/>
  <c r="X90" i="2"/>
  <c r="W90" i="2"/>
  <c r="X89" i="2"/>
  <c r="W89" i="2"/>
  <c r="X88" i="2"/>
  <c r="W88" i="2"/>
  <c r="W93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X81" i="2"/>
  <c r="W81" i="2"/>
  <c r="N81" i="2"/>
  <c r="X80" i="2"/>
  <c r="W80" i="2"/>
  <c r="X79" i="2"/>
  <c r="W79" i="2"/>
  <c r="X78" i="2"/>
  <c r="W78" i="2"/>
  <c r="W77" i="2"/>
  <c r="X77" i="2" s="1"/>
  <c r="N77" i="2"/>
  <c r="X76" i="2"/>
  <c r="W76" i="2"/>
  <c r="N76" i="2"/>
  <c r="X75" i="2"/>
  <c r="W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E498" i="2" s="1"/>
  <c r="V60" i="2"/>
  <c r="V59" i="2"/>
  <c r="W58" i="2"/>
  <c r="X58" i="2" s="1"/>
  <c r="W57" i="2"/>
  <c r="X57" i="2" s="1"/>
  <c r="N57" i="2"/>
  <c r="W56" i="2"/>
  <c r="X56" i="2" s="1"/>
  <c r="W55" i="2"/>
  <c r="D498" i="2" s="1"/>
  <c r="N55" i="2"/>
  <c r="V52" i="2"/>
  <c r="W51" i="2"/>
  <c r="V51" i="2"/>
  <c r="W50" i="2"/>
  <c r="X50" i="2" s="1"/>
  <c r="N50" i="2"/>
  <c r="X49" i="2"/>
  <c r="X51" i="2" s="1"/>
  <c r="W49" i="2"/>
  <c r="C498" i="2" s="1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W32" i="2" s="1"/>
  <c r="N26" i="2"/>
  <c r="W24" i="2"/>
  <c r="V24" i="2"/>
  <c r="V488" i="2" s="1"/>
  <c r="W23" i="2"/>
  <c r="V23" i="2"/>
  <c r="V492" i="2" s="1"/>
  <c r="X22" i="2"/>
  <c r="X23" i="2" s="1"/>
  <c r="W22" i="2"/>
  <c r="W489" i="2" s="1"/>
  <c r="N22" i="2"/>
  <c r="H10" i="2"/>
  <c r="A9" i="2"/>
  <c r="J9" i="2" s="1"/>
  <c r="D7" i="2"/>
  <c r="O6" i="2"/>
  <c r="N2" i="2"/>
  <c r="F9" i="2" l="1"/>
  <c r="A10" i="2"/>
  <c r="F10" i="2"/>
  <c r="X385" i="2"/>
  <c r="X458" i="2"/>
  <c r="X129" i="2"/>
  <c r="X137" i="2"/>
  <c r="X176" i="2"/>
  <c r="X412" i="2"/>
  <c r="X158" i="2"/>
  <c r="X227" i="2"/>
  <c r="X93" i="2"/>
  <c r="X105" i="2"/>
  <c r="X39" i="2"/>
  <c r="X40" i="2" s="1"/>
  <c r="W52" i="2"/>
  <c r="W59" i="2"/>
  <c r="W138" i="2"/>
  <c r="X162" i="2"/>
  <c r="X164" i="2" s="1"/>
  <c r="X173" i="2"/>
  <c r="W196" i="2"/>
  <c r="W232" i="2"/>
  <c r="X247" i="2"/>
  <c r="X250" i="2" s="1"/>
  <c r="W268" i="2"/>
  <c r="X325" i="2"/>
  <c r="X326" i="2" s="1"/>
  <c r="X337" i="2"/>
  <c r="X339" i="2" s="1"/>
  <c r="W352" i="2"/>
  <c r="W389" i="2"/>
  <c r="W402" i="2"/>
  <c r="X441" i="2"/>
  <c r="X443" i="2" s="1"/>
  <c r="W490" i="2"/>
  <c r="W491" i="2" s="1"/>
  <c r="H498" i="2"/>
  <c r="W33" i="2"/>
  <c r="W227" i="2"/>
  <c r="W257" i="2"/>
  <c r="W396" i="2"/>
  <c r="W412" i="2"/>
  <c r="W466" i="2"/>
  <c r="W472" i="2"/>
  <c r="I498" i="2"/>
  <c r="H9" i="2"/>
  <c r="W105" i="2"/>
  <c r="W146" i="2"/>
  <c r="W238" i="2"/>
  <c r="X253" i="2"/>
  <c r="X256" i="2" s="1"/>
  <c r="X310" i="2"/>
  <c r="X315" i="2" s="1"/>
  <c r="W326" i="2"/>
  <c r="W379" i="2"/>
  <c r="X447" i="2"/>
  <c r="X452" i="2" s="1"/>
  <c r="W458" i="2"/>
  <c r="W479" i="2"/>
  <c r="W40" i="2"/>
  <c r="W492" i="2" s="1"/>
  <c r="X179" i="2"/>
  <c r="X196" i="2" s="1"/>
  <c r="X55" i="2"/>
  <c r="X59" i="2" s="1"/>
  <c r="W60" i="2"/>
  <c r="W488" i="2" s="1"/>
  <c r="W85" i="2"/>
  <c r="X142" i="2"/>
  <c r="X145" i="2" s="1"/>
  <c r="W169" i="2"/>
  <c r="W203" i="2"/>
  <c r="W285" i="2"/>
  <c r="W315" i="2"/>
  <c r="X354" i="2"/>
  <c r="X355" i="2" s="1"/>
  <c r="W390" i="2"/>
  <c r="W403" i="2"/>
  <c r="W486" i="2"/>
  <c r="L498" i="2"/>
  <c r="W280" i="2"/>
  <c r="W321" i="2"/>
  <c r="W344" i="2"/>
  <c r="W362" i="2"/>
  <c r="W385" i="2"/>
  <c r="W413" i="2"/>
  <c r="W467" i="2"/>
  <c r="M498" i="2"/>
  <c r="W164" i="2"/>
  <c r="W443" i="2"/>
  <c r="W459" i="2"/>
  <c r="X481" i="2"/>
  <c r="X486" i="2" s="1"/>
  <c r="W129" i="2"/>
  <c r="X272" i="2"/>
  <c r="X280" i="2" s="1"/>
  <c r="W286" i="2"/>
  <c r="X415" i="2"/>
  <c r="X416" i="2" s="1"/>
  <c r="W438" i="2"/>
  <c r="X469" i="2"/>
  <c r="X471" i="2" s="1"/>
  <c r="B498" i="2"/>
  <c r="X108" i="2"/>
  <c r="X119" i="2" s="1"/>
  <c r="X400" i="2"/>
  <c r="X402" i="2" s="1"/>
  <c r="X430" i="2"/>
  <c r="X438" i="2" s="1"/>
  <c r="X463" i="2"/>
  <c r="X466" i="2" s="1"/>
  <c r="P498" i="2"/>
  <c r="X26" i="2"/>
  <c r="X32" i="2" s="1"/>
  <c r="X63" i="2"/>
  <c r="X85" i="2" s="1"/>
  <c r="W86" i="2"/>
  <c r="W170" i="2"/>
  <c r="W119" i="2"/>
  <c r="W294" i="2"/>
  <c r="W363" i="2"/>
  <c r="X423" i="2"/>
  <c r="X424" i="2" s="1"/>
  <c r="W351" i="2"/>
  <c r="X493" i="2" l="1"/>
</calcChain>
</file>

<file path=xl/sharedStrings.xml><?xml version="1.0" encoding="utf-8"?>
<sst xmlns="http://schemas.openxmlformats.org/spreadsheetml/2006/main" count="3254" uniqueCount="741">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</sst>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8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9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68" t="s">
        <v>29</v>
      </c>
      <c r="E1" s="668"/>
      <c r="F1" s="668"/>
      <c r="G1" s="14" t="s">
        <v>66</v>
      </c>
      <c r="H1" s="668" t="s">
        <v>49</v>
      </c>
      <c r="I1" s="668"/>
      <c r="J1" s="668"/>
      <c r="K1" s="668"/>
      <c r="L1" s="668"/>
      <c r="M1" s="668"/>
      <c r="N1" s="668"/>
      <c r="O1" s="668"/>
      <c r="P1" s="669" t="s">
        <v>67</v>
      </c>
      <c r="Q1" s="670"/>
      <c r="R1" s="6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1"/>
      <c r="P2" s="671"/>
      <c r="Q2" s="671"/>
      <c r="R2" s="671"/>
      <c r="S2" s="671"/>
      <c r="T2" s="671"/>
      <c r="U2" s="6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71"/>
      <c r="O3" s="671"/>
      <c r="P3" s="671"/>
      <c r="Q3" s="671"/>
      <c r="R3" s="671"/>
      <c r="S3" s="671"/>
      <c r="T3" s="671"/>
      <c r="U3" s="6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50" t="s">
        <v>8</v>
      </c>
      <c r="B5" s="650"/>
      <c r="C5" s="650"/>
      <c r="D5" s="672"/>
      <c r="E5" s="672"/>
      <c r="F5" s="673" t="s">
        <v>14</v>
      </c>
      <c r="G5" s="673"/>
      <c r="H5" s="672"/>
      <c r="I5" s="672"/>
      <c r="J5" s="672"/>
      <c r="K5" s="672"/>
      <c r="L5" s="672"/>
      <c r="N5" s="27" t="s">
        <v>4</v>
      </c>
      <c r="O5" s="667">
        <v>45317</v>
      </c>
      <c r="P5" s="667"/>
      <c r="R5" s="674" t="s">
        <v>3</v>
      </c>
      <c r="S5" s="675"/>
      <c r="T5" s="676" t="s">
        <v>705</v>
      </c>
      <c r="U5" s="677"/>
      <c r="Z5" s="60"/>
      <c r="AA5" s="60"/>
      <c r="AB5" s="60"/>
    </row>
    <row r="6" spans="1:29" s="17" customFormat="1" ht="24" customHeight="1" x14ac:dyDescent="0.2">
      <c r="A6" s="650" t="s">
        <v>1</v>
      </c>
      <c r="B6" s="650"/>
      <c r="C6" s="650"/>
      <c r="D6" s="651" t="s">
        <v>715</v>
      </c>
      <c r="E6" s="651"/>
      <c r="F6" s="651"/>
      <c r="G6" s="651"/>
      <c r="H6" s="651"/>
      <c r="I6" s="651"/>
      <c r="J6" s="651"/>
      <c r="K6" s="651"/>
      <c r="L6" s="651"/>
      <c r="N6" s="27" t="s">
        <v>30</v>
      </c>
      <c r="O6" s="652" t="str">
        <f>IF(O5=0," ",CHOOSE(WEEKDAY(O5,2),"Понедельник","Вторник","Среда","Четверг","Пятница","Суббота","Воскресенье"))</f>
        <v>Пятница</v>
      </c>
      <c r="P6" s="652"/>
      <c r="R6" s="653" t="s">
        <v>5</v>
      </c>
      <c r="S6" s="654"/>
      <c r="T6" s="655" t="s">
        <v>69</v>
      </c>
      <c r="U6" s="65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61" t="str">
        <f>IFERROR(VLOOKUP(DeliveryAddress,Table,3,0),1)</f>
        <v>4</v>
      </c>
      <c r="E7" s="662"/>
      <c r="F7" s="662"/>
      <c r="G7" s="662"/>
      <c r="H7" s="662"/>
      <c r="I7" s="662"/>
      <c r="J7" s="662"/>
      <c r="K7" s="662"/>
      <c r="L7" s="663"/>
      <c r="N7" s="29"/>
      <c r="O7" s="49"/>
      <c r="P7" s="49"/>
      <c r="R7" s="653"/>
      <c r="S7" s="654"/>
      <c r="T7" s="657"/>
      <c r="U7" s="658"/>
      <c r="Z7" s="60"/>
      <c r="AA7" s="60"/>
      <c r="AB7" s="60"/>
    </row>
    <row r="8" spans="1:29" s="17" customFormat="1" ht="25.5" customHeight="1" x14ac:dyDescent="0.2">
      <c r="A8" s="664" t="s">
        <v>60</v>
      </c>
      <c r="B8" s="664"/>
      <c r="C8" s="664"/>
      <c r="D8" s="665"/>
      <c r="E8" s="665"/>
      <c r="F8" s="665"/>
      <c r="G8" s="665"/>
      <c r="H8" s="665"/>
      <c r="I8" s="665"/>
      <c r="J8" s="665"/>
      <c r="K8" s="665"/>
      <c r="L8" s="665"/>
      <c r="N8" s="27" t="s">
        <v>11</v>
      </c>
      <c r="O8" s="645">
        <v>0.33333333333333331</v>
      </c>
      <c r="P8" s="645"/>
      <c r="R8" s="653"/>
      <c r="S8" s="654"/>
      <c r="T8" s="657"/>
      <c r="U8" s="658"/>
      <c r="Z8" s="60"/>
      <c r="AA8" s="60"/>
      <c r="AB8" s="60"/>
    </row>
    <row r="9" spans="1:29" s="17" customFormat="1" ht="39.950000000000003" customHeight="1" x14ac:dyDescent="0.2">
      <c r="A9" s="6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1"/>
      <c r="C9" s="641"/>
      <c r="D9" s="642" t="s">
        <v>48</v>
      </c>
      <c r="E9" s="643"/>
      <c r="F9" s="6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1"/>
      <c r="H9" s="666" t="str">
        <f>IF(AND($A$9="Тип доверенности/получателя при получении в адресе перегруза:",$D$9="Разовая доверенность"),"Введите ФИО","")</f>
        <v/>
      </c>
      <c r="I9" s="666"/>
      <c r="J9" s="6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6"/>
      <c r="L9" s="666"/>
      <c r="N9" s="31" t="s">
        <v>15</v>
      </c>
      <c r="O9" s="667"/>
      <c r="P9" s="667"/>
      <c r="R9" s="653"/>
      <c r="S9" s="654"/>
      <c r="T9" s="659"/>
      <c r="U9" s="66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1"/>
      <c r="C10" s="641"/>
      <c r="D10" s="642"/>
      <c r="E10" s="643"/>
      <c r="F10" s="6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1"/>
      <c r="H10" s="644" t="str">
        <f>IFERROR(VLOOKUP($D$10,Proxy,2,FALSE),"")</f>
        <v/>
      </c>
      <c r="I10" s="644"/>
      <c r="J10" s="644"/>
      <c r="K10" s="644"/>
      <c r="L10" s="644"/>
      <c r="N10" s="31" t="s">
        <v>35</v>
      </c>
      <c r="O10" s="645"/>
      <c r="P10" s="645"/>
      <c r="S10" s="29" t="s">
        <v>12</v>
      </c>
      <c r="T10" s="646" t="s">
        <v>70</v>
      </c>
      <c r="U10" s="64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45"/>
      <c r="P11" s="645"/>
      <c r="S11" s="29" t="s">
        <v>31</v>
      </c>
      <c r="T11" s="633" t="s">
        <v>57</v>
      </c>
      <c r="U11" s="63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32" t="s">
        <v>71</v>
      </c>
      <c r="B12" s="632"/>
      <c r="C12" s="632"/>
      <c r="D12" s="632"/>
      <c r="E12" s="632"/>
      <c r="F12" s="632"/>
      <c r="G12" s="632"/>
      <c r="H12" s="632"/>
      <c r="I12" s="632"/>
      <c r="J12" s="632"/>
      <c r="K12" s="632"/>
      <c r="L12" s="632"/>
      <c r="N12" s="27" t="s">
        <v>33</v>
      </c>
      <c r="O12" s="648"/>
      <c r="P12" s="648"/>
      <c r="Q12" s="28"/>
      <c r="R12"/>
      <c r="S12" s="29" t="s">
        <v>48</v>
      </c>
      <c r="T12" s="649"/>
      <c r="U12" s="649"/>
      <c r="V12"/>
      <c r="Z12" s="60"/>
      <c r="AA12" s="60"/>
      <c r="AB12" s="60"/>
    </row>
    <row r="13" spans="1:29" s="17" customFormat="1" ht="23.25" customHeight="1" x14ac:dyDescent="0.2">
      <c r="A13" s="632" t="s">
        <v>72</v>
      </c>
      <c r="B13" s="632"/>
      <c r="C13" s="632"/>
      <c r="D13" s="632"/>
      <c r="E13" s="632"/>
      <c r="F13" s="632"/>
      <c r="G13" s="632"/>
      <c r="H13" s="632"/>
      <c r="I13" s="632"/>
      <c r="J13" s="632"/>
      <c r="K13" s="632"/>
      <c r="L13" s="632"/>
      <c r="M13" s="31"/>
      <c r="N13" s="31" t="s">
        <v>34</v>
      </c>
      <c r="O13" s="633"/>
      <c r="P13" s="63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32" t="s">
        <v>73</v>
      </c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34" t="s">
        <v>74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/>
      <c r="N15" s="635" t="s">
        <v>63</v>
      </c>
      <c r="O15" s="635"/>
      <c r="P15" s="635"/>
      <c r="Q15" s="635"/>
      <c r="R15" s="63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36"/>
      <c r="O16" s="636"/>
      <c r="P16" s="636"/>
      <c r="Q16" s="636"/>
      <c r="R16" s="63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20" t="s">
        <v>61</v>
      </c>
      <c r="B17" s="620" t="s">
        <v>51</v>
      </c>
      <c r="C17" s="638" t="s">
        <v>50</v>
      </c>
      <c r="D17" s="620" t="s">
        <v>52</v>
      </c>
      <c r="E17" s="620"/>
      <c r="F17" s="620" t="s">
        <v>24</v>
      </c>
      <c r="G17" s="620" t="s">
        <v>27</v>
      </c>
      <c r="H17" s="620" t="s">
        <v>25</v>
      </c>
      <c r="I17" s="620" t="s">
        <v>26</v>
      </c>
      <c r="J17" s="639" t="s">
        <v>16</v>
      </c>
      <c r="K17" s="639" t="s">
        <v>65</v>
      </c>
      <c r="L17" s="639" t="s">
        <v>2</v>
      </c>
      <c r="M17" s="620" t="s">
        <v>28</v>
      </c>
      <c r="N17" s="620" t="s">
        <v>17</v>
      </c>
      <c r="O17" s="620"/>
      <c r="P17" s="620"/>
      <c r="Q17" s="620"/>
      <c r="R17" s="620"/>
      <c r="S17" s="637" t="s">
        <v>58</v>
      </c>
      <c r="T17" s="620"/>
      <c r="U17" s="620" t="s">
        <v>6</v>
      </c>
      <c r="V17" s="620" t="s">
        <v>44</v>
      </c>
      <c r="W17" s="621" t="s">
        <v>56</v>
      </c>
      <c r="X17" s="620" t="s">
        <v>18</v>
      </c>
      <c r="Y17" s="623" t="s">
        <v>62</v>
      </c>
      <c r="Z17" s="623" t="s">
        <v>19</v>
      </c>
      <c r="AA17" s="624" t="s">
        <v>59</v>
      </c>
      <c r="AB17" s="625"/>
      <c r="AC17" s="626"/>
      <c r="AD17" s="630"/>
      <c r="BA17" s="631" t="s">
        <v>64</v>
      </c>
    </row>
    <row r="18" spans="1:53" ht="14.25" customHeight="1" x14ac:dyDescent="0.2">
      <c r="A18" s="620"/>
      <c r="B18" s="620"/>
      <c r="C18" s="638"/>
      <c r="D18" s="620"/>
      <c r="E18" s="620"/>
      <c r="F18" s="620" t="s">
        <v>20</v>
      </c>
      <c r="G18" s="620" t="s">
        <v>21</v>
      </c>
      <c r="H18" s="620" t="s">
        <v>22</v>
      </c>
      <c r="I18" s="620" t="s">
        <v>22</v>
      </c>
      <c r="J18" s="640"/>
      <c r="K18" s="640"/>
      <c r="L18" s="640"/>
      <c r="M18" s="620"/>
      <c r="N18" s="620"/>
      <c r="O18" s="620"/>
      <c r="P18" s="620"/>
      <c r="Q18" s="620"/>
      <c r="R18" s="620"/>
      <c r="S18" s="36" t="s">
        <v>47</v>
      </c>
      <c r="T18" s="36" t="s">
        <v>46</v>
      </c>
      <c r="U18" s="620"/>
      <c r="V18" s="620"/>
      <c r="W18" s="622"/>
      <c r="X18" s="620"/>
      <c r="Y18" s="623"/>
      <c r="Z18" s="623"/>
      <c r="AA18" s="627"/>
      <c r="AB18" s="628"/>
      <c r="AC18" s="629"/>
      <c r="AD18" s="630"/>
      <c r="BA18" s="631"/>
    </row>
    <row r="19" spans="1:53" ht="27.75" customHeight="1" x14ac:dyDescent="0.2">
      <c r="A19" s="365" t="s">
        <v>75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55"/>
      <c r="Z19" s="55"/>
    </row>
    <row r="20" spans="1:53" ht="16.5" customHeight="1" x14ac:dyDescent="0.25">
      <c r="A20" s="366" t="s">
        <v>75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66"/>
      <c r="Z20" s="66"/>
    </row>
    <row r="21" spans="1:53" ht="14.25" customHeight="1" x14ac:dyDescent="0.25">
      <c r="A21" s="355" t="s">
        <v>76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41">
        <v>4607091389258</v>
      </c>
      <c r="E22" s="34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6" t="s">
        <v>43</v>
      </c>
      <c r="O23" s="347"/>
      <c r="P23" s="347"/>
      <c r="Q23" s="347"/>
      <c r="R23" s="347"/>
      <c r="S23" s="347"/>
      <c r="T23" s="34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6" t="s">
        <v>43</v>
      </c>
      <c r="O24" s="347"/>
      <c r="P24" s="347"/>
      <c r="Q24" s="347"/>
      <c r="R24" s="347"/>
      <c r="S24" s="347"/>
      <c r="T24" s="34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55" t="s">
        <v>81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41">
        <v>4607091383881</v>
      </c>
      <c r="E26" s="34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41">
        <v>4607091388237</v>
      </c>
      <c r="E27" s="34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3"/>
      <c r="P27" s="343"/>
      <c r="Q27" s="343"/>
      <c r="R27" s="34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41">
        <v>4607091383935</v>
      </c>
      <c r="E28" s="34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41">
        <v>4680115881853</v>
      </c>
      <c r="E29" s="34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41">
        <v>4607091383911</v>
      </c>
      <c r="E30" s="34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1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3"/>
      <c r="P30" s="343"/>
      <c r="Q30" s="343"/>
      <c r="R30" s="34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41">
        <v>4607091388244</v>
      </c>
      <c r="E31" s="34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6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3"/>
      <c r="P31" s="343"/>
      <c r="Q31" s="343"/>
      <c r="R31" s="34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50"/>
      <c r="N32" s="346" t="s">
        <v>43</v>
      </c>
      <c r="O32" s="347"/>
      <c r="P32" s="347"/>
      <c r="Q32" s="347"/>
      <c r="R32" s="347"/>
      <c r="S32" s="347"/>
      <c r="T32" s="34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49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50"/>
      <c r="N33" s="346" t="s">
        <v>43</v>
      </c>
      <c r="O33" s="347"/>
      <c r="P33" s="347"/>
      <c r="Q33" s="347"/>
      <c r="R33" s="347"/>
      <c r="S33" s="347"/>
      <c r="T33" s="34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55" t="s">
        <v>94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41">
        <v>4607091388503</v>
      </c>
      <c r="E35" s="34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3"/>
      <c r="P35" s="343"/>
      <c r="Q35" s="343"/>
      <c r="R35" s="34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49"/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50"/>
      <c r="N36" s="346" t="s">
        <v>43</v>
      </c>
      <c r="O36" s="347"/>
      <c r="P36" s="347"/>
      <c r="Q36" s="347"/>
      <c r="R36" s="347"/>
      <c r="S36" s="347"/>
      <c r="T36" s="34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49"/>
      <c r="B37" s="349"/>
      <c r="C37" s="349"/>
      <c r="D37" s="349"/>
      <c r="E37" s="349"/>
      <c r="F37" s="349"/>
      <c r="G37" s="349"/>
      <c r="H37" s="349"/>
      <c r="I37" s="349"/>
      <c r="J37" s="349"/>
      <c r="K37" s="349"/>
      <c r="L37" s="349"/>
      <c r="M37" s="350"/>
      <c r="N37" s="346" t="s">
        <v>43</v>
      </c>
      <c r="O37" s="347"/>
      <c r="P37" s="347"/>
      <c r="Q37" s="347"/>
      <c r="R37" s="347"/>
      <c r="S37" s="347"/>
      <c r="T37" s="34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55" t="s">
        <v>99</v>
      </c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55"/>
      <c r="T38" s="355"/>
      <c r="U38" s="355"/>
      <c r="V38" s="355"/>
      <c r="W38" s="355"/>
      <c r="X38" s="355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41">
        <v>4607091388282</v>
      </c>
      <c r="E39" s="34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6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3"/>
      <c r="P39" s="343"/>
      <c r="Q39" s="343"/>
      <c r="R39" s="34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50"/>
      <c r="N40" s="346" t="s">
        <v>43</v>
      </c>
      <c r="O40" s="347"/>
      <c r="P40" s="347"/>
      <c r="Q40" s="347"/>
      <c r="R40" s="347"/>
      <c r="S40" s="347"/>
      <c r="T40" s="34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50"/>
      <c r="N41" s="346" t="s">
        <v>43</v>
      </c>
      <c r="O41" s="347"/>
      <c r="P41" s="347"/>
      <c r="Q41" s="347"/>
      <c r="R41" s="347"/>
      <c r="S41" s="347"/>
      <c r="T41" s="34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55" t="s">
        <v>103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  <c r="X42" s="355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41">
        <v>4607091389111</v>
      </c>
      <c r="E43" s="34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3"/>
      <c r="P43" s="343"/>
      <c r="Q43" s="343"/>
      <c r="R43" s="34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50"/>
      <c r="N44" s="346" t="s">
        <v>43</v>
      </c>
      <c r="O44" s="347"/>
      <c r="P44" s="347"/>
      <c r="Q44" s="347"/>
      <c r="R44" s="347"/>
      <c r="S44" s="347"/>
      <c r="T44" s="34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50"/>
      <c r="N45" s="346" t="s">
        <v>43</v>
      </c>
      <c r="O45" s="347"/>
      <c r="P45" s="347"/>
      <c r="Q45" s="347"/>
      <c r="R45" s="347"/>
      <c r="S45" s="347"/>
      <c r="T45" s="34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5" t="s">
        <v>106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55"/>
      <c r="Z46" s="55"/>
    </row>
    <row r="47" spans="1:53" ht="16.5" customHeight="1" x14ac:dyDescent="0.25">
      <c r="A47" s="366" t="s">
        <v>107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66"/>
      <c r="Z47" s="66"/>
    </row>
    <row r="48" spans="1:53" ht="14.25" customHeight="1" x14ac:dyDescent="0.25">
      <c r="A48" s="355" t="s">
        <v>108</v>
      </c>
      <c r="B48" s="355"/>
      <c r="C48" s="355"/>
      <c r="D48" s="355"/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5"/>
      <c r="R48" s="355"/>
      <c r="S48" s="355"/>
      <c r="T48" s="355"/>
      <c r="U48" s="355"/>
      <c r="V48" s="355"/>
      <c r="W48" s="355"/>
      <c r="X48" s="355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41">
        <v>4680115881440</v>
      </c>
      <c r="E49" s="34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3"/>
      <c r="P49" s="343"/>
      <c r="Q49" s="343"/>
      <c r="R49" s="34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41">
        <v>4680115881433</v>
      </c>
      <c r="E50" s="34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3"/>
      <c r="P50" s="343"/>
      <c r="Q50" s="343"/>
      <c r="R50" s="34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50"/>
      <c r="N51" s="346" t="s">
        <v>43</v>
      </c>
      <c r="O51" s="347"/>
      <c r="P51" s="347"/>
      <c r="Q51" s="347"/>
      <c r="R51" s="347"/>
      <c r="S51" s="347"/>
      <c r="T51" s="34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49"/>
      <c r="B52" s="349"/>
      <c r="C52" s="349"/>
      <c r="D52" s="349"/>
      <c r="E52" s="349"/>
      <c r="F52" s="349"/>
      <c r="G52" s="349"/>
      <c r="H52" s="349"/>
      <c r="I52" s="349"/>
      <c r="J52" s="349"/>
      <c r="K52" s="349"/>
      <c r="L52" s="349"/>
      <c r="M52" s="350"/>
      <c r="N52" s="346" t="s">
        <v>43</v>
      </c>
      <c r="O52" s="347"/>
      <c r="P52" s="347"/>
      <c r="Q52" s="347"/>
      <c r="R52" s="347"/>
      <c r="S52" s="347"/>
      <c r="T52" s="34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6" t="s">
        <v>115</v>
      </c>
      <c r="B53" s="366"/>
      <c r="C53" s="366"/>
      <c r="D53" s="366"/>
      <c r="E53" s="366"/>
      <c r="F53" s="366"/>
      <c r="G53" s="366"/>
      <c r="H53" s="366"/>
      <c r="I53" s="366"/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X53" s="366"/>
      <c r="Y53" s="66"/>
      <c r="Z53" s="66"/>
    </row>
    <row r="54" spans="1:53" ht="14.25" customHeight="1" x14ac:dyDescent="0.25">
      <c r="A54" s="355" t="s">
        <v>116</v>
      </c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41">
        <v>4680115881426</v>
      </c>
      <c r="E55" s="34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6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3"/>
      <c r="P55" s="343"/>
      <c r="Q55" s="343"/>
      <c r="R55" s="34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41">
        <v>4680115881426</v>
      </c>
      <c r="E56" s="34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607" t="s">
        <v>120</v>
      </c>
      <c r="O56" s="343"/>
      <c r="P56" s="343"/>
      <c r="Q56" s="343"/>
      <c r="R56" s="34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41">
        <v>4680115881419</v>
      </c>
      <c r="E57" s="34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3"/>
      <c r="P57" s="343"/>
      <c r="Q57" s="343"/>
      <c r="R57" s="34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41">
        <v>4680115881525</v>
      </c>
      <c r="E58" s="34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605" t="s">
        <v>126</v>
      </c>
      <c r="O58" s="343"/>
      <c r="P58" s="343"/>
      <c r="Q58" s="343"/>
      <c r="R58" s="34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50"/>
      <c r="N59" s="346" t="s">
        <v>43</v>
      </c>
      <c r="O59" s="347"/>
      <c r="P59" s="347"/>
      <c r="Q59" s="347"/>
      <c r="R59" s="347"/>
      <c r="S59" s="347"/>
      <c r="T59" s="34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50"/>
      <c r="N60" s="346" t="s">
        <v>43</v>
      </c>
      <c r="O60" s="347"/>
      <c r="P60" s="347"/>
      <c r="Q60" s="347"/>
      <c r="R60" s="347"/>
      <c r="S60" s="347"/>
      <c r="T60" s="34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6" t="s">
        <v>106</v>
      </c>
      <c r="B61" s="366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66"/>
      <c r="Z61" s="66"/>
    </row>
    <row r="62" spans="1:53" ht="14.25" customHeight="1" x14ac:dyDescent="0.25">
      <c r="A62" s="355" t="s">
        <v>116</v>
      </c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41">
        <v>4607091382945</v>
      </c>
      <c r="E63" s="34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99" t="s">
        <v>129</v>
      </c>
      <c r="O63" s="343"/>
      <c r="P63" s="343"/>
      <c r="Q63" s="343"/>
      <c r="R63" s="34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4" si="2">IFERROR(IF(V63="",0,CEILING((V63/$H63),1)*$H63),"")</f>
        <v>0</v>
      </c>
      <c r="X63" s="42" t="str">
        <f t="shared" ref="X63:X69" si="3"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41">
        <v>4607091385670</v>
      </c>
      <c r="E64" s="34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600" t="s">
        <v>132</v>
      </c>
      <c r="O64" s="343"/>
      <c r="P64" s="343"/>
      <c r="Q64" s="343"/>
      <c r="R64" s="34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41">
        <v>4607091385670</v>
      </c>
      <c r="E65" s="341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3"/>
      <c r="P65" s="343"/>
      <c r="Q65" s="343"/>
      <c r="R65" s="34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41">
        <v>4680115883956</v>
      </c>
      <c r="E66" s="34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602" t="s">
        <v>137</v>
      </c>
      <c r="O66" s="343"/>
      <c r="P66" s="343"/>
      <c r="Q66" s="343"/>
      <c r="R66" s="34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41">
        <v>4680115881327</v>
      </c>
      <c r="E67" s="34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6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3"/>
      <c r="P67" s="343"/>
      <c r="Q67" s="343"/>
      <c r="R67" s="34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41">
        <v>4680115882133</v>
      </c>
      <c r="E68" s="341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5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3"/>
      <c r="P68" s="343"/>
      <c r="Q68" s="343"/>
      <c r="R68" s="34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41">
        <v>4680115882133</v>
      </c>
      <c r="E69" s="341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595" t="s">
        <v>144</v>
      </c>
      <c r="O69" s="343"/>
      <c r="P69" s="343"/>
      <c r="Q69" s="343"/>
      <c r="R69" s="34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41">
        <v>4607091382952</v>
      </c>
      <c r="E70" s="341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3"/>
      <c r="P70" s="343"/>
      <c r="Q70" s="343"/>
      <c r="R70" s="34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41">
        <v>4680115882539</v>
      </c>
      <c r="E71" s="341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3"/>
      <c r="P71" s="343"/>
      <c r="Q71" s="343"/>
      <c r="R71" s="34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41">
        <v>4607091385687</v>
      </c>
      <c r="E72" s="341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5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3"/>
      <c r="P72" s="343"/>
      <c r="Q72" s="343"/>
      <c r="R72" s="34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41">
        <v>4607091384604</v>
      </c>
      <c r="E73" s="341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58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3"/>
      <c r="P73" s="343"/>
      <c r="Q73" s="343"/>
      <c r="R73" s="34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41">
        <v>4680115880283</v>
      </c>
      <c r="E74" s="341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5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3"/>
      <c r="P74" s="343"/>
      <c r="Q74" s="343"/>
      <c r="R74" s="34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41">
        <v>4680115883949</v>
      </c>
      <c r="E75" s="341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591" t="s">
        <v>157</v>
      </c>
      <c r="O75" s="343"/>
      <c r="P75" s="343"/>
      <c r="Q75" s="343"/>
      <c r="R75" s="34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41">
        <v>4680115881518</v>
      </c>
      <c r="E76" s="341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5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3"/>
      <c r="P76" s="343"/>
      <c r="Q76" s="343"/>
      <c r="R76" s="34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41">
        <v>4680115881303</v>
      </c>
      <c r="E77" s="341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5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3"/>
      <c r="P77" s="343"/>
      <c r="Q77" s="343"/>
      <c r="R77" s="34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41">
        <v>4680115882577</v>
      </c>
      <c r="E78" s="341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584" t="s">
        <v>164</v>
      </c>
      <c r="O78" s="343"/>
      <c r="P78" s="343"/>
      <c r="Q78" s="343"/>
      <c r="R78" s="34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41">
        <v>4680115882577</v>
      </c>
      <c r="E79" s="34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585" t="s">
        <v>166</v>
      </c>
      <c r="O79" s="343"/>
      <c r="P79" s="343"/>
      <c r="Q79" s="343"/>
      <c r="R79" s="34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41">
        <v>4680115882720</v>
      </c>
      <c r="E80" s="341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586" t="s">
        <v>169</v>
      </c>
      <c r="O80" s="343"/>
      <c r="P80" s="343"/>
      <c r="Q80" s="343"/>
      <c r="R80" s="344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41">
        <v>4607091388466</v>
      </c>
      <c r="E81" s="341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5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3"/>
      <c r="P81" s="343"/>
      <c r="Q81" s="343"/>
      <c r="R81" s="344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41">
        <v>4680115880269</v>
      </c>
      <c r="E82" s="341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5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3"/>
      <c r="P82" s="343"/>
      <c r="Q82" s="343"/>
      <c r="R82" s="344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41">
        <v>4680115880429</v>
      </c>
      <c r="E83" s="341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5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3"/>
      <c r="P83" s="343"/>
      <c r="Q83" s="343"/>
      <c r="R83" s="344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41">
        <v>4680115881457</v>
      </c>
      <c r="E84" s="341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5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3"/>
      <c r="P84" s="343"/>
      <c r="Q84" s="343"/>
      <c r="R84" s="344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50"/>
      <c r="N85" s="346" t="s">
        <v>43</v>
      </c>
      <c r="O85" s="347"/>
      <c r="P85" s="347"/>
      <c r="Q85" s="347"/>
      <c r="R85" s="347"/>
      <c r="S85" s="347"/>
      <c r="T85" s="348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50"/>
      <c r="N86" s="346" t="s">
        <v>43</v>
      </c>
      <c r="O86" s="347"/>
      <c r="P86" s="347"/>
      <c r="Q86" s="347"/>
      <c r="R86" s="347"/>
      <c r="S86" s="347"/>
      <c r="T86" s="348"/>
      <c r="U86" s="43" t="s">
        <v>0</v>
      </c>
      <c r="V86" s="44">
        <f>IFERROR(SUM(V63:V84),"0")</f>
        <v>0</v>
      </c>
      <c r="W86" s="44">
        <f>IFERROR(SUM(W63:W84),"0")</f>
        <v>0</v>
      </c>
      <c r="X86" s="43"/>
      <c r="Y86" s="68"/>
      <c r="Z86" s="68"/>
    </row>
    <row r="87" spans="1:53" ht="14.25" customHeight="1" x14ac:dyDescent="0.25">
      <c r="A87" s="355" t="s">
        <v>108</v>
      </c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5"/>
      <c r="N87" s="355"/>
      <c r="O87" s="355"/>
      <c r="P87" s="355"/>
      <c r="Q87" s="355"/>
      <c r="R87" s="355"/>
      <c r="S87" s="355"/>
      <c r="T87" s="355"/>
      <c r="U87" s="355"/>
      <c r="V87" s="355"/>
      <c r="W87" s="355"/>
      <c r="X87" s="355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41">
        <v>4680115881488</v>
      </c>
      <c r="E88" s="341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58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3"/>
      <c r="P88" s="343"/>
      <c r="Q88" s="343"/>
      <c r="R88" s="344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41">
        <v>4607091384765</v>
      </c>
      <c r="E89" s="341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577" t="s">
        <v>182</v>
      </c>
      <c r="O89" s="343"/>
      <c r="P89" s="343"/>
      <c r="Q89" s="343"/>
      <c r="R89" s="344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41">
        <v>4680115882751</v>
      </c>
      <c r="E90" s="341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578" t="s">
        <v>185</v>
      </c>
      <c r="O90" s="343"/>
      <c r="P90" s="343"/>
      <c r="Q90" s="343"/>
      <c r="R90" s="344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41">
        <v>4680115882775</v>
      </c>
      <c r="E91" s="341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579" t="s">
        <v>188</v>
      </c>
      <c r="O91" s="343"/>
      <c r="P91" s="343"/>
      <c r="Q91" s="343"/>
      <c r="R91" s="344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41">
        <v>4680115880658</v>
      </c>
      <c r="E92" s="341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5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3"/>
      <c r="P92" s="343"/>
      <c r="Q92" s="343"/>
      <c r="R92" s="344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50"/>
      <c r="N93" s="346" t="s">
        <v>43</v>
      </c>
      <c r="O93" s="347"/>
      <c r="P93" s="347"/>
      <c r="Q93" s="347"/>
      <c r="R93" s="347"/>
      <c r="S93" s="347"/>
      <c r="T93" s="348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49"/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50"/>
      <c r="N94" s="346" t="s">
        <v>43</v>
      </c>
      <c r="O94" s="347"/>
      <c r="P94" s="347"/>
      <c r="Q94" s="347"/>
      <c r="R94" s="347"/>
      <c r="S94" s="347"/>
      <c r="T94" s="348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55" t="s">
        <v>76</v>
      </c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5"/>
      <c r="N95" s="355"/>
      <c r="O95" s="355"/>
      <c r="P95" s="355"/>
      <c r="Q95" s="355"/>
      <c r="R95" s="355"/>
      <c r="S95" s="355"/>
      <c r="T95" s="355"/>
      <c r="U95" s="355"/>
      <c r="V95" s="355"/>
      <c r="W95" s="355"/>
      <c r="X95" s="355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41">
        <v>4607091387667</v>
      </c>
      <c r="E96" s="341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5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3"/>
      <c r="P96" s="343"/>
      <c r="Q96" s="343"/>
      <c r="R96" s="34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41">
        <v>4607091387636</v>
      </c>
      <c r="E97" s="341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3"/>
      <c r="P97" s="343"/>
      <c r="Q97" s="343"/>
      <c r="R97" s="34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41">
        <v>4607091386745</v>
      </c>
      <c r="E98" s="341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57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3"/>
      <c r="P98" s="343"/>
      <c r="Q98" s="343"/>
      <c r="R98" s="344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41">
        <v>4607091382426</v>
      </c>
      <c r="E99" s="341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3"/>
      <c r="P99" s="343"/>
      <c r="Q99" s="343"/>
      <c r="R99" s="344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41">
        <v>4607091386547</v>
      </c>
      <c r="E100" s="341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3"/>
      <c r="P100" s="343"/>
      <c r="Q100" s="343"/>
      <c r="R100" s="344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41">
        <v>4607091384734</v>
      </c>
      <c r="E101" s="341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5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3"/>
      <c r="P101" s="343"/>
      <c r="Q101" s="343"/>
      <c r="R101" s="34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41">
        <v>4607091382464</v>
      </c>
      <c r="E102" s="341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5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3"/>
      <c r="P102" s="343"/>
      <c r="Q102" s="343"/>
      <c r="R102" s="34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41">
        <v>4680115883444</v>
      </c>
      <c r="E103" s="341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571" t="s">
        <v>208</v>
      </c>
      <c r="O103" s="343"/>
      <c r="P103" s="343"/>
      <c r="Q103" s="343"/>
      <c r="R103" s="34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41">
        <v>4680115883444</v>
      </c>
      <c r="E104" s="341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572" t="s">
        <v>208</v>
      </c>
      <c r="O104" s="343"/>
      <c r="P104" s="343"/>
      <c r="Q104" s="343"/>
      <c r="R104" s="34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349"/>
      <c r="B105" s="349"/>
      <c r="C105" s="349"/>
      <c r="D105" s="349"/>
      <c r="E105" s="349"/>
      <c r="F105" s="349"/>
      <c r="G105" s="349"/>
      <c r="H105" s="349"/>
      <c r="I105" s="349"/>
      <c r="J105" s="349"/>
      <c r="K105" s="349"/>
      <c r="L105" s="349"/>
      <c r="M105" s="350"/>
      <c r="N105" s="346" t="s">
        <v>43</v>
      </c>
      <c r="O105" s="347"/>
      <c r="P105" s="347"/>
      <c r="Q105" s="347"/>
      <c r="R105" s="347"/>
      <c r="S105" s="347"/>
      <c r="T105" s="348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6" t="s">
        <v>43</v>
      </c>
      <c r="O106" s="347"/>
      <c r="P106" s="347"/>
      <c r="Q106" s="347"/>
      <c r="R106" s="347"/>
      <c r="S106" s="347"/>
      <c r="T106" s="348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55" t="s">
        <v>81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4301051437</v>
      </c>
      <c r="D108" s="341">
        <v>4607091386967</v>
      </c>
      <c r="E108" s="34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565" t="s">
        <v>212</v>
      </c>
      <c r="O108" s="343"/>
      <c r="P108" s="343"/>
      <c r="Q108" s="343"/>
      <c r="R108" s="34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8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4301051543</v>
      </c>
      <c r="D109" s="341">
        <v>4607091386967</v>
      </c>
      <c r="E109" s="34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566" t="s">
        <v>214</v>
      </c>
      <c r="O109" s="343"/>
      <c r="P109" s="343"/>
      <c r="Q109" s="343"/>
      <c r="R109" s="34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41">
        <v>4607091385304</v>
      </c>
      <c r="E110" s="341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567" t="s">
        <v>217</v>
      </c>
      <c r="O110" s="343"/>
      <c r="P110" s="343"/>
      <c r="Q110" s="343"/>
      <c r="R110" s="344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41">
        <v>4607091386264</v>
      </c>
      <c r="E111" s="341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6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3"/>
      <c r="P111" s="343"/>
      <c r="Q111" s="343"/>
      <c r="R111" s="344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41">
        <v>4680115882584</v>
      </c>
      <c r="E112" s="341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561" t="s">
        <v>222</v>
      </c>
      <c r="O112" s="343"/>
      <c r="P112" s="343"/>
      <c r="Q112" s="343"/>
      <c r="R112" s="344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41">
        <v>4680115882584</v>
      </c>
      <c r="E113" s="341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562" t="s">
        <v>224</v>
      </c>
      <c r="O113" s="343"/>
      <c r="P113" s="343"/>
      <c r="Q113" s="343"/>
      <c r="R113" s="344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41">
        <v>4607091385731</v>
      </c>
      <c r="E114" s="341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563" t="s">
        <v>227</v>
      </c>
      <c r="O114" s="343"/>
      <c r="P114" s="343"/>
      <c r="Q114" s="343"/>
      <c r="R114" s="344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41">
        <v>4680115880214</v>
      </c>
      <c r="E115" s="341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564" t="s">
        <v>230</v>
      </c>
      <c r="O115" s="343"/>
      <c r="P115" s="343"/>
      <c r="Q115" s="343"/>
      <c r="R115" s="344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41">
        <v>4680115880894</v>
      </c>
      <c r="E116" s="341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557" t="s">
        <v>233</v>
      </c>
      <c r="O116" s="343"/>
      <c r="P116" s="343"/>
      <c r="Q116" s="343"/>
      <c r="R116" s="344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41">
        <v>4607091385427</v>
      </c>
      <c r="E117" s="341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3"/>
      <c r="P117" s="343"/>
      <c r="Q117" s="343"/>
      <c r="R117" s="344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41">
        <v>4680115882645</v>
      </c>
      <c r="E118" s="341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59" t="s">
        <v>238</v>
      </c>
      <c r="O118" s="343"/>
      <c r="P118" s="343"/>
      <c r="Q118" s="343"/>
      <c r="R118" s="344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50"/>
      <c r="N119" s="346" t="s">
        <v>43</v>
      </c>
      <c r="O119" s="347"/>
      <c r="P119" s="347"/>
      <c r="Q119" s="347"/>
      <c r="R119" s="347"/>
      <c r="S119" s="347"/>
      <c r="T119" s="348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49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6" t="s">
        <v>43</v>
      </c>
      <c r="O120" s="347"/>
      <c r="P120" s="347"/>
      <c r="Q120" s="347"/>
      <c r="R120" s="347"/>
      <c r="S120" s="347"/>
      <c r="T120" s="348"/>
      <c r="U120" s="43" t="s">
        <v>0</v>
      </c>
      <c r="V120" s="44">
        <f>IFERROR(SUM(V108:V118),"0")</f>
        <v>0</v>
      </c>
      <c r="W120" s="44">
        <f>IFERROR(SUM(W108:W118),"0")</f>
        <v>0</v>
      </c>
      <c r="X120" s="43"/>
      <c r="Y120" s="68"/>
      <c r="Z120" s="68"/>
    </row>
    <row r="121" spans="1:53" ht="14.25" customHeight="1" x14ac:dyDescent="0.25">
      <c r="A121" s="355" t="s">
        <v>239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41">
        <v>4607091383065</v>
      </c>
      <c r="E122" s="341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3"/>
      <c r="P122" s="343"/>
      <c r="Q122" s="343"/>
      <c r="R122" s="344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4301060350</v>
      </c>
      <c r="D123" s="341">
        <v>4680115881532</v>
      </c>
      <c r="E123" s="34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133</v>
      </c>
      <c r="M123" s="38">
        <v>30</v>
      </c>
      <c r="N123" s="5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3"/>
      <c r="P123" s="343"/>
      <c r="Q123" s="343"/>
      <c r="R123" s="344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244</v>
      </c>
      <c r="C124" s="37">
        <v>4301060366</v>
      </c>
      <c r="D124" s="341">
        <v>4680115881532</v>
      </c>
      <c r="E124" s="341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555" t="s">
        <v>245</v>
      </c>
      <c r="O124" s="343"/>
      <c r="P124" s="343"/>
      <c r="Q124" s="343"/>
      <c r="R124" s="344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4301060371</v>
      </c>
      <c r="D125" s="341">
        <v>4680115881532</v>
      </c>
      <c r="E125" s="341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112</v>
      </c>
      <c r="L125" s="39" t="s">
        <v>79</v>
      </c>
      <c r="M125" s="38">
        <v>30</v>
      </c>
      <c r="N125" s="556" t="s">
        <v>245</v>
      </c>
      <c r="O125" s="343"/>
      <c r="P125" s="343"/>
      <c r="Q125" s="343"/>
      <c r="R125" s="344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41">
        <v>4680115882652</v>
      </c>
      <c r="E126" s="341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50" t="s">
        <v>249</v>
      </c>
      <c r="O126" s="343"/>
      <c r="P126" s="343"/>
      <c r="Q126" s="343"/>
      <c r="R126" s="344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41">
        <v>4680115880238</v>
      </c>
      <c r="E127" s="341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3"/>
      <c r="P127" s="343"/>
      <c r="Q127" s="343"/>
      <c r="R127" s="344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41">
        <v>4680115881464</v>
      </c>
      <c r="E128" s="341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552" t="s">
        <v>254</v>
      </c>
      <c r="O128" s="343"/>
      <c r="P128" s="343"/>
      <c r="Q128" s="343"/>
      <c r="R128" s="344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50"/>
      <c r="N129" s="346" t="s">
        <v>43</v>
      </c>
      <c r="O129" s="347"/>
      <c r="P129" s="347"/>
      <c r="Q129" s="347"/>
      <c r="R129" s="347"/>
      <c r="S129" s="347"/>
      <c r="T129" s="348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49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6" t="s">
        <v>43</v>
      </c>
      <c r="O130" s="347"/>
      <c r="P130" s="347"/>
      <c r="Q130" s="347"/>
      <c r="R130" s="347"/>
      <c r="S130" s="347"/>
      <c r="T130" s="348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66" t="s">
        <v>255</v>
      </c>
      <c r="B131" s="366"/>
      <c r="C131" s="366"/>
      <c r="D131" s="366"/>
      <c r="E131" s="366"/>
      <c r="F131" s="366"/>
      <c r="G131" s="366"/>
      <c r="H131" s="366"/>
      <c r="I131" s="366"/>
      <c r="J131" s="366"/>
      <c r="K131" s="366"/>
      <c r="L131" s="366"/>
      <c r="M131" s="366"/>
      <c r="N131" s="366"/>
      <c r="O131" s="366"/>
      <c r="P131" s="366"/>
      <c r="Q131" s="366"/>
      <c r="R131" s="366"/>
      <c r="S131" s="366"/>
      <c r="T131" s="366"/>
      <c r="U131" s="366"/>
      <c r="V131" s="366"/>
      <c r="W131" s="366"/>
      <c r="X131" s="366"/>
      <c r="Y131" s="66"/>
      <c r="Z131" s="66"/>
    </row>
    <row r="132" spans="1:53" ht="14.25" customHeight="1" x14ac:dyDescent="0.25">
      <c r="A132" s="355" t="s">
        <v>81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4301051360</v>
      </c>
      <c r="D133" s="341">
        <v>4607091385168</v>
      </c>
      <c r="E133" s="341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112</v>
      </c>
      <c r="L133" s="39" t="s">
        <v>133</v>
      </c>
      <c r="M133" s="38">
        <v>45</v>
      </c>
      <c r="N133" s="5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3"/>
      <c r="P133" s="343"/>
      <c r="Q133" s="343"/>
      <c r="R133" s="344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258</v>
      </c>
      <c r="C134" s="37">
        <v>4301051612</v>
      </c>
      <c r="D134" s="341">
        <v>4607091385168</v>
      </c>
      <c r="E134" s="341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112</v>
      </c>
      <c r="L134" s="39" t="s">
        <v>79</v>
      </c>
      <c r="M134" s="38">
        <v>45</v>
      </c>
      <c r="N134" s="547" t="s">
        <v>259</v>
      </c>
      <c r="O134" s="343"/>
      <c r="P134" s="343"/>
      <c r="Q134" s="343"/>
      <c r="R134" s="344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41">
        <v>4607091383256</v>
      </c>
      <c r="E135" s="341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3"/>
      <c r="P135" s="343"/>
      <c r="Q135" s="343"/>
      <c r="R135" s="344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41">
        <v>4607091385748</v>
      </c>
      <c r="E136" s="341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3"/>
      <c r="P136" s="343"/>
      <c r="Q136" s="343"/>
      <c r="R136" s="344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49"/>
      <c r="B137" s="349"/>
      <c r="C137" s="349"/>
      <c r="D137" s="349"/>
      <c r="E137" s="349"/>
      <c r="F137" s="349"/>
      <c r="G137" s="349"/>
      <c r="H137" s="349"/>
      <c r="I137" s="349"/>
      <c r="J137" s="349"/>
      <c r="K137" s="349"/>
      <c r="L137" s="349"/>
      <c r="M137" s="350"/>
      <c r="N137" s="346" t="s">
        <v>43</v>
      </c>
      <c r="O137" s="347"/>
      <c r="P137" s="347"/>
      <c r="Q137" s="347"/>
      <c r="R137" s="347"/>
      <c r="S137" s="347"/>
      <c r="T137" s="348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49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6" t="s">
        <v>43</v>
      </c>
      <c r="O138" s="347"/>
      <c r="P138" s="347"/>
      <c r="Q138" s="347"/>
      <c r="R138" s="347"/>
      <c r="S138" s="347"/>
      <c r="T138" s="348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65" t="s">
        <v>264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55"/>
      <c r="Z139" s="55"/>
    </row>
    <row r="140" spans="1:53" ht="16.5" customHeight="1" x14ac:dyDescent="0.25">
      <c r="A140" s="366" t="s">
        <v>265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66"/>
      <c r="Z140" s="66"/>
    </row>
    <row r="141" spans="1:53" ht="14.25" customHeight="1" x14ac:dyDescent="0.25">
      <c r="A141" s="355" t="s">
        <v>116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41">
        <v>4607091383423</v>
      </c>
      <c r="E142" s="34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5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3"/>
      <c r="P142" s="343"/>
      <c r="Q142" s="343"/>
      <c r="R142" s="344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41">
        <v>4607091381405</v>
      </c>
      <c r="E143" s="341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3"/>
      <c r="P143" s="343"/>
      <c r="Q143" s="343"/>
      <c r="R143" s="344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41">
        <v>4607091386516</v>
      </c>
      <c r="E144" s="341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3"/>
      <c r="P144" s="343"/>
      <c r="Q144" s="343"/>
      <c r="R144" s="344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50"/>
      <c r="N145" s="346" t="s">
        <v>43</v>
      </c>
      <c r="O145" s="347"/>
      <c r="P145" s="347"/>
      <c r="Q145" s="347"/>
      <c r="R145" s="347"/>
      <c r="S145" s="347"/>
      <c r="T145" s="348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6" t="s">
        <v>43</v>
      </c>
      <c r="O146" s="347"/>
      <c r="P146" s="347"/>
      <c r="Q146" s="347"/>
      <c r="R146" s="347"/>
      <c r="S146" s="347"/>
      <c r="T146" s="348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66" t="s">
        <v>272</v>
      </c>
      <c r="B147" s="366"/>
      <c r="C147" s="366"/>
      <c r="D147" s="366"/>
      <c r="E147" s="366"/>
      <c r="F147" s="366"/>
      <c r="G147" s="366"/>
      <c r="H147" s="366"/>
      <c r="I147" s="366"/>
      <c r="J147" s="366"/>
      <c r="K147" s="366"/>
      <c r="L147" s="366"/>
      <c r="M147" s="366"/>
      <c r="N147" s="366"/>
      <c r="O147" s="366"/>
      <c r="P147" s="366"/>
      <c r="Q147" s="366"/>
      <c r="R147" s="366"/>
      <c r="S147" s="366"/>
      <c r="T147" s="366"/>
      <c r="U147" s="366"/>
      <c r="V147" s="366"/>
      <c r="W147" s="366"/>
      <c r="X147" s="366"/>
      <c r="Y147" s="66"/>
      <c r="Z147" s="66"/>
    </row>
    <row r="148" spans="1:53" ht="14.25" customHeight="1" x14ac:dyDescent="0.25">
      <c r="A148" s="355" t="s">
        <v>76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41">
        <v>4680115880993</v>
      </c>
      <c r="E149" s="34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3"/>
      <c r="P149" s="343"/>
      <c r="Q149" s="343"/>
      <c r="R149" s="344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41">
        <v>4680115881761</v>
      </c>
      <c r="E150" s="341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3"/>
      <c r="P150" s="343"/>
      <c r="Q150" s="343"/>
      <c r="R150" s="344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41">
        <v>4680115881563</v>
      </c>
      <c r="E151" s="341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3"/>
      <c r="P151" s="343"/>
      <c r="Q151" s="343"/>
      <c r="R151" s="344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41">
        <v>4680115880986</v>
      </c>
      <c r="E152" s="341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3"/>
      <c r="P152" s="343"/>
      <c r="Q152" s="343"/>
      <c r="R152" s="344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41">
        <v>4680115880207</v>
      </c>
      <c r="E153" s="341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4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3"/>
      <c r="P153" s="343"/>
      <c r="Q153" s="343"/>
      <c r="R153" s="344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41">
        <v>4680115881785</v>
      </c>
      <c r="E154" s="341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3"/>
      <c r="P154" s="343"/>
      <c r="Q154" s="343"/>
      <c r="R154" s="344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41">
        <v>4680115881679</v>
      </c>
      <c r="E155" s="341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5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3"/>
      <c r="P155" s="343"/>
      <c r="Q155" s="343"/>
      <c r="R155" s="344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41">
        <v>4680115880191</v>
      </c>
      <c r="E156" s="341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3"/>
      <c r="P156" s="343"/>
      <c r="Q156" s="343"/>
      <c r="R156" s="344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41">
        <v>4680115883963</v>
      </c>
      <c r="E157" s="341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536" t="s">
        <v>291</v>
      </c>
      <c r="O157" s="343"/>
      <c r="P157" s="343"/>
      <c r="Q157" s="343"/>
      <c r="R157" s="344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49"/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50"/>
      <c r="N158" s="346" t="s">
        <v>43</v>
      </c>
      <c r="O158" s="347"/>
      <c r="P158" s="347"/>
      <c r="Q158" s="347"/>
      <c r="R158" s="347"/>
      <c r="S158" s="347"/>
      <c r="T158" s="348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49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6" t="s">
        <v>43</v>
      </c>
      <c r="O159" s="347"/>
      <c r="P159" s="347"/>
      <c r="Q159" s="347"/>
      <c r="R159" s="347"/>
      <c r="S159" s="347"/>
      <c r="T159" s="348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66" t="s">
        <v>292</v>
      </c>
      <c r="B160" s="366"/>
      <c r="C160" s="366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6"/>
      <c r="S160" s="366"/>
      <c r="T160" s="366"/>
      <c r="U160" s="366"/>
      <c r="V160" s="366"/>
      <c r="W160" s="366"/>
      <c r="X160" s="366"/>
      <c r="Y160" s="66"/>
      <c r="Z160" s="66"/>
    </row>
    <row r="161" spans="1:53" ht="14.25" customHeight="1" x14ac:dyDescent="0.25">
      <c r="A161" s="355" t="s">
        <v>116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41">
        <v>4680115881402</v>
      </c>
      <c r="E162" s="341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3"/>
      <c r="P162" s="343"/>
      <c r="Q162" s="343"/>
      <c r="R162" s="34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41">
        <v>4680115881396</v>
      </c>
      <c r="E163" s="341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3"/>
      <c r="P163" s="343"/>
      <c r="Q163" s="343"/>
      <c r="R163" s="344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49"/>
      <c r="B164" s="349"/>
      <c r="C164" s="349"/>
      <c r="D164" s="349"/>
      <c r="E164" s="349"/>
      <c r="F164" s="349"/>
      <c r="G164" s="349"/>
      <c r="H164" s="349"/>
      <c r="I164" s="349"/>
      <c r="J164" s="349"/>
      <c r="K164" s="349"/>
      <c r="L164" s="349"/>
      <c r="M164" s="350"/>
      <c r="N164" s="346" t="s">
        <v>43</v>
      </c>
      <c r="O164" s="347"/>
      <c r="P164" s="347"/>
      <c r="Q164" s="347"/>
      <c r="R164" s="347"/>
      <c r="S164" s="347"/>
      <c r="T164" s="348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49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6" t="s">
        <v>43</v>
      </c>
      <c r="O165" s="347"/>
      <c r="P165" s="347"/>
      <c r="Q165" s="347"/>
      <c r="R165" s="347"/>
      <c r="S165" s="347"/>
      <c r="T165" s="348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55" t="s">
        <v>108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41">
        <v>4680115882935</v>
      </c>
      <c r="E167" s="341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530" t="s">
        <v>299</v>
      </c>
      <c r="O167" s="343"/>
      <c r="P167" s="343"/>
      <c r="Q167" s="343"/>
      <c r="R167" s="344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41">
        <v>4680115880764</v>
      </c>
      <c r="E168" s="341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3"/>
      <c r="P168" s="343"/>
      <c r="Q168" s="343"/>
      <c r="R168" s="344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50"/>
      <c r="N169" s="346" t="s">
        <v>43</v>
      </c>
      <c r="O169" s="347"/>
      <c r="P169" s="347"/>
      <c r="Q169" s="347"/>
      <c r="R169" s="347"/>
      <c r="S169" s="347"/>
      <c r="T169" s="348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49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6" t="s">
        <v>43</v>
      </c>
      <c r="O170" s="347"/>
      <c r="P170" s="347"/>
      <c r="Q170" s="347"/>
      <c r="R170" s="347"/>
      <c r="S170" s="347"/>
      <c r="T170" s="348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55" t="s">
        <v>76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41">
        <v>4680115882683</v>
      </c>
      <c r="E172" s="34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3"/>
      <c r="P172" s="343"/>
      <c r="Q172" s="343"/>
      <c r="R172" s="344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41">
        <v>4680115882690</v>
      </c>
      <c r="E173" s="34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3"/>
      <c r="P173" s="343"/>
      <c r="Q173" s="343"/>
      <c r="R173" s="344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41">
        <v>4680115882669</v>
      </c>
      <c r="E174" s="34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3"/>
      <c r="P174" s="343"/>
      <c r="Q174" s="343"/>
      <c r="R174" s="344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41">
        <v>4680115882676</v>
      </c>
      <c r="E175" s="341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3"/>
      <c r="P175" s="343"/>
      <c r="Q175" s="343"/>
      <c r="R175" s="344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50"/>
      <c r="N176" s="346" t="s">
        <v>43</v>
      </c>
      <c r="O176" s="347"/>
      <c r="P176" s="347"/>
      <c r="Q176" s="347"/>
      <c r="R176" s="347"/>
      <c r="S176" s="347"/>
      <c r="T176" s="348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49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6" t="s">
        <v>43</v>
      </c>
      <c r="O177" s="347"/>
      <c r="P177" s="347"/>
      <c r="Q177" s="347"/>
      <c r="R177" s="347"/>
      <c r="S177" s="347"/>
      <c r="T177" s="348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55" t="s">
        <v>81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41">
        <v>4680115881556</v>
      </c>
      <c r="E179" s="341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3"/>
      <c r="P179" s="343"/>
      <c r="Q179" s="343"/>
      <c r="R179" s="34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41">
        <v>4680115880573</v>
      </c>
      <c r="E180" s="341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23" t="s">
        <v>314</v>
      </c>
      <c r="O180" s="343"/>
      <c r="P180" s="343"/>
      <c r="Q180" s="343"/>
      <c r="R180" s="34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41">
        <v>4680115881594</v>
      </c>
      <c r="E181" s="341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3"/>
      <c r="P181" s="343"/>
      <c r="Q181" s="343"/>
      <c r="R181" s="34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41">
        <v>4680115881587</v>
      </c>
      <c r="E182" s="341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25" t="s">
        <v>319</v>
      </c>
      <c r="O182" s="343"/>
      <c r="P182" s="343"/>
      <c r="Q182" s="343"/>
      <c r="R182" s="34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41">
        <v>4680115880962</v>
      </c>
      <c r="E183" s="341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3"/>
      <c r="P183" s="343"/>
      <c r="Q183" s="343"/>
      <c r="R183" s="344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41">
        <v>4680115881617</v>
      </c>
      <c r="E184" s="341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3"/>
      <c r="P184" s="343"/>
      <c r="Q184" s="343"/>
      <c r="R184" s="344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41">
        <v>4680115881228</v>
      </c>
      <c r="E185" s="341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19" t="s">
        <v>326</v>
      </c>
      <c r="O185" s="343"/>
      <c r="P185" s="343"/>
      <c r="Q185" s="343"/>
      <c r="R185" s="344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41">
        <v>4680115881037</v>
      </c>
      <c r="E186" s="341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0" t="s">
        <v>329</v>
      </c>
      <c r="O186" s="343"/>
      <c r="P186" s="343"/>
      <c r="Q186" s="343"/>
      <c r="R186" s="344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41">
        <v>4680115881211</v>
      </c>
      <c r="E187" s="341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3"/>
      <c r="P187" s="343"/>
      <c r="Q187" s="343"/>
      <c r="R187" s="344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41">
        <v>4680115881020</v>
      </c>
      <c r="E188" s="341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3"/>
      <c r="P188" s="343"/>
      <c r="Q188" s="343"/>
      <c r="R188" s="344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41">
        <v>4680115882195</v>
      </c>
      <c r="E189" s="341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3"/>
      <c r="P189" s="343"/>
      <c r="Q189" s="343"/>
      <c r="R189" s="344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41">
        <v>4680115882607</v>
      </c>
      <c r="E190" s="341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3"/>
      <c r="P190" s="343"/>
      <c r="Q190" s="343"/>
      <c r="R190" s="344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41">
        <v>4680115880092</v>
      </c>
      <c r="E191" s="34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3"/>
      <c r="P191" s="343"/>
      <c r="Q191" s="343"/>
      <c r="R191" s="344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41">
        <v>4680115880221</v>
      </c>
      <c r="E192" s="341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3"/>
      <c r="P192" s="343"/>
      <c r="Q192" s="343"/>
      <c r="R192" s="344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41">
        <v>4680115882942</v>
      </c>
      <c r="E193" s="341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3"/>
      <c r="P193" s="343"/>
      <c r="Q193" s="343"/>
      <c r="R193" s="344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41">
        <v>4680115880504</v>
      </c>
      <c r="E194" s="341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3"/>
      <c r="P194" s="343"/>
      <c r="Q194" s="343"/>
      <c r="R194" s="344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41">
        <v>4680115882164</v>
      </c>
      <c r="E195" s="341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3"/>
      <c r="P195" s="343"/>
      <c r="Q195" s="343"/>
      <c r="R195" s="344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50"/>
      <c r="N196" s="346" t="s">
        <v>43</v>
      </c>
      <c r="O196" s="347"/>
      <c r="P196" s="347"/>
      <c r="Q196" s="347"/>
      <c r="R196" s="347"/>
      <c r="S196" s="347"/>
      <c r="T196" s="348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49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6" t="s">
        <v>43</v>
      </c>
      <c r="O197" s="347"/>
      <c r="P197" s="347"/>
      <c r="Q197" s="347"/>
      <c r="R197" s="347"/>
      <c r="S197" s="347"/>
      <c r="T197" s="348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55" t="s">
        <v>239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41">
        <v>4680115882874</v>
      </c>
      <c r="E199" s="34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05" t="s">
        <v>350</v>
      </c>
      <c r="O199" s="343"/>
      <c r="P199" s="343"/>
      <c r="Q199" s="343"/>
      <c r="R199" s="344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41">
        <v>4680115884434</v>
      </c>
      <c r="E200" s="341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06" t="s">
        <v>353</v>
      </c>
      <c r="O200" s="343"/>
      <c r="P200" s="343"/>
      <c r="Q200" s="343"/>
      <c r="R200" s="344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41">
        <v>4680115880801</v>
      </c>
      <c r="E201" s="34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3"/>
      <c r="P201" s="343"/>
      <c r="Q201" s="343"/>
      <c r="R201" s="344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41">
        <v>4680115880818</v>
      </c>
      <c r="E202" s="341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3"/>
      <c r="P202" s="343"/>
      <c r="Q202" s="343"/>
      <c r="R202" s="344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50"/>
      <c r="N203" s="346" t="s">
        <v>43</v>
      </c>
      <c r="O203" s="347"/>
      <c r="P203" s="347"/>
      <c r="Q203" s="347"/>
      <c r="R203" s="347"/>
      <c r="S203" s="347"/>
      <c r="T203" s="348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49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6" t="s">
        <v>43</v>
      </c>
      <c r="O204" s="347"/>
      <c r="P204" s="347"/>
      <c r="Q204" s="347"/>
      <c r="R204" s="347"/>
      <c r="S204" s="347"/>
      <c r="T204" s="348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66" t="s">
        <v>358</v>
      </c>
      <c r="B205" s="366"/>
      <c r="C205" s="366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6"/>
      <c r="S205" s="366"/>
      <c r="T205" s="366"/>
      <c r="U205" s="366"/>
      <c r="V205" s="366"/>
      <c r="W205" s="366"/>
      <c r="X205" s="366"/>
      <c r="Y205" s="66"/>
      <c r="Z205" s="66"/>
    </row>
    <row r="206" spans="1:53" ht="14.25" customHeight="1" x14ac:dyDescent="0.25">
      <c r="A206" s="355" t="s">
        <v>76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41">
        <v>4607091389845</v>
      </c>
      <c r="E207" s="341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0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3"/>
      <c r="P207" s="343"/>
      <c r="Q207" s="343"/>
      <c r="R207" s="344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50"/>
      <c r="N208" s="346" t="s">
        <v>43</v>
      </c>
      <c r="O208" s="347"/>
      <c r="P208" s="347"/>
      <c r="Q208" s="347"/>
      <c r="R208" s="347"/>
      <c r="S208" s="347"/>
      <c r="T208" s="348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6" t="s">
        <v>43</v>
      </c>
      <c r="O209" s="347"/>
      <c r="P209" s="347"/>
      <c r="Q209" s="347"/>
      <c r="R209" s="347"/>
      <c r="S209" s="347"/>
      <c r="T209" s="348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66" t="s">
        <v>361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66"/>
      <c r="Z210" s="66"/>
    </row>
    <row r="211" spans="1:53" ht="14.25" customHeight="1" x14ac:dyDescent="0.25">
      <c r="A211" s="355" t="s">
        <v>116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41">
        <v>4607091387445</v>
      </c>
      <c r="E212" s="341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0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3"/>
      <c r="P212" s="343"/>
      <c r="Q212" s="343"/>
      <c r="R212" s="34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41">
        <v>4607091386004</v>
      </c>
      <c r="E213" s="341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0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3"/>
      <c r="P213" s="343"/>
      <c r="Q213" s="343"/>
      <c r="R213" s="34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41">
        <v>4607091386004</v>
      </c>
      <c r="E214" s="341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3"/>
      <c r="P214" s="343"/>
      <c r="Q214" s="343"/>
      <c r="R214" s="344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41">
        <v>4607091386073</v>
      </c>
      <c r="E215" s="341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0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3"/>
      <c r="P215" s="343"/>
      <c r="Q215" s="343"/>
      <c r="R215" s="344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41">
        <v>4607091387322</v>
      </c>
      <c r="E216" s="341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3"/>
      <c r="P216" s="343"/>
      <c r="Q216" s="343"/>
      <c r="R216" s="344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41">
        <v>4607091387322</v>
      </c>
      <c r="E217" s="341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3"/>
      <c r="P217" s="343"/>
      <c r="Q217" s="343"/>
      <c r="R217" s="344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41">
        <v>4607091387377</v>
      </c>
      <c r="E218" s="341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3"/>
      <c r="P218" s="343"/>
      <c r="Q218" s="343"/>
      <c r="R218" s="344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41">
        <v>4607091387353</v>
      </c>
      <c r="E219" s="341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3"/>
      <c r="P219" s="343"/>
      <c r="Q219" s="343"/>
      <c r="R219" s="344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41">
        <v>4607091386011</v>
      </c>
      <c r="E220" s="341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3"/>
      <c r="P220" s="343"/>
      <c r="Q220" s="343"/>
      <c r="R220" s="344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41">
        <v>4607091387308</v>
      </c>
      <c r="E221" s="341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3"/>
      <c r="P221" s="343"/>
      <c r="Q221" s="343"/>
      <c r="R221" s="344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41">
        <v>4607091387339</v>
      </c>
      <c r="E222" s="341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3"/>
      <c r="P222" s="343"/>
      <c r="Q222" s="343"/>
      <c r="R222" s="344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41">
        <v>4680115882638</v>
      </c>
      <c r="E223" s="341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3"/>
      <c r="P223" s="343"/>
      <c r="Q223" s="343"/>
      <c r="R223" s="344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41">
        <v>4680115881938</v>
      </c>
      <c r="E224" s="34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3"/>
      <c r="P224" s="343"/>
      <c r="Q224" s="343"/>
      <c r="R224" s="344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41">
        <v>4607091387346</v>
      </c>
      <c r="E225" s="341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3"/>
      <c r="P225" s="343"/>
      <c r="Q225" s="343"/>
      <c r="R225" s="344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41">
        <v>4607091389807</v>
      </c>
      <c r="E226" s="341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3"/>
      <c r="P226" s="343"/>
      <c r="Q226" s="343"/>
      <c r="R226" s="344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50"/>
      <c r="N227" s="346" t="s">
        <v>43</v>
      </c>
      <c r="O227" s="347"/>
      <c r="P227" s="347"/>
      <c r="Q227" s="347"/>
      <c r="R227" s="347"/>
      <c r="S227" s="347"/>
      <c r="T227" s="348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49"/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50"/>
      <c r="N228" s="346" t="s">
        <v>43</v>
      </c>
      <c r="O228" s="347"/>
      <c r="P228" s="347"/>
      <c r="Q228" s="347"/>
      <c r="R228" s="347"/>
      <c r="S228" s="347"/>
      <c r="T228" s="348"/>
      <c r="U228" s="43" t="s">
        <v>0</v>
      </c>
      <c r="V228" s="44">
        <f>IFERROR(SUM(V212:V226),"0")</f>
        <v>0</v>
      </c>
      <c r="W228" s="44">
        <f>IFERROR(SUM(W212:W226),"0")</f>
        <v>0</v>
      </c>
      <c r="X228" s="43"/>
      <c r="Y228" s="68"/>
      <c r="Z228" s="68"/>
    </row>
    <row r="229" spans="1:53" ht="14.25" customHeight="1" x14ac:dyDescent="0.25">
      <c r="A229" s="355" t="s">
        <v>108</v>
      </c>
      <c r="B229" s="355"/>
      <c r="C229" s="355"/>
      <c r="D229" s="355"/>
      <c r="E229" s="355"/>
      <c r="F229" s="355"/>
      <c r="G229" s="355"/>
      <c r="H229" s="355"/>
      <c r="I229" s="355"/>
      <c r="J229" s="355"/>
      <c r="K229" s="355"/>
      <c r="L229" s="355"/>
      <c r="M229" s="355"/>
      <c r="N229" s="355"/>
      <c r="O229" s="355"/>
      <c r="P229" s="355"/>
      <c r="Q229" s="355"/>
      <c r="R229" s="355"/>
      <c r="S229" s="355"/>
      <c r="T229" s="355"/>
      <c r="U229" s="355"/>
      <c r="V229" s="355"/>
      <c r="W229" s="355"/>
      <c r="X229" s="355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41">
        <v>4680115881914</v>
      </c>
      <c r="E230" s="341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4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3"/>
      <c r="P230" s="343"/>
      <c r="Q230" s="343"/>
      <c r="R230" s="344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50"/>
      <c r="N231" s="346" t="s">
        <v>43</v>
      </c>
      <c r="O231" s="347"/>
      <c r="P231" s="347"/>
      <c r="Q231" s="347"/>
      <c r="R231" s="347"/>
      <c r="S231" s="347"/>
      <c r="T231" s="348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50"/>
      <c r="N232" s="346" t="s">
        <v>43</v>
      </c>
      <c r="O232" s="347"/>
      <c r="P232" s="347"/>
      <c r="Q232" s="347"/>
      <c r="R232" s="347"/>
      <c r="S232" s="347"/>
      <c r="T232" s="348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55" t="s">
        <v>76</v>
      </c>
      <c r="B233" s="355"/>
      <c r="C233" s="355"/>
      <c r="D233" s="355"/>
      <c r="E233" s="355"/>
      <c r="F233" s="355"/>
      <c r="G233" s="355"/>
      <c r="H233" s="355"/>
      <c r="I233" s="355"/>
      <c r="J233" s="355"/>
      <c r="K233" s="355"/>
      <c r="L233" s="355"/>
      <c r="M233" s="355"/>
      <c r="N233" s="355"/>
      <c r="O233" s="355"/>
      <c r="P233" s="355"/>
      <c r="Q233" s="355"/>
      <c r="R233" s="355"/>
      <c r="S233" s="355"/>
      <c r="T233" s="355"/>
      <c r="U233" s="355"/>
      <c r="V233" s="355"/>
      <c r="W233" s="355"/>
      <c r="X233" s="355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41">
        <v>4607091387193</v>
      </c>
      <c r="E234" s="341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4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3"/>
      <c r="P234" s="343"/>
      <c r="Q234" s="343"/>
      <c r="R234" s="344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41">
        <v>4607091387230</v>
      </c>
      <c r="E235" s="341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4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3"/>
      <c r="P235" s="343"/>
      <c r="Q235" s="343"/>
      <c r="R235" s="344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41">
        <v>4607091387285</v>
      </c>
      <c r="E236" s="341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4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3"/>
      <c r="P236" s="343"/>
      <c r="Q236" s="343"/>
      <c r="R236" s="344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50"/>
      <c r="N237" s="346" t="s">
        <v>43</v>
      </c>
      <c r="O237" s="347"/>
      <c r="P237" s="347"/>
      <c r="Q237" s="347"/>
      <c r="R237" s="347"/>
      <c r="S237" s="347"/>
      <c r="T237" s="348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6" t="s">
        <v>43</v>
      </c>
      <c r="O238" s="347"/>
      <c r="P238" s="347"/>
      <c r="Q238" s="347"/>
      <c r="R238" s="347"/>
      <c r="S238" s="347"/>
      <c r="T238" s="348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55" t="s">
        <v>81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41">
        <v>4607091387766</v>
      </c>
      <c r="E240" s="341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4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3"/>
      <c r="P240" s="343"/>
      <c r="Q240" s="343"/>
      <c r="R240" s="344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ref="W240:W249" si="13"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41">
        <v>4607091387957</v>
      </c>
      <c r="E241" s="341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4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3"/>
      <c r="P241" s="343"/>
      <c r="Q241" s="343"/>
      <c r="R241" s="344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41">
        <v>4607091387964</v>
      </c>
      <c r="E242" s="341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3"/>
      <c r="P242" s="343"/>
      <c r="Q242" s="343"/>
      <c r="R242" s="344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41">
        <v>4680115883604</v>
      </c>
      <c r="E243" s="341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484" t="s">
        <v>406</v>
      </c>
      <c r="O243" s="343"/>
      <c r="P243" s="343"/>
      <c r="Q243" s="343"/>
      <c r="R243" s="344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41">
        <v>4680115883567</v>
      </c>
      <c r="E244" s="341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476" t="s">
        <v>409</v>
      </c>
      <c r="O244" s="343"/>
      <c r="P244" s="343"/>
      <c r="Q244" s="343"/>
      <c r="R244" s="344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41">
        <v>4607091381672</v>
      </c>
      <c r="E245" s="341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4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3"/>
      <c r="P245" s="343"/>
      <c r="Q245" s="343"/>
      <c r="R245" s="344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41">
        <v>4607091387537</v>
      </c>
      <c r="E246" s="341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4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3"/>
      <c r="P246" s="343"/>
      <c r="Q246" s="343"/>
      <c r="R246" s="344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41">
        <v>4607091387513</v>
      </c>
      <c r="E247" s="341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4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3"/>
      <c r="P247" s="343"/>
      <c r="Q247" s="343"/>
      <c r="R247" s="344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41">
        <v>4680115880511</v>
      </c>
      <c r="E248" s="341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4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3"/>
      <c r="P248" s="343"/>
      <c r="Q248" s="343"/>
      <c r="R248" s="344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41">
        <v>4680115880412</v>
      </c>
      <c r="E249" s="341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4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3"/>
      <c r="P249" s="343"/>
      <c r="Q249" s="343"/>
      <c r="R249" s="344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6" t="s">
        <v>43</v>
      </c>
      <c r="O250" s="347"/>
      <c r="P250" s="347"/>
      <c r="Q250" s="347"/>
      <c r="R250" s="347"/>
      <c r="S250" s="347"/>
      <c r="T250" s="348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0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</v>
      </c>
      <c r="Y250" s="68"/>
      <c r="Z250" s="68"/>
    </row>
    <row r="251" spans="1:53" x14ac:dyDescent="0.2">
      <c r="A251" s="349"/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50"/>
      <c r="N251" s="346" t="s">
        <v>43</v>
      </c>
      <c r="O251" s="347"/>
      <c r="P251" s="347"/>
      <c r="Q251" s="347"/>
      <c r="R251" s="347"/>
      <c r="S251" s="347"/>
      <c r="T251" s="348"/>
      <c r="U251" s="43" t="s">
        <v>0</v>
      </c>
      <c r="V251" s="44">
        <f>IFERROR(SUM(V240:V249),"0")</f>
        <v>0</v>
      </c>
      <c r="W251" s="44">
        <f>IFERROR(SUM(W240:W249),"0")</f>
        <v>0</v>
      </c>
      <c r="X251" s="43"/>
      <c r="Y251" s="68"/>
      <c r="Z251" s="68"/>
    </row>
    <row r="252" spans="1:53" ht="14.25" customHeight="1" x14ac:dyDescent="0.25">
      <c r="A252" s="355" t="s">
        <v>239</v>
      </c>
      <c r="B252" s="355"/>
      <c r="C252" s="355"/>
      <c r="D252" s="355"/>
      <c r="E252" s="355"/>
      <c r="F252" s="355"/>
      <c r="G252" s="355"/>
      <c r="H252" s="355"/>
      <c r="I252" s="355"/>
      <c r="J252" s="355"/>
      <c r="K252" s="355"/>
      <c r="L252" s="355"/>
      <c r="M252" s="355"/>
      <c r="N252" s="355"/>
      <c r="O252" s="355"/>
      <c r="P252" s="355"/>
      <c r="Q252" s="355"/>
      <c r="R252" s="355"/>
      <c r="S252" s="355"/>
      <c r="T252" s="355"/>
      <c r="U252" s="355"/>
      <c r="V252" s="355"/>
      <c r="W252" s="355"/>
      <c r="X252" s="355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41">
        <v>4607091380880</v>
      </c>
      <c r="E253" s="341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47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3"/>
      <c r="P253" s="343"/>
      <c r="Q253" s="343"/>
      <c r="R253" s="34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41">
        <v>4607091384482</v>
      </c>
      <c r="E254" s="341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3"/>
      <c r="P254" s="343"/>
      <c r="Q254" s="343"/>
      <c r="R254" s="344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IFERROR(IF(W254=0,"",ROUNDUP(W254/H254,0)*0.02175),"")</f>
        <v/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41">
        <v>4607091380897</v>
      </c>
      <c r="E255" s="341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4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3"/>
      <c r="P255" s="343"/>
      <c r="Q255" s="343"/>
      <c r="R255" s="344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349"/>
      <c r="B256" s="349"/>
      <c r="C256" s="349"/>
      <c r="D256" s="349"/>
      <c r="E256" s="349"/>
      <c r="F256" s="349"/>
      <c r="G256" s="349"/>
      <c r="H256" s="349"/>
      <c r="I256" s="349"/>
      <c r="J256" s="349"/>
      <c r="K256" s="349"/>
      <c r="L256" s="349"/>
      <c r="M256" s="350"/>
      <c r="N256" s="346" t="s">
        <v>43</v>
      </c>
      <c r="O256" s="347"/>
      <c r="P256" s="347"/>
      <c r="Q256" s="347"/>
      <c r="R256" s="347"/>
      <c r="S256" s="347"/>
      <c r="T256" s="348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49"/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50"/>
      <c r="N257" s="346" t="s">
        <v>43</v>
      </c>
      <c r="O257" s="347"/>
      <c r="P257" s="347"/>
      <c r="Q257" s="347"/>
      <c r="R257" s="347"/>
      <c r="S257" s="347"/>
      <c r="T257" s="348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55" t="s">
        <v>94</v>
      </c>
      <c r="B258" s="355"/>
      <c r="C258" s="355"/>
      <c r="D258" s="355"/>
      <c r="E258" s="355"/>
      <c r="F258" s="355"/>
      <c r="G258" s="355"/>
      <c r="H258" s="355"/>
      <c r="I258" s="355"/>
      <c r="J258" s="355"/>
      <c r="K258" s="355"/>
      <c r="L258" s="355"/>
      <c r="M258" s="355"/>
      <c r="N258" s="355"/>
      <c r="O258" s="355"/>
      <c r="P258" s="355"/>
      <c r="Q258" s="355"/>
      <c r="R258" s="355"/>
      <c r="S258" s="355"/>
      <c r="T258" s="355"/>
      <c r="U258" s="355"/>
      <c r="V258" s="355"/>
      <c r="W258" s="355"/>
      <c r="X258" s="355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41">
        <v>4607091388374</v>
      </c>
      <c r="E259" s="341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471" t="s">
        <v>428</v>
      </c>
      <c r="O259" s="343"/>
      <c r="P259" s="343"/>
      <c r="Q259" s="343"/>
      <c r="R259" s="344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41">
        <v>4607091388381</v>
      </c>
      <c r="E260" s="341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472" t="s">
        <v>431</v>
      </c>
      <c r="O260" s="343"/>
      <c r="P260" s="343"/>
      <c r="Q260" s="343"/>
      <c r="R260" s="344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41">
        <v>4607091388404</v>
      </c>
      <c r="E261" s="341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3"/>
      <c r="P261" s="343"/>
      <c r="Q261" s="343"/>
      <c r="R261" s="344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6" t="s">
        <v>43</v>
      </c>
      <c r="O262" s="347"/>
      <c r="P262" s="347"/>
      <c r="Q262" s="347"/>
      <c r="R262" s="347"/>
      <c r="S262" s="347"/>
      <c r="T262" s="348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6" t="s">
        <v>43</v>
      </c>
      <c r="O263" s="347"/>
      <c r="P263" s="347"/>
      <c r="Q263" s="347"/>
      <c r="R263" s="347"/>
      <c r="S263" s="347"/>
      <c r="T263" s="348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55" t="s">
        <v>434</v>
      </c>
      <c r="B264" s="355"/>
      <c r="C264" s="355"/>
      <c r="D264" s="355"/>
      <c r="E264" s="355"/>
      <c r="F264" s="355"/>
      <c r="G264" s="355"/>
      <c r="H264" s="355"/>
      <c r="I264" s="355"/>
      <c r="J264" s="355"/>
      <c r="K264" s="355"/>
      <c r="L264" s="355"/>
      <c r="M264" s="355"/>
      <c r="N264" s="355"/>
      <c r="O264" s="355"/>
      <c r="P264" s="355"/>
      <c r="Q264" s="355"/>
      <c r="R264" s="355"/>
      <c r="S264" s="355"/>
      <c r="T264" s="355"/>
      <c r="U264" s="355"/>
      <c r="V264" s="355"/>
      <c r="W264" s="355"/>
      <c r="X264" s="355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41">
        <v>4680115881808</v>
      </c>
      <c r="E265" s="341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4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3"/>
      <c r="P265" s="343"/>
      <c r="Q265" s="343"/>
      <c r="R265" s="344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41">
        <v>4680115881822</v>
      </c>
      <c r="E266" s="341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4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3"/>
      <c r="P266" s="343"/>
      <c r="Q266" s="343"/>
      <c r="R266" s="344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41">
        <v>4680115880016</v>
      </c>
      <c r="E267" s="341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3"/>
      <c r="P267" s="343"/>
      <c r="Q267" s="343"/>
      <c r="R267" s="344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6" t="s">
        <v>43</v>
      </c>
      <c r="O268" s="347"/>
      <c r="P268" s="347"/>
      <c r="Q268" s="347"/>
      <c r="R268" s="347"/>
      <c r="S268" s="347"/>
      <c r="T268" s="348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6" t="s">
        <v>43</v>
      </c>
      <c r="O269" s="347"/>
      <c r="P269" s="347"/>
      <c r="Q269" s="347"/>
      <c r="R269" s="347"/>
      <c r="S269" s="347"/>
      <c r="T269" s="348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66" t="s">
        <v>443</v>
      </c>
      <c r="B270" s="366"/>
      <c r="C270" s="366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6"/>
      <c r="S270" s="366"/>
      <c r="T270" s="366"/>
      <c r="U270" s="366"/>
      <c r="V270" s="366"/>
      <c r="W270" s="366"/>
      <c r="X270" s="366"/>
      <c r="Y270" s="66"/>
      <c r="Z270" s="66"/>
    </row>
    <row r="271" spans="1:53" ht="14.25" customHeight="1" x14ac:dyDescent="0.25">
      <c r="A271" s="355" t="s">
        <v>116</v>
      </c>
      <c r="B271" s="355"/>
      <c r="C271" s="355"/>
      <c r="D271" s="355"/>
      <c r="E271" s="355"/>
      <c r="F271" s="355"/>
      <c r="G271" s="355"/>
      <c r="H271" s="355"/>
      <c r="I271" s="355"/>
      <c r="J271" s="355"/>
      <c r="K271" s="355"/>
      <c r="L271" s="355"/>
      <c r="M271" s="355"/>
      <c r="N271" s="355"/>
      <c r="O271" s="355"/>
      <c r="P271" s="355"/>
      <c r="Q271" s="355"/>
      <c r="R271" s="355"/>
      <c r="S271" s="355"/>
      <c r="T271" s="355"/>
      <c r="U271" s="355"/>
      <c r="V271" s="355"/>
      <c r="W271" s="355"/>
      <c r="X271" s="355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41">
        <v>4607091387421</v>
      </c>
      <c r="E272" s="341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3"/>
      <c r="P272" s="343"/>
      <c r="Q272" s="343"/>
      <c r="R272" s="344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ref="W272:W279" si="14"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41">
        <v>4607091387421</v>
      </c>
      <c r="E273" s="341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3"/>
      <c r="P273" s="343"/>
      <c r="Q273" s="343"/>
      <c r="R273" s="344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4301011396</v>
      </c>
      <c r="D274" s="341">
        <v>4607091387452</v>
      </c>
      <c r="E274" s="341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112</v>
      </c>
      <c r="L274" s="39" t="s">
        <v>121</v>
      </c>
      <c r="M274" s="38">
        <v>55</v>
      </c>
      <c r="N274" s="4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3"/>
      <c r="P274" s="343"/>
      <c r="Q274" s="343"/>
      <c r="R274" s="344"/>
      <c r="S274" s="40" t="s">
        <v>48</v>
      </c>
      <c r="T274" s="40" t="s">
        <v>48</v>
      </c>
      <c r="U274" s="41" t="s">
        <v>0</v>
      </c>
      <c r="V274" s="59">
        <v>0</v>
      </c>
      <c r="W274" s="56">
        <f t="shared" si="14"/>
        <v>0</v>
      </c>
      <c r="X274" s="42" t="str">
        <f>IFERROR(IF(W274=0,"",ROUNDUP(W274/H274,0)*0.02039),"")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449</v>
      </c>
      <c r="C275" s="37">
        <v>4301011322</v>
      </c>
      <c r="D275" s="341">
        <v>4607091387452</v>
      </c>
      <c r="E275" s="341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112</v>
      </c>
      <c r="L275" s="39" t="s">
        <v>133</v>
      </c>
      <c r="M275" s="38">
        <v>55</v>
      </c>
      <c r="N275" s="4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3"/>
      <c r="P275" s="343"/>
      <c r="Q275" s="343"/>
      <c r="R275" s="344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450</v>
      </c>
      <c r="C276" s="37">
        <v>4301011619</v>
      </c>
      <c r="D276" s="341">
        <v>4607091387452</v>
      </c>
      <c r="E276" s="341"/>
      <c r="F276" s="63">
        <v>1.45</v>
      </c>
      <c r="G276" s="38">
        <v>8</v>
      </c>
      <c r="H276" s="63">
        <v>11.6</v>
      </c>
      <c r="I276" s="63">
        <v>12.08</v>
      </c>
      <c r="J276" s="38">
        <v>56</v>
      </c>
      <c r="K276" s="38" t="s">
        <v>112</v>
      </c>
      <c r="L276" s="39" t="s">
        <v>111</v>
      </c>
      <c r="M276" s="38">
        <v>55</v>
      </c>
      <c r="N276" s="463" t="s">
        <v>451</v>
      </c>
      <c r="O276" s="343"/>
      <c r="P276" s="343"/>
      <c r="Q276" s="343"/>
      <c r="R276" s="344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41">
        <v>4607091385984</v>
      </c>
      <c r="E277" s="341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4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3"/>
      <c r="P277" s="343"/>
      <c r="Q277" s="343"/>
      <c r="R277" s="344"/>
      <c r="S277" s="40" t="s">
        <v>48</v>
      </c>
      <c r="T277" s="40" t="s">
        <v>48</v>
      </c>
      <c r="U277" s="41" t="s">
        <v>0</v>
      </c>
      <c r="V277" s="59">
        <v>0</v>
      </c>
      <c r="W277" s="56">
        <f t="shared" si="14"/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41">
        <v>4607091387438</v>
      </c>
      <c r="E278" s="341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4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3"/>
      <c r="P278" s="343"/>
      <c r="Q278" s="343"/>
      <c r="R278" s="344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41">
        <v>4607091387469</v>
      </c>
      <c r="E279" s="341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45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3"/>
      <c r="P279" s="343"/>
      <c r="Q279" s="343"/>
      <c r="R279" s="344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6" t="s">
        <v>43</v>
      </c>
      <c r="O280" s="347"/>
      <c r="P280" s="347"/>
      <c r="Q280" s="347"/>
      <c r="R280" s="347"/>
      <c r="S280" s="347"/>
      <c r="T280" s="348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0</v>
      </c>
      <c r="W280" s="44">
        <f>IFERROR(W272/H272,"0")+IFERROR(W273/H273,"0")+IFERROR(W274/H274,"0")+IFERROR(W275/H275,"0")+IFERROR(W276/H276,"0")+IFERROR(W277/H277,"0")+IFERROR(W278/H278,"0")+IFERROR(W279/H279,"0")</f>
        <v>0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68"/>
      <c r="Z280" s="68"/>
    </row>
    <row r="281" spans="1:53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6" t="s">
        <v>43</v>
      </c>
      <c r="O281" s="347"/>
      <c r="P281" s="347"/>
      <c r="Q281" s="347"/>
      <c r="R281" s="347"/>
      <c r="S281" s="347"/>
      <c r="T281" s="348"/>
      <c r="U281" s="43" t="s">
        <v>0</v>
      </c>
      <c r="V281" s="44">
        <f>IFERROR(SUM(V272:V279),"0")</f>
        <v>0</v>
      </c>
      <c r="W281" s="44">
        <f>IFERROR(SUM(W272:W279),"0")</f>
        <v>0</v>
      </c>
      <c r="X281" s="43"/>
      <c r="Y281" s="68"/>
      <c r="Z281" s="68"/>
    </row>
    <row r="282" spans="1:53" ht="14.25" customHeight="1" x14ac:dyDescent="0.25">
      <c r="A282" s="355" t="s">
        <v>76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41">
        <v>4607091387292</v>
      </c>
      <c r="E283" s="341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3"/>
      <c r="P283" s="343"/>
      <c r="Q283" s="343"/>
      <c r="R283" s="344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41">
        <v>4607091387315</v>
      </c>
      <c r="E284" s="341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3"/>
      <c r="P284" s="343"/>
      <c r="Q284" s="343"/>
      <c r="R284" s="344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349"/>
      <c r="B285" s="349"/>
      <c r="C285" s="349"/>
      <c r="D285" s="349"/>
      <c r="E285" s="349"/>
      <c r="F285" s="349"/>
      <c r="G285" s="349"/>
      <c r="H285" s="349"/>
      <c r="I285" s="349"/>
      <c r="J285" s="349"/>
      <c r="K285" s="349"/>
      <c r="L285" s="349"/>
      <c r="M285" s="350"/>
      <c r="N285" s="346" t="s">
        <v>43</v>
      </c>
      <c r="O285" s="347"/>
      <c r="P285" s="347"/>
      <c r="Q285" s="347"/>
      <c r="R285" s="347"/>
      <c r="S285" s="347"/>
      <c r="T285" s="348"/>
      <c r="U285" s="43" t="s">
        <v>42</v>
      </c>
      <c r="V285" s="44">
        <f>IFERROR(V283/H283,"0")+IFERROR(V284/H284,"0")</f>
        <v>0</v>
      </c>
      <c r="W285" s="44">
        <f>IFERROR(W283/H283,"0")+IFERROR(W284/H284,"0")</f>
        <v>0</v>
      </c>
      <c r="X285" s="44">
        <f>IFERROR(IF(X283="",0,X283),"0")+IFERROR(IF(X284="",0,X284),"0")</f>
        <v>0</v>
      </c>
      <c r="Y285" s="68"/>
      <c r="Z285" s="68"/>
    </row>
    <row r="286" spans="1:53" x14ac:dyDescent="0.2">
      <c r="A286" s="349"/>
      <c r="B286" s="349"/>
      <c r="C286" s="349"/>
      <c r="D286" s="349"/>
      <c r="E286" s="349"/>
      <c r="F286" s="349"/>
      <c r="G286" s="349"/>
      <c r="H286" s="349"/>
      <c r="I286" s="349"/>
      <c r="J286" s="349"/>
      <c r="K286" s="349"/>
      <c r="L286" s="349"/>
      <c r="M286" s="350"/>
      <c r="N286" s="346" t="s">
        <v>43</v>
      </c>
      <c r="O286" s="347"/>
      <c r="P286" s="347"/>
      <c r="Q286" s="347"/>
      <c r="R286" s="347"/>
      <c r="S286" s="347"/>
      <c r="T286" s="348"/>
      <c r="U286" s="43" t="s">
        <v>0</v>
      </c>
      <c r="V286" s="44">
        <f>IFERROR(SUM(V283:V284),"0")</f>
        <v>0</v>
      </c>
      <c r="W286" s="44">
        <f>IFERROR(SUM(W283:W284),"0")</f>
        <v>0</v>
      </c>
      <c r="X286" s="43"/>
      <c r="Y286" s="68"/>
      <c r="Z286" s="68"/>
    </row>
    <row r="287" spans="1:53" ht="16.5" customHeight="1" x14ac:dyDescent="0.25">
      <c r="A287" s="366" t="s">
        <v>462</v>
      </c>
      <c r="B287" s="366"/>
      <c r="C287" s="366"/>
      <c r="D287" s="366"/>
      <c r="E287" s="366"/>
      <c r="F287" s="366"/>
      <c r="G287" s="366"/>
      <c r="H287" s="366"/>
      <c r="I287" s="366"/>
      <c r="J287" s="366"/>
      <c r="K287" s="366"/>
      <c r="L287" s="366"/>
      <c r="M287" s="366"/>
      <c r="N287" s="366"/>
      <c r="O287" s="366"/>
      <c r="P287" s="366"/>
      <c r="Q287" s="366"/>
      <c r="R287" s="366"/>
      <c r="S287" s="366"/>
      <c r="T287" s="366"/>
      <c r="U287" s="366"/>
      <c r="V287" s="366"/>
      <c r="W287" s="366"/>
      <c r="X287" s="366"/>
      <c r="Y287" s="66"/>
      <c r="Z287" s="66"/>
    </row>
    <row r="288" spans="1:53" ht="14.25" customHeight="1" x14ac:dyDescent="0.25">
      <c r="A288" s="355" t="s">
        <v>76</v>
      </c>
      <c r="B288" s="355"/>
      <c r="C288" s="355"/>
      <c r="D288" s="355"/>
      <c r="E288" s="355"/>
      <c r="F288" s="355"/>
      <c r="G288" s="355"/>
      <c r="H288" s="355"/>
      <c r="I288" s="355"/>
      <c r="J288" s="355"/>
      <c r="K288" s="355"/>
      <c r="L288" s="355"/>
      <c r="M288" s="355"/>
      <c r="N288" s="355"/>
      <c r="O288" s="355"/>
      <c r="P288" s="355"/>
      <c r="Q288" s="355"/>
      <c r="R288" s="355"/>
      <c r="S288" s="355"/>
      <c r="T288" s="355"/>
      <c r="U288" s="355"/>
      <c r="V288" s="355"/>
      <c r="W288" s="355"/>
      <c r="X288" s="355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41">
        <v>4607091383836</v>
      </c>
      <c r="E289" s="341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4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3"/>
      <c r="P289" s="343"/>
      <c r="Q289" s="343"/>
      <c r="R289" s="344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349"/>
      <c r="B290" s="349"/>
      <c r="C290" s="349"/>
      <c r="D290" s="349"/>
      <c r="E290" s="349"/>
      <c r="F290" s="349"/>
      <c r="G290" s="349"/>
      <c r="H290" s="349"/>
      <c r="I290" s="349"/>
      <c r="J290" s="349"/>
      <c r="K290" s="349"/>
      <c r="L290" s="349"/>
      <c r="M290" s="350"/>
      <c r="N290" s="346" t="s">
        <v>43</v>
      </c>
      <c r="O290" s="347"/>
      <c r="P290" s="347"/>
      <c r="Q290" s="347"/>
      <c r="R290" s="347"/>
      <c r="S290" s="347"/>
      <c r="T290" s="34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49"/>
      <c r="B291" s="349"/>
      <c r="C291" s="349"/>
      <c r="D291" s="349"/>
      <c r="E291" s="349"/>
      <c r="F291" s="349"/>
      <c r="G291" s="349"/>
      <c r="H291" s="349"/>
      <c r="I291" s="349"/>
      <c r="J291" s="349"/>
      <c r="K291" s="349"/>
      <c r="L291" s="349"/>
      <c r="M291" s="350"/>
      <c r="N291" s="346" t="s">
        <v>43</v>
      </c>
      <c r="O291" s="347"/>
      <c r="P291" s="347"/>
      <c r="Q291" s="347"/>
      <c r="R291" s="347"/>
      <c r="S291" s="347"/>
      <c r="T291" s="34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55" t="s">
        <v>81</v>
      </c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5"/>
      <c r="N292" s="355"/>
      <c r="O292" s="355"/>
      <c r="P292" s="355"/>
      <c r="Q292" s="355"/>
      <c r="R292" s="355"/>
      <c r="S292" s="355"/>
      <c r="T292" s="355"/>
      <c r="U292" s="355"/>
      <c r="V292" s="355"/>
      <c r="W292" s="355"/>
      <c r="X292" s="355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41">
        <v>4607091387919</v>
      </c>
      <c r="E293" s="341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4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3"/>
      <c r="P293" s="343"/>
      <c r="Q293" s="343"/>
      <c r="R293" s="344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50"/>
      <c r="N294" s="346" t="s">
        <v>43</v>
      </c>
      <c r="O294" s="347"/>
      <c r="P294" s="347"/>
      <c r="Q294" s="347"/>
      <c r="R294" s="347"/>
      <c r="S294" s="347"/>
      <c r="T294" s="348"/>
      <c r="U294" s="43" t="s">
        <v>42</v>
      </c>
      <c r="V294" s="44">
        <f>IFERROR(V293/H293,"0")</f>
        <v>0</v>
      </c>
      <c r="W294" s="44">
        <f>IFERROR(W293/H293,"0")</f>
        <v>0</v>
      </c>
      <c r="X294" s="44">
        <f>IFERROR(IF(X293="",0,X293),"0")</f>
        <v>0</v>
      </c>
      <c r="Y294" s="68"/>
      <c r="Z294" s="68"/>
    </row>
    <row r="295" spans="1:53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50"/>
      <c r="N295" s="346" t="s">
        <v>43</v>
      </c>
      <c r="O295" s="347"/>
      <c r="P295" s="347"/>
      <c r="Q295" s="347"/>
      <c r="R295" s="347"/>
      <c r="S295" s="347"/>
      <c r="T295" s="348"/>
      <c r="U295" s="43" t="s">
        <v>0</v>
      </c>
      <c r="V295" s="44">
        <f>IFERROR(SUM(V293:V293),"0")</f>
        <v>0</v>
      </c>
      <c r="W295" s="44">
        <f>IFERROR(SUM(W293:W293),"0")</f>
        <v>0</v>
      </c>
      <c r="X295" s="43"/>
      <c r="Y295" s="68"/>
      <c r="Z295" s="68"/>
    </row>
    <row r="296" spans="1:53" ht="14.25" customHeight="1" x14ac:dyDescent="0.25">
      <c r="A296" s="355" t="s">
        <v>239</v>
      </c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5"/>
      <c r="N296" s="355"/>
      <c r="O296" s="355"/>
      <c r="P296" s="355"/>
      <c r="Q296" s="355"/>
      <c r="R296" s="355"/>
      <c r="S296" s="355"/>
      <c r="T296" s="355"/>
      <c r="U296" s="355"/>
      <c r="V296" s="355"/>
      <c r="W296" s="355"/>
      <c r="X296" s="355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41">
        <v>4607091388831</v>
      </c>
      <c r="E297" s="341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4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3"/>
      <c r="P297" s="343"/>
      <c r="Q297" s="343"/>
      <c r="R297" s="344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6" t="s">
        <v>43</v>
      </c>
      <c r="O298" s="347"/>
      <c r="P298" s="347"/>
      <c r="Q298" s="347"/>
      <c r="R298" s="347"/>
      <c r="S298" s="347"/>
      <c r="T298" s="348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349"/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50"/>
      <c r="N299" s="346" t="s">
        <v>43</v>
      </c>
      <c r="O299" s="347"/>
      <c r="P299" s="347"/>
      <c r="Q299" s="347"/>
      <c r="R299" s="347"/>
      <c r="S299" s="347"/>
      <c r="T299" s="348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55" t="s">
        <v>94</v>
      </c>
      <c r="B300" s="355"/>
      <c r="C300" s="355"/>
      <c r="D300" s="355"/>
      <c r="E300" s="355"/>
      <c r="F300" s="355"/>
      <c r="G300" s="355"/>
      <c r="H300" s="355"/>
      <c r="I300" s="355"/>
      <c r="J300" s="355"/>
      <c r="K300" s="355"/>
      <c r="L300" s="355"/>
      <c r="M300" s="355"/>
      <c r="N300" s="355"/>
      <c r="O300" s="355"/>
      <c r="P300" s="355"/>
      <c r="Q300" s="355"/>
      <c r="R300" s="355"/>
      <c r="S300" s="355"/>
      <c r="T300" s="355"/>
      <c r="U300" s="355"/>
      <c r="V300" s="355"/>
      <c r="W300" s="355"/>
      <c r="X300" s="355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41">
        <v>4607091383102</v>
      </c>
      <c r="E301" s="341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4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3"/>
      <c r="P301" s="343"/>
      <c r="Q301" s="343"/>
      <c r="R301" s="344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349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6" t="s">
        <v>43</v>
      </c>
      <c r="O302" s="347"/>
      <c r="P302" s="347"/>
      <c r="Q302" s="347"/>
      <c r="R302" s="347"/>
      <c r="S302" s="347"/>
      <c r="T302" s="348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6" t="s">
        <v>43</v>
      </c>
      <c r="O303" s="347"/>
      <c r="P303" s="347"/>
      <c r="Q303" s="347"/>
      <c r="R303" s="347"/>
      <c r="S303" s="347"/>
      <c r="T303" s="348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65" t="s">
        <v>471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55"/>
      <c r="Z304" s="55"/>
    </row>
    <row r="305" spans="1:53" ht="16.5" customHeight="1" x14ac:dyDescent="0.25">
      <c r="A305" s="366" t="s">
        <v>472</v>
      </c>
      <c r="B305" s="366"/>
      <c r="C305" s="366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6"/>
      <c r="S305" s="366"/>
      <c r="T305" s="366"/>
      <c r="U305" s="366"/>
      <c r="V305" s="366"/>
      <c r="W305" s="366"/>
      <c r="X305" s="366"/>
      <c r="Y305" s="66"/>
      <c r="Z305" s="66"/>
    </row>
    <row r="306" spans="1:53" ht="14.25" customHeight="1" x14ac:dyDescent="0.25">
      <c r="A306" s="355" t="s">
        <v>116</v>
      </c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5"/>
      <c r="N306" s="355"/>
      <c r="O306" s="355"/>
      <c r="P306" s="355"/>
      <c r="Q306" s="355"/>
      <c r="R306" s="355"/>
      <c r="S306" s="355"/>
      <c r="T306" s="355"/>
      <c r="U306" s="355"/>
      <c r="V306" s="355"/>
      <c r="W306" s="355"/>
      <c r="X306" s="355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41">
        <v>4607091383997</v>
      </c>
      <c r="E307" s="341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4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3"/>
      <c r="P307" s="343"/>
      <c r="Q307" s="343"/>
      <c r="R307" s="344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ref="W307:W314" si="15"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41">
        <v>4607091383997</v>
      </c>
      <c r="E308" s="341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3"/>
      <c r="P308" s="343"/>
      <c r="Q308" s="343"/>
      <c r="R308" s="344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41">
        <v>4607091384130</v>
      </c>
      <c r="E309" s="341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4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3"/>
      <c r="P309" s="343"/>
      <c r="Q309" s="343"/>
      <c r="R309" s="344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41">
        <v>4607091384130</v>
      </c>
      <c r="E310" s="341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4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3"/>
      <c r="P310" s="343"/>
      <c r="Q310" s="343"/>
      <c r="R310" s="344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41">
        <v>4607091384147</v>
      </c>
      <c r="E311" s="341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4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3"/>
      <c r="P311" s="343"/>
      <c r="Q311" s="343"/>
      <c r="R311" s="344"/>
      <c r="S311" s="40" t="s">
        <v>48</v>
      </c>
      <c r="T311" s="40" t="s">
        <v>48</v>
      </c>
      <c r="U311" s="41" t="s">
        <v>0</v>
      </c>
      <c r="V311" s="59">
        <v>0</v>
      </c>
      <c r="W311" s="56">
        <f t="shared" si="15"/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41">
        <v>4607091384147</v>
      </c>
      <c r="E312" s="341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448" t="s">
        <v>482</v>
      </c>
      <c r="O312" s="343"/>
      <c r="P312" s="343"/>
      <c r="Q312" s="343"/>
      <c r="R312" s="344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41">
        <v>4607091384154</v>
      </c>
      <c r="E313" s="341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4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3"/>
      <c r="P313" s="343"/>
      <c r="Q313" s="343"/>
      <c r="R313" s="344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41">
        <v>4607091384161</v>
      </c>
      <c r="E314" s="341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4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3"/>
      <c r="P314" s="343"/>
      <c r="Q314" s="343"/>
      <c r="R314" s="344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6" t="s">
        <v>43</v>
      </c>
      <c r="O315" s="347"/>
      <c r="P315" s="347"/>
      <c r="Q315" s="347"/>
      <c r="R315" s="347"/>
      <c r="S315" s="347"/>
      <c r="T315" s="348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0</v>
      </c>
      <c r="W315" s="44">
        <f>IFERROR(W307/H307,"0")+IFERROR(W308/H308,"0")+IFERROR(W309/H309,"0")+IFERROR(W310/H310,"0")+IFERROR(W311/H311,"0")+IFERROR(W312/H312,"0")+IFERROR(W313/H313,"0")+IFERROR(W314/H314,"0")</f>
        <v>0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68"/>
      <c r="Z315" s="68"/>
    </row>
    <row r="316" spans="1:53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50"/>
      <c r="N316" s="346" t="s">
        <v>43</v>
      </c>
      <c r="O316" s="347"/>
      <c r="P316" s="347"/>
      <c r="Q316" s="347"/>
      <c r="R316" s="347"/>
      <c r="S316" s="347"/>
      <c r="T316" s="348"/>
      <c r="U316" s="43" t="s">
        <v>0</v>
      </c>
      <c r="V316" s="44">
        <f>IFERROR(SUM(V307:V314),"0")</f>
        <v>0</v>
      </c>
      <c r="W316" s="44">
        <f>IFERROR(SUM(W307:W314),"0")</f>
        <v>0</v>
      </c>
      <c r="X316" s="43"/>
      <c r="Y316" s="68"/>
      <c r="Z316" s="68"/>
    </row>
    <row r="317" spans="1:53" ht="14.25" customHeight="1" x14ac:dyDescent="0.25">
      <c r="A317" s="355" t="s">
        <v>108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41">
        <v>4607091383980</v>
      </c>
      <c r="E318" s="341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3"/>
      <c r="P318" s="343"/>
      <c r="Q318" s="343"/>
      <c r="R318" s="344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41">
        <v>4680115883314</v>
      </c>
      <c r="E319" s="341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444" t="s">
        <v>491</v>
      </c>
      <c r="O319" s="343"/>
      <c r="P319" s="343"/>
      <c r="Q319" s="343"/>
      <c r="R319" s="34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41">
        <v>4607091384178</v>
      </c>
      <c r="E320" s="341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3"/>
      <c r="P320" s="343"/>
      <c r="Q320" s="343"/>
      <c r="R320" s="34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6" t="s">
        <v>43</v>
      </c>
      <c r="O321" s="347"/>
      <c r="P321" s="347"/>
      <c r="Q321" s="347"/>
      <c r="R321" s="347"/>
      <c r="S321" s="347"/>
      <c r="T321" s="348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x14ac:dyDescent="0.2">
      <c r="A322" s="349"/>
      <c r="B322" s="349"/>
      <c r="C322" s="349"/>
      <c r="D322" s="349"/>
      <c r="E322" s="349"/>
      <c r="F322" s="349"/>
      <c r="G322" s="349"/>
      <c r="H322" s="349"/>
      <c r="I322" s="349"/>
      <c r="J322" s="349"/>
      <c r="K322" s="349"/>
      <c r="L322" s="349"/>
      <c r="M322" s="350"/>
      <c r="N322" s="346" t="s">
        <v>43</v>
      </c>
      <c r="O322" s="347"/>
      <c r="P322" s="347"/>
      <c r="Q322" s="347"/>
      <c r="R322" s="347"/>
      <c r="S322" s="347"/>
      <c r="T322" s="348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customHeight="1" x14ac:dyDescent="0.25">
      <c r="A323" s="355" t="s">
        <v>81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41">
        <v>4607091383928</v>
      </c>
      <c r="E324" s="341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440" t="s">
        <v>496</v>
      </c>
      <c r="O324" s="343"/>
      <c r="P324" s="343"/>
      <c r="Q324" s="343"/>
      <c r="R324" s="344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41">
        <v>4607091384260</v>
      </c>
      <c r="E325" s="341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3"/>
      <c r="P325" s="343"/>
      <c r="Q325" s="343"/>
      <c r="R325" s="344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IFERROR(IF(W325=0,"",ROUNDUP(W325/H325,0)*0.02175),"")</f>
        <v/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50"/>
      <c r="N326" s="346" t="s">
        <v>43</v>
      </c>
      <c r="O326" s="347"/>
      <c r="P326" s="347"/>
      <c r="Q326" s="347"/>
      <c r="R326" s="347"/>
      <c r="S326" s="347"/>
      <c r="T326" s="348"/>
      <c r="U326" s="43" t="s">
        <v>42</v>
      </c>
      <c r="V326" s="44">
        <f>IFERROR(V324/H324,"0")+IFERROR(V325/H325,"0")</f>
        <v>0</v>
      </c>
      <c r="W326" s="44">
        <f>IFERROR(W324/H324,"0")+IFERROR(W325/H325,"0")</f>
        <v>0</v>
      </c>
      <c r="X326" s="44">
        <f>IFERROR(IF(X324="",0,X324),"0")+IFERROR(IF(X325="",0,X325),"0")</f>
        <v>0</v>
      </c>
      <c r="Y326" s="68"/>
      <c r="Z326" s="68"/>
    </row>
    <row r="327" spans="1:53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50"/>
      <c r="N327" s="346" t="s">
        <v>43</v>
      </c>
      <c r="O327" s="347"/>
      <c r="P327" s="347"/>
      <c r="Q327" s="347"/>
      <c r="R327" s="347"/>
      <c r="S327" s="347"/>
      <c r="T327" s="348"/>
      <c r="U327" s="43" t="s">
        <v>0</v>
      </c>
      <c r="V327" s="44">
        <f>IFERROR(SUM(V324:V325),"0")</f>
        <v>0</v>
      </c>
      <c r="W327" s="44">
        <f>IFERROR(SUM(W324:W325),"0")</f>
        <v>0</v>
      </c>
      <c r="X327" s="43"/>
      <c r="Y327" s="68"/>
      <c r="Z327" s="68"/>
    </row>
    <row r="328" spans="1:53" ht="14.25" customHeight="1" x14ac:dyDescent="0.25">
      <c r="A328" s="355" t="s">
        <v>239</v>
      </c>
      <c r="B328" s="355"/>
      <c r="C328" s="355"/>
      <c r="D328" s="355"/>
      <c r="E328" s="355"/>
      <c r="F328" s="355"/>
      <c r="G328" s="355"/>
      <c r="H328" s="355"/>
      <c r="I328" s="355"/>
      <c r="J328" s="355"/>
      <c r="K328" s="355"/>
      <c r="L328" s="355"/>
      <c r="M328" s="355"/>
      <c r="N328" s="355"/>
      <c r="O328" s="355"/>
      <c r="P328" s="355"/>
      <c r="Q328" s="355"/>
      <c r="R328" s="355"/>
      <c r="S328" s="355"/>
      <c r="T328" s="355"/>
      <c r="U328" s="355"/>
      <c r="V328" s="355"/>
      <c r="W328" s="355"/>
      <c r="X328" s="355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41">
        <v>4607091384673</v>
      </c>
      <c r="E329" s="341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3"/>
      <c r="P329" s="343"/>
      <c r="Q329" s="343"/>
      <c r="R329" s="344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50"/>
      <c r="N330" s="346" t="s">
        <v>43</v>
      </c>
      <c r="O330" s="347"/>
      <c r="P330" s="347"/>
      <c r="Q330" s="347"/>
      <c r="R330" s="347"/>
      <c r="S330" s="347"/>
      <c r="T330" s="348"/>
      <c r="U330" s="43" t="s">
        <v>42</v>
      </c>
      <c r="V330" s="44">
        <f>IFERROR(V329/H329,"0")</f>
        <v>0</v>
      </c>
      <c r="W330" s="44">
        <f>IFERROR(W329/H329,"0")</f>
        <v>0</v>
      </c>
      <c r="X330" s="44">
        <f>IFERROR(IF(X329="",0,X329),"0")</f>
        <v>0</v>
      </c>
      <c r="Y330" s="68"/>
      <c r="Z330" s="68"/>
    </row>
    <row r="331" spans="1:53" x14ac:dyDescent="0.2">
      <c r="A331" s="349"/>
      <c r="B331" s="349"/>
      <c r="C331" s="349"/>
      <c r="D331" s="349"/>
      <c r="E331" s="349"/>
      <c r="F331" s="349"/>
      <c r="G331" s="349"/>
      <c r="H331" s="349"/>
      <c r="I331" s="349"/>
      <c r="J331" s="349"/>
      <c r="K331" s="349"/>
      <c r="L331" s="349"/>
      <c r="M331" s="350"/>
      <c r="N331" s="346" t="s">
        <v>43</v>
      </c>
      <c r="O331" s="347"/>
      <c r="P331" s="347"/>
      <c r="Q331" s="347"/>
      <c r="R331" s="347"/>
      <c r="S331" s="347"/>
      <c r="T331" s="348"/>
      <c r="U331" s="43" t="s">
        <v>0</v>
      </c>
      <c r="V331" s="44">
        <f>IFERROR(SUM(V329:V329),"0")</f>
        <v>0</v>
      </c>
      <c r="W331" s="44">
        <f>IFERROR(SUM(W329:W329),"0")</f>
        <v>0</v>
      </c>
      <c r="X331" s="43"/>
      <c r="Y331" s="68"/>
      <c r="Z331" s="68"/>
    </row>
    <row r="332" spans="1:53" ht="16.5" customHeight="1" x14ac:dyDescent="0.25">
      <c r="A332" s="366" t="s">
        <v>501</v>
      </c>
      <c r="B332" s="366"/>
      <c r="C332" s="366"/>
      <c r="D332" s="366"/>
      <c r="E332" s="366"/>
      <c r="F332" s="366"/>
      <c r="G332" s="366"/>
      <c r="H332" s="366"/>
      <c r="I332" s="366"/>
      <c r="J332" s="366"/>
      <c r="K332" s="366"/>
      <c r="L332" s="366"/>
      <c r="M332" s="366"/>
      <c r="N332" s="366"/>
      <c r="O332" s="366"/>
      <c r="P332" s="366"/>
      <c r="Q332" s="366"/>
      <c r="R332" s="366"/>
      <c r="S332" s="366"/>
      <c r="T332" s="366"/>
      <c r="U332" s="366"/>
      <c r="V332" s="366"/>
      <c r="W332" s="366"/>
      <c r="X332" s="366"/>
      <c r="Y332" s="66"/>
      <c r="Z332" s="66"/>
    </row>
    <row r="333" spans="1:53" ht="14.25" customHeight="1" x14ac:dyDescent="0.25">
      <c r="A333" s="355" t="s">
        <v>116</v>
      </c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5"/>
      <c r="N333" s="355"/>
      <c r="O333" s="355"/>
      <c r="P333" s="355"/>
      <c r="Q333" s="355"/>
      <c r="R333" s="355"/>
      <c r="S333" s="355"/>
      <c r="T333" s="355"/>
      <c r="U333" s="355"/>
      <c r="V333" s="355"/>
      <c r="W333" s="355"/>
      <c r="X333" s="355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41">
        <v>4607091384185</v>
      </c>
      <c r="E334" s="341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4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3"/>
      <c r="P334" s="343"/>
      <c r="Q334" s="343"/>
      <c r="R334" s="34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41">
        <v>4607091384192</v>
      </c>
      <c r="E335" s="341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4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3"/>
      <c r="P335" s="343"/>
      <c r="Q335" s="343"/>
      <c r="R335" s="34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41">
        <v>4680115881907</v>
      </c>
      <c r="E336" s="341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3"/>
      <c r="P336" s="343"/>
      <c r="Q336" s="343"/>
      <c r="R336" s="344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41">
        <v>4680115883925</v>
      </c>
      <c r="E337" s="341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437" t="s">
        <v>510</v>
      </c>
      <c r="O337" s="343"/>
      <c r="P337" s="343"/>
      <c r="Q337" s="343"/>
      <c r="R337" s="344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41">
        <v>4607091384680</v>
      </c>
      <c r="E338" s="341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4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3"/>
      <c r="P338" s="343"/>
      <c r="Q338" s="343"/>
      <c r="R338" s="344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349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6" t="s">
        <v>43</v>
      </c>
      <c r="O339" s="347"/>
      <c r="P339" s="347"/>
      <c r="Q339" s="347"/>
      <c r="R339" s="347"/>
      <c r="S339" s="347"/>
      <c r="T339" s="348"/>
      <c r="U339" s="43" t="s">
        <v>42</v>
      </c>
      <c r="V339" s="44">
        <f>IFERROR(V334/H334,"0")+IFERROR(V335/H335,"0")+IFERROR(V336/H336,"0")+IFERROR(V337/H337,"0")+IFERROR(V338/H338,"0")</f>
        <v>0</v>
      </c>
      <c r="W339" s="44">
        <f>IFERROR(W334/H334,"0")+IFERROR(W335/H335,"0")+IFERROR(W336/H336,"0")+IFERROR(W337/H337,"0")+IFERROR(W338/H338,"0")</f>
        <v>0</v>
      </c>
      <c r="X339" s="44">
        <f>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6" t="s">
        <v>43</v>
      </c>
      <c r="O340" s="347"/>
      <c r="P340" s="347"/>
      <c r="Q340" s="347"/>
      <c r="R340" s="347"/>
      <c r="S340" s="347"/>
      <c r="T340" s="348"/>
      <c r="U340" s="43" t="s">
        <v>0</v>
      </c>
      <c r="V340" s="44">
        <f>IFERROR(SUM(V334:V338),"0")</f>
        <v>0</v>
      </c>
      <c r="W340" s="44">
        <f>IFERROR(SUM(W334:W338),"0")</f>
        <v>0</v>
      </c>
      <c r="X340" s="43"/>
      <c r="Y340" s="68"/>
      <c r="Z340" s="68"/>
    </row>
    <row r="341" spans="1:53" ht="14.25" customHeight="1" x14ac:dyDescent="0.25">
      <c r="A341" s="355" t="s">
        <v>76</v>
      </c>
      <c r="B341" s="355"/>
      <c r="C341" s="355"/>
      <c r="D341" s="355"/>
      <c r="E341" s="355"/>
      <c r="F341" s="355"/>
      <c r="G341" s="355"/>
      <c r="H341" s="355"/>
      <c r="I341" s="355"/>
      <c r="J341" s="355"/>
      <c r="K341" s="355"/>
      <c r="L341" s="355"/>
      <c r="M341" s="355"/>
      <c r="N341" s="355"/>
      <c r="O341" s="355"/>
      <c r="P341" s="355"/>
      <c r="Q341" s="355"/>
      <c r="R341" s="355"/>
      <c r="S341" s="355"/>
      <c r="T341" s="355"/>
      <c r="U341" s="355"/>
      <c r="V341" s="355"/>
      <c r="W341" s="355"/>
      <c r="X341" s="355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41">
        <v>4607091384802</v>
      </c>
      <c r="E342" s="341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43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3"/>
      <c r="P342" s="343"/>
      <c r="Q342" s="343"/>
      <c r="R342" s="344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41">
        <v>4607091384826</v>
      </c>
      <c r="E343" s="341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4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3"/>
      <c r="P343" s="343"/>
      <c r="Q343" s="343"/>
      <c r="R343" s="344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349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6" t="s">
        <v>43</v>
      </c>
      <c r="O344" s="347"/>
      <c r="P344" s="347"/>
      <c r="Q344" s="347"/>
      <c r="R344" s="347"/>
      <c r="S344" s="347"/>
      <c r="T344" s="348"/>
      <c r="U344" s="43" t="s">
        <v>42</v>
      </c>
      <c r="V344" s="44">
        <f>IFERROR(V342/H342,"0")+IFERROR(V343/H343,"0")</f>
        <v>0</v>
      </c>
      <c r="W344" s="44">
        <f>IFERROR(W342/H342,"0")+IFERROR(W343/H343,"0")</f>
        <v>0</v>
      </c>
      <c r="X344" s="44">
        <f>IFERROR(IF(X342="",0,X342),"0")+IFERROR(IF(X343="",0,X343),"0")</f>
        <v>0</v>
      </c>
      <c r="Y344" s="68"/>
      <c r="Z344" s="68"/>
    </row>
    <row r="345" spans="1:53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6" t="s">
        <v>43</v>
      </c>
      <c r="O345" s="347"/>
      <c r="P345" s="347"/>
      <c r="Q345" s="347"/>
      <c r="R345" s="347"/>
      <c r="S345" s="347"/>
      <c r="T345" s="348"/>
      <c r="U345" s="43" t="s">
        <v>0</v>
      </c>
      <c r="V345" s="44">
        <f>IFERROR(SUM(V342:V343),"0")</f>
        <v>0</v>
      </c>
      <c r="W345" s="44">
        <f>IFERROR(SUM(W342:W343),"0")</f>
        <v>0</v>
      </c>
      <c r="X345" s="43"/>
      <c r="Y345" s="68"/>
      <c r="Z345" s="68"/>
    </row>
    <row r="346" spans="1:53" ht="14.25" customHeight="1" x14ac:dyDescent="0.25">
      <c r="A346" s="355" t="s">
        <v>81</v>
      </c>
      <c r="B346" s="355"/>
      <c r="C346" s="355"/>
      <c r="D346" s="355"/>
      <c r="E346" s="355"/>
      <c r="F346" s="355"/>
      <c r="G346" s="355"/>
      <c r="H346" s="355"/>
      <c r="I346" s="355"/>
      <c r="J346" s="355"/>
      <c r="K346" s="355"/>
      <c r="L346" s="355"/>
      <c r="M346" s="355"/>
      <c r="N346" s="355"/>
      <c r="O346" s="355"/>
      <c r="P346" s="355"/>
      <c r="Q346" s="355"/>
      <c r="R346" s="355"/>
      <c r="S346" s="355"/>
      <c r="T346" s="355"/>
      <c r="U346" s="355"/>
      <c r="V346" s="355"/>
      <c r="W346" s="355"/>
      <c r="X346" s="355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41">
        <v>4607091384246</v>
      </c>
      <c r="E347" s="341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3"/>
      <c r="P347" s="343"/>
      <c r="Q347" s="343"/>
      <c r="R347" s="344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41">
        <v>4680115881976</v>
      </c>
      <c r="E348" s="341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4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3"/>
      <c r="P348" s="343"/>
      <c r="Q348" s="343"/>
      <c r="R348" s="344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41">
        <v>4607091384253</v>
      </c>
      <c r="E349" s="341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3"/>
      <c r="P349" s="343"/>
      <c r="Q349" s="343"/>
      <c r="R349" s="344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41">
        <v>4680115881969</v>
      </c>
      <c r="E350" s="341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4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3"/>
      <c r="P350" s="343"/>
      <c r="Q350" s="343"/>
      <c r="R350" s="344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349"/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50"/>
      <c r="N351" s="346" t="s">
        <v>43</v>
      </c>
      <c r="O351" s="347"/>
      <c r="P351" s="347"/>
      <c r="Q351" s="347"/>
      <c r="R351" s="347"/>
      <c r="S351" s="347"/>
      <c r="T351" s="348"/>
      <c r="U351" s="43" t="s">
        <v>42</v>
      </c>
      <c r="V351" s="44">
        <f>IFERROR(V347/H347,"0")+IFERROR(V348/H348,"0")+IFERROR(V349/H349,"0")+IFERROR(V350/H350,"0")</f>
        <v>0</v>
      </c>
      <c r="W351" s="44">
        <f>IFERROR(W347/H347,"0")+IFERROR(W348/H348,"0")+IFERROR(W349/H349,"0")+IFERROR(W350/H350,"0")</f>
        <v>0</v>
      </c>
      <c r="X351" s="44">
        <f>IFERROR(IF(X347="",0,X347),"0")+IFERROR(IF(X348="",0,X348),"0")+IFERROR(IF(X349="",0,X349),"0")+IFERROR(IF(X350="",0,X350),"0")</f>
        <v>0</v>
      </c>
      <c r="Y351" s="68"/>
      <c r="Z351" s="68"/>
    </row>
    <row r="352" spans="1:53" x14ac:dyDescent="0.2">
      <c r="A352" s="349"/>
      <c r="B352" s="349"/>
      <c r="C352" s="349"/>
      <c r="D352" s="349"/>
      <c r="E352" s="349"/>
      <c r="F352" s="349"/>
      <c r="G352" s="349"/>
      <c r="H352" s="349"/>
      <c r="I352" s="349"/>
      <c r="J352" s="349"/>
      <c r="K352" s="349"/>
      <c r="L352" s="349"/>
      <c r="M352" s="350"/>
      <c r="N352" s="346" t="s">
        <v>43</v>
      </c>
      <c r="O352" s="347"/>
      <c r="P352" s="347"/>
      <c r="Q352" s="347"/>
      <c r="R352" s="347"/>
      <c r="S352" s="347"/>
      <c r="T352" s="348"/>
      <c r="U352" s="43" t="s">
        <v>0</v>
      </c>
      <c r="V352" s="44">
        <f>IFERROR(SUM(V347:V350),"0")</f>
        <v>0</v>
      </c>
      <c r="W352" s="44">
        <f>IFERROR(SUM(W347:W350),"0")</f>
        <v>0</v>
      </c>
      <c r="X352" s="43"/>
      <c r="Y352" s="68"/>
      <c r="Z352" s="68"/>
    </row>
    <row r="353" spans="1:53" ht="14.25" customHeight="1" x14ac:dyDescent="0.25">
      <c r="A353" s="355" t="s">
        <v>239</v>
      </c>
      <c r="B353" s="355"/>
      <c r="C353" s="355"/>
      <c r="D353" s="355"/>
      <c r="E353" s="355"/>
      <c r="F353" s="355"/>
      <c r="G353" s="355"/>
      <c r="H353" s="355"/>
      <c r="I353" s="355"/>
      <c r="J353" s="355"/>
      <c r="K353" s="355"/>
      <c r="L353" s="355"/>
      <c r="M353" s="355"/>
      <c r="N353" s="355"/>
      <c r="O353" s="355"/>
      <c r="P353" s="355"/>
      <c r="Q353" s="355"/>
      <c r="R353" s="355"/>
      <c r="S353" s="355"/>
      <c r="T353" s="355"/>
      <c r="U353" s="355"/>
      <c r="V353" s="355"/>
      <c r="W353" s="355"/>
      <c r="X353" s="355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41">
        <v>4607091389357</v>
      </c>
      <c r="E354" s="341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3"/>
      <c r="P354" s="343"/>
      <c r="Q354" s="343"/>
      <c r="R354" s="344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349"/>
      <c r="B355" s="349"/>
      <c r="C355" s="349"/>
      <c r="D355" s="349"/>
      <c r="E355" s="349"/>
      <c r="F355" s="349"/>
      <c r="G355" s="349"/>
      <c r="H355" s="349"/>
      <c r="I355" s="349"/>
      <c r="J355" s="349"/>
      <c r="K355" s="349"/>
      <c r="L355" s="349"/>
      <c r="M355" s="350"/>
      <c r="N355" s="346" t="s">
        <v>43</v>
      </c>
      <c r="O355" s="347"/>
      <c r="P355" s="347"/>
      <c r="Q355" s="347"/>
      <c r="R355" s="347"/>
      <c r="S355" s="347"/>
      <c r="T355" s="348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349"/>
      <c r="B356" s="349"/>
      <c r="C356" s="349"/>
      <c r="D356" s="349"/>
      <c r="E356" s="349"/>
      <c r="F356" s="349"/>
      <c r="G356" s="349"/>
      <c r="H356" s="349"/>
      <c r="I356" s="349"/>
      <c r="J356" s="349"/>
      <c r="K356" s="349"/>
      <c r="L356" s="349"/>
      <c r="M356" s="350"/>
      <c r="N356" s="346" t="s">
        <v>43</v>
      </c>
      <c r="O356" s="347"/>
      <c r="P356" s="347"/>
      <c r="Q356" s="347"/>
      <c r="R356" s="347"/>
      <c r="S356" s="347"/>
      <c r="T356" s="348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27.75" customHeight="1" x14ac:dyDescent="0.2">
      <c r="A357" s="365" t="s">
        <v>527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55"/>
      <c r="Z357" s="55"/>
    </row>
    <row r="358" spans="1:53" ht="16.5" customHeight="1" x14ac:dyDescent="0.25">
      <c r="A358" s="366" t="s">
        <v>528</v>
      </c>
      <c r="B358" s="366"/>
      <c r="C358" s="366"/>
      <c r="D358" s="366"/>
      <c r="E358" s="366"/>
      <c r="F358" s="366"/>
      <c r="G358" s="366"/>
      <c r="H358" s="366"/>
      <c r="I358" s="366"/>
      <c r="J358" s="366"/>
      <c r="K358" s="366"/>
      <c r="L358" s="366"/>
      <c r="M358" s="366"/>
      <c r="N358" s="366"/>
      <c r="O358" s="366"/>
      <c r="P358" s="366"/>
      <c r="Q358" s="366"/>
      <c r="R358" s="366"/>
      <c r="S358" s="366"/>
      <c r="T358" s="366"/>
      <c r="U358" s="366"/>
      <c r="V358" s="366"/>
      <c r="W358" s="366"/>
      <c r="X358" s="366"/>
      <c r="Y358" s="66"/>
      <c r="Z358" s="66"/>
    </row>
    <row r="359" spans="1:53" ht="14.25" customHeight="1" x14ac:dyDescent="0.25">
      <c r="A359" s="355" t="s">
        <v>116</v>
      </c>
      <c r="B359" s="355"/>
      <c r="C359" s="355"/>
      <c r="D359" s="355"/>
      <c r="E359" s="355"/>
      <c r="F359" s="355"/>
      <c r="G359" s="355"/>
      <c r="H359" s="355"/>
      <c r="I359" s="355"/>
      <c r="J359" s="355"/>
      <c r="K359" s="355"/>
      <c r="L359" s="355"/>
      <c r="M359" s="355"/>
      <c r="N359" s="355"/>
      <c r="O359" s="355"/>
      <c r="P359" s="355"/>
      <c r="Q359" s="355"/>
      <c r="R359" s="355"/>
      <c r="S359" s="355"/>
      <c r="T359" s="355"/>
      <c r="U359" s="355"/>
      <c r="V359" s="355"/>
      <c r="W359" s="355"/>
      <c r="X359" s="355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41">
        <v>4607091389708</v>
      </c>
      <c r="E360" s="341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3"/>
      <c r="P360" s="343"/>
      <c r="Q360" s="343"/>
      <c r="R360" s="344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41">
        <v>4607091389692</v>
      </c>
      <c r="E361" s="341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3"/>
      <c r="P361" s="343"/>
      <c r="Q361" s="343"/>
      <c r="R361" s="344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349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6" t="s">
        <v>43</v>
      </c>
      <c r="O362" s="347"/>
      <c r="P362" s="347"/>
      <c r="Q362" s="347"/>
      <c r="R362" s="347"/>
      <c r="S362" s="347"/>
      <c r="T362" s="348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6" t="s">
        <v>43</v>
      </c>
      <c r="O363" s="347"/>
      <c r="P363" s="347"/>
      <c r="Q363" s="347"/>
      <c r="R363" s="347"/>
      <c r="S363" s="347"/>
      <c r="T363" s="348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55" t="s">
        <v>76</v>
      </c>
      <c r="B364" s="355"/>
      <c r="C364" s="355"/>
      <c r="D364" s="355"/>
      <c r="E364" s="355"/>
      <c r="F364" s="355"/>
      <c r="G364" s="355"/>
      <c r="H364" s="355"/>
      <c r="I364" s="355"/>
      <c r="J364" s="355"/>
      <c r="K364" s="355"/>
      <c r="L364" s="355"/>
      <c r="M364" s="355"/>
      <c r="N364" s="355"/>
      <c r="O364" s="355"/>
      <c r="P364" s="355"/>
      <c r="Q364" s="355"/>
      <c r="R364" s="355"/>
      <c r="S364" s="355"/>
      <c r="T364" s="355"/>
      <c r="U364" s="355"/>
      <c r="V364" s="355"/>
      <c r="W364" s="355"/>
      <c r="X364" s="355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41">
        <v>4607091389753</v>
      </c>
      <c r="E365" s="341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3"/>
      <c r="P365" s="343"/>
      <c r="Q365" s="343"/>
      <c r="R365" s="344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ref="W365:W377" si="16">IFERROR(IF(V365="",0,CEILING((V365/$H365),1)*$H365),"")</f>
        <v>0</v>
      </c>
      <c r="X365" s="42" t="str">
        <f>IFERROR(IF(W365=0,"",ROUNDUP(W365/H365,0)*0.00753),"")</f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41">
        <v>4607091389760</v>
      </c>
      <c r="E366" s="341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42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3"/>
      <c r="P366" s="343"/>
      <c r="Q366" s="343"/>
      <c r="R366" s="344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41">
        <v>4607091389746</v>
      </c>
      <c r="E367" s="341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3"/>
      <c r="P367" s="343"/>
      <c r="Q367" s="343"/>
      <c r="R367" s="344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6"/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41">
        <v>4680115882928</v>
      </c>
      <c r="E368" s="341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3"/>
      <c r="P368" s="343"/>
      <c r="Q368" s="343"/>
      <c r="R368" s="344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41">
        <v>4680115883147</v>
      </c>
      <c r="E369" s="341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4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3"/>
      <c r="P369" s="343"/>
      <c r="Q369" s="343"/>
      <c r="R369" s="344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41">
        <v>4607091384338</v>
      </c>
      <c r="E370" s="341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4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3"/>
      <c r="P370" s="343"/>
      <c r="Q370" s="343"/>
      <c r="R370" s="344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41">
        <v>4680115883154</v>
      </c>
      <c r="E371" s="341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4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3"/>
      <c r="P371" s="343"/>
      <c r="Q371" s="343"/>
      <c r="R371" s="344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41">
        <v>4607091389524</v>
      </c>
      <c r="E372" s="341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41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3"/>
      <c r="P372" s="343"/>
      <c r="Q372" s="343"/>
      <c r="R372" s="344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41">
        <v>4680115883161</v>
      </c>
      <c r="E373" s="341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3"/>
      <c r="P373" s="343"/>
      <c r="Q373" s="343"/>
      <c r="R373" s="344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41">
        <v>4607091384345</v>
      </c>
      <c r="E374" s="341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3"/>
      <c r="P374" s="343"/>
      <c r="Q374" s="343"/>
      <c r="R374" s="344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41">
        <v>4680115883178</v>
      </c>
      <c r="E375" s="341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3"/>
      <c r="P375" s="343"/>
      <c r="Q375" s="343"/>
      <c r="R375" s="344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41">
        <v>4607091389531</v>
      </c>
      <c r="E376" s="341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3"/>
      <c r="P376" s="343"/>
      <c r="Q376" s="343"/>
      <c r="R376" s="344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41">
        <v>4680115883185</v>
      </c>
      <c r="E377" s="341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414" t="s">
        <v>559</v>
      </c>
      <c r="O377" s="343"/>
      <c r="P377" s="343"/>
      <c r="Q377" s="343"/>
      <c r="R377" s="344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349"/>
      <c r="B378" s="349"/>
      <c r="C378" s="349"/>
      <c r="D378" s="349"/>
      <c r="E378" s="349"/>
      <c r="F378" s="349"/>
      <c r="G378" s="349"/>
      <c r="H378" s="349"/>
      <c r="I378" s="349"/>
      <c r="J378" s="349"/>
      <c r="K378" s="349"/>
      <c r="L378" s="349"/>
      <c r="M378" s="350"/>
      <c r="N378" s="346" t="s">
        <v>43</v>
      </c>
      <c r="O378" s="347"/>
      <c r="P378" s="347"/>
      <c r="Q378" s="347"/>
      <c r="R378" s="347"/>
      <c r="S378" s="347"/>
      <c r="T378" s="348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68"/>
      <c r="Z378" s="68"/>
    </row>
    <row r="379" spans="1:53" x14ac:dyDescent="0.2">
      <c r="A379" s="349"/>
      <c r="B379" s="349"/>
      <c r="C379" s="349"/>
      <c r="D379" s="349"/>
      <c r="E379" s="349"/>
      <c r="F379" s="349"/>
      <c r="G379" s="349"/>
      <c r="H379" s="349"/>
      <c r="I379" s="349"/>
      <c r="J379" s="349"/>
      <c r="K379" s="349"/>
      <c r="L379" s="349"/>
      <c r="M379" s="350"/>
      <c r="N379" s="346" t="s">
        <v>43</v>
      </c>
      <c r="O379" s="347"/>
      <c r="P379" s="347"/>
      <c r="Q379" s="347"/>
      <c r="R379" s="347"/>
      <c r="S379" s="347"/>
      <c r="T379" s="348"/>
      <c r="U379" s="43" t="s">
        <v>0</v>
      </c>
      <c r="V379" s="44">
        <f>IFERROR(SUM(V365:V377),"0")</f>
        <v>0</v>
      </c>
      <c r="W379" s="44">
        <f>IFERROR(SUM(W365:W377),"0")</f>
        <v>0</v>
      </c>
      <c r="X379" s="43"/>
      <c r="Y379" s="68"/>
      <c r="Z379" s="68"/>
    </row>
    <row r="380" spans="1:53" ht="14.25" customHeight="1" x14ac:dyDescent="0.25">
      <c r="A380" s="355" t="s">
        <v>81</v>
      </c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5"/>
      <c r="N380" s="355"/>
      <c r="O380" s="355"/>
      <c r="P380" s="355"/>
      <c r="Q380" s="355"/>
      <c r="R380" s="355"/>
      <c r="S380" s="355"/>
      <c r="T380" s="355"/>
      <c r="U380" s="355"/>
      <c r="V380" s="355"/>
      <c r="W380" s="355"/>
      <c r="X380" s="355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41">
        <v>4607091389685</v>
      </c>
      <c r="E381" s="341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40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3"/>
      <c r="P381" s="343"/>
      <c r="Q381" s="343"/>
      <c r="R381" s="344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IFERROR(IF(W381=0,"",ROUNDUP(W381/H381,0)*0.02175),"")</f>
        <v/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41">
        <v>4607091389654</v>
      </c>
      <c r="E382" s="341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3"/>
      <c r="P382" s="343"/>
      <c r="Q382" s="343"/>
      <c r="R382" s="344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41">
        <v>4607091384352</v>
      </c>
      <c r="E383" s="341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3"/>
      <c r="P383" s="343"/>
      <c r="Q383" s="343"/>
      <c r="R383" s="344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41">
        <v>4607091389661</v>
      </c>
      <c r="E384" s="341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41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3"/>
      <c r="P384" s="343"/>
      <c r="Q384" s="343"/>
      <c r="R384" s="344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349"/>
      <c r="B385" s="349"/>
      <c r="C385" s="349"/>
      <c r="D385" s="349"/>
      <c r="E385" s="349"/>
      <c r="F385" s="349"/>
      <c r="G385" s="349"/>
      <c r="H385" s="349"/>
      <c r="I385" s="349"/>
      <c r="J385" s="349"/>
      <c r="K385" s="349"/>
      <c r="L385" s="349"/>
      <c r="M385" s="350"/>
      <c r="N385" s="346" t="s">
        <v>43</v>
      </c>
      <c r="O385" s="347"/>
      <c r="P385" s="347"/>
      <c r="Q385" s="347"/>
      <c r="R385" s="347"/>
      <c r="S385" s="347"/>
      <c r="T385" s="348"/>
      <c r="U385" s="43" t="s">
        <v>42</v>
      </c>
      <c r="V385" s="44">
        <f>IFERROR(V381/H381,"0")+IFERROR(V382/H382,"0")+IFERROR(V383/H383,"0")+IFERROR(V384/H384,"0")</f>
        <v>0</v>
      </c>
      <c r="W385" s="44">
        <f>IFERROR(W381/H381,"0")+IFERROR(W382/H382,"0")+IFERROR(W383/H383,"0")+IFERROR(W384/H384,"0")</f>
        <v>0</v>
      </c>
      <c r="X385" s="44">
        <f>IFERROR(IF(X381="",0,X381),"0")+IFERROR(IF(X382="",0,X382),"0")+IFERROR(IF(X383="",0,X383),"0")+IFERROR(IF(X384="",0,X384),"0")</f>
        <v>0</v>
      </c>
      <c r="Y385" s="68"/>
      <c r="Z385" s="68"/>
    </row>
    <row r="386" spans="1:53" x14ac:dyDescent="0.2">
      <c r="A386" s="349"/>
      <c r="B386" s="349"/>
      <c r="C386" s="349"/>
      <c r="D386" s="349"/>
      <c r="E386" s="349"/>
      <c r="F386" s="349"/>
      <c r="G386" s="349"/>
      <c r="H386" s="349"/>
      <c r="I386" s="349"/>
      <c r="J386" s="349"/>
      <c r="K386" s="349"/>
      <c r="L386" s="349"/>
      <c r="M386" s="350"/>
      <c r="N386" s="346" t="s">
        <v>43</v>
      </c>
      <c r="O386" s="347"/>
      <c r="P386" s="347"/>
      <c r="Q386" s="347"/>
      <c r="R386" s="347"/>
      <c r="S386" s="347"/>
      <c r="T386" s="348"/>
      <c r="U386" s="43" t="s">
        <v>0</v>
      </c>
      <c r="V386" s="44">
        <f>IFERROR(SUM(V381:V384),"0")</f>
        <v>0</v>
      </c>
      <c r="W386" s="44">
        <f>IFERROR(SUM(W381:W384),"0")</f>
        <v>0</v>
      </c>
      <c r="X386" s="43"/>
      <c r="Y386" s="68"/>
      <c r="Z386" s="68"/>
    </row>
    <row r="387" spans="1:53" ht="14.25" customHeight="1" x14ac:dyDescent="0.25">
      <c r="A387" s="355" t="s">
        <v>239</v>
      </c>
      <c r="B387" s="355"/>
      <c r="C387" s="355"/>
      <c r="D387" s="355"/>
      <c r="E387" s="355"/>
      <c r="F387" s="355"/>
      <c r="G387" s="355"/>
      <c r="H387" s="355"/>
      <c r="I387" s="355"/>
      <c r="J387" s="355"/>
      <c r="K387" s="355"/>
      <c r="L387" s="355"/>
      <c r="M387" s="355"/>
      <c r="N387" s="355"/>
      <c r="O387" s="355"/>
      <c r="P387" s="355"/>
      <c r="Q387" s="355"/>
      <c r="R387" s="355"/>
      <c r="S387" s="355"/>
      <c r="T387" s="355"/>
      <c r="U387" s="355"/>
      <c r="V387" s="355"/>
      <c r="W387" s="355"/>
      <c r="X387" s="355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41">
        <v>4680115881648</v>
      </c>
      <c r="E388" s="341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3"/>
      <c r="P388" s="343"/>
      <c r="Q388" s="343"/>
      <c r="R388" s="344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349"/>
      <c r="B389" s="349"/>
      <c r="C389" s="349"/>
      <c r="D389" s="349"/>
      <c r="E389" s="349"/>
      <c r="F389" s="349"/>
      <c r="G389" s="349"/>
      <c r="H389" s="349"/>
      <c r="I389" s="349"/>
      <c r="J389" s="349"/>
      <c r="K389" s="349"/>
      <c r="L389" s="349"/>
      <c r="M389" s="350"/>
      <c r="N389" s="346" t="s">
        <v>43</v>
      </c>
      <c r="O389" s="347"/>
      <c r="P389" s="347"/>
      <c r="Q389" s="347"/>
      <c r="R389" s="347"/>
      <c r="S389" s="347"/>
      <c r="T389" s="348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349"/>
      <c r="B390" s="349"/>
      <c r="C390" s="349"/>
      <c r="D390" s="349"/>
      <c r="E390" s="349"/>
      <c r="F390" s="349"/>
      <c r="G390" s="349"/>
      <c r="H390" s="349"/>
      <c r="I390" s="349"/>
      <c r="J390" s="349"/>
      <c r="K390" s="349"/>
      <c r="L390" s="349"/>
      <c r="M390" s="350"/>
      <c r="N390" s="346" t="s">
        <v>43</v>
      </c>
      <c r="O390" s="347"/>
      <c r="P390" s="347"/>
      <c r="Q390" s="347"/>
      <c r="R390" s="347"/>
      <c r="S390" s="347"/>
      <c r="T390" s="348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55" t="s">
        <v>94</v>
      </c>
      <c r="B391" s="355"/>
      <c r="C391" s="355"/>
      <c r="D391" s="355"/>
      <c r="E391" s="355"/>
      <c r="F391" s="355"/>
      <c r="G391" s="355"/>
      <c r="H391" s="355"/>
      <c r="I391" s="355"/>
      <c r="J391" s="355"/>
      <c r="K391" s="355"/>
      <c r="L391" s="355"/>
      <c r="M391" s="355"/>
      <c r="N391" s="355"/>
      <c r="O391" s="355"/>
      <c r="P391" s="355"/>
      <c r="Q391" s="355"/>
      <c r="R391" s="355"/>
      <c r="S391" s="355"/>
      <c r="T391" s="355"/>
      <c r="U391" s="355"/>
      <c r="V391" s="355"/>
      <c r="W391" s="355"/>
      <c r="X391" s="355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41">
        <v>4680115884359</v>
      </c>
      <c r="E392" s="341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402" t="s">
        <v>572</v>
      </c>
      <c r="O392" s="343"/>
      <c r="P392" s="343"/>
      <c r="Q392" s="343"/>
      <c r="R392" s="344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41">
        <v>4680115884335</v>
      </c>
      <c r="E393" s="341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403" t="s">
        <v>577</v>
      </c>
      <c r="O393" s="343"/>
      <c r="P393" s="343"/>
      <c r="Q393" s="343"/>
      <c r="R393" s="344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41">
        <v>4680115884342</v>
      </c>
      <c r="E394" s="341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404" t="s">
        <v>580</v>
      </c>
      <c r="O394" s="343"/>
      <c r="P394" s="343"/>
      <c r="Q394" s="343"/>
      <c r="R394" s="344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41">
        <v>4680115884113</v>
      </c>
      <c r="E395" s="341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405" t="s">
        <v>583</v>
      </c>
      <c r="O395" s="343"/>
      <c r="P395" s="343"/>
      <c r="Q395" s="343"/>
      <c r="R395" s="344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349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6" t="s">
        <v>43</v>
      </c>
      <c r="O396" s="347"/>
      <c r="P396" s="347"/>
      <c r="Q396" s="347"/>
      <c r="R396" s="347"/>
      <c r="S396" s="347"/>
      <c r="T396" s="348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6" t="s">
        <v>43</v>
      </c>
      <c r="O397" s="347"/>
      <c r="P397" s="347"/>
      <c r="Q397" s="347"/>
      <c r="R397" s="347"/>
      <c r="S397" s="347"/>
      <c r="T397" s="348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66" t="s">
        <v>584</v>
      </c>
      <c r="B398" s="366"/>
      <c r="C398" s="366"/>
      <c r="D398" s="366"/>
      <c r="E398" s="366"/>
      <c r="F398" s="366"/>
      <c r="G398" s="366"/>
      <c r="H398" s="366"/>
      <c r="I398" s="366"/>
      <c r="J398" s="366"/>
      <c r="K398" s="366"/>
      <c r="L398" s="366"/>
      <c r="M398" s="366"/>
      <c r="N398" s="366"/>
      <c r="O398" s="366"/>
      <c r="P398" s="366"/>
      <c r="Q398" s="366"/>
      <c r="R398" s="366"/>
      <c r="S398" s="366"/>
      <c r="T398" s="366"/>
      <c r="U398" s="366"/>
      <c r="V398" s="366"/>
      <c r="W398" s="366"/>
      <c r="X398" s="366"/>
      <c r="Y398" s="66"/>
      <c r="Z398" s="66"/>
    </row>
    <row r="399" spans="1:53" ht="14.25" customHeight="1" x14ac:dyDescent="0.25">
      <c r="A399" s="355" t="s">
        <v>108</v>
      </c>
      <c r="B399" s="355"/>
      <c r="C399" s="355"/>
      <c r="D399" s="355"/>
      <c r="E399" s="355"/>
      <c r="F399" s="355"/>
      <c r="G399" s="355"/>
      <c r="H399" s="355"/>
      <c r="I399" s="355"/>
      <c r="J399" s="355"/>
      <c r="K399" s="355"/>
      <c r="L399" s="355"/>
      <c r="M399" s="355"/>
      <c r="N399" s="355"/>
      <c r="O399" s="355"/>
      <c r="P399" s="355"/>
      <c r="Q399" s="355"/>
      <c r="R399" s="355"/>
      <c r="S399" s="355"/>
      <c r="T399" s="355"/>
      <c r="U399" s="355"/>
      <c r="V399" s="355"/>
      <c r="W399" s="355"/>
      <c r="X399" s="355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41">
        <v>4607091389388</v>
      </c>
      <c r="E400" s="341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4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3"/>
      <c r="P400" s="343"/>
      <c r="Q400" s="343"/>
      <c r="R400" s="34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41">
        <v>4607091389364</v>
      </c>
      <c r="E401" s="341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4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3"/>
      <c r="P401" s="343"/>
      <c r="Q401" s="343"/>
      <c r="R401" s="344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349"/>
      <c r="B402" s="349"/>
      <c r="C402" s="349"/>
      <c r="D402" s="349"/>
      <c r="E402" s="349"/>
      <c r="F402" s="349"/>
      <c r="G402" s="349"/>
      <c r="H402" s="349"/>
      <c r="I402" s="349"/>
      <c r="J402" s="349"/>
      <c r="K402" s="349"/>
      <c r="L402" s="349"/>
      <c r="M402" s="350"/>
      <c r="N402" s="346" t="s">
        <v>43</v>
      </c>
      <c r="O402" s="347"/>
      <c r="P402" s="347"/>
      <c r="Q402" s="347"/>
      <c r="R402" s="347"/>
      <c r="S402" s="347"/>
      <c r="T402" s="348"/>
      <c r="U402" s="43" t="s">
        <v>42</v>
      </c>
      <c r="V402" s="44">
        <f>IFERROR(V400/H400,"0")+IFERROR(V401/H401,"0")</f>
        <v>0</v>
      </c>
      <c r="W402" s="44">
        <f>IFERROR(W400/H400,"0")+IFERROR(W401/H401,"0")</f>
        <v>0</v>
      </c>
      <c r="X402" s="44">
        <f>IFERROR(IF(X400="",0,X400),"0")+IFERROR(IF(X401="",0,X401),"0")</f>
        <v>0</v>
      </c>
      <c r="Y402" s="68"/>
      <c r="Z402" s="68"/>
    </row>
    <row r="403" spans="1:53" x14ac:dyDescent="0.2">
      <c r="A403" s="349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6" t="s">
        <v>43</v>
      </c>
      <c r="O403" s="347"/>
      <c r="P403" s="347"/>
      <c r="Q403" s="347"/>
      <c r="R403" s="347"/>
      <c r="S403" s="347"/>
      <c r="T403" s="348"/>
      <c r="U403" s="43" t="s">
        <v>0</v>
      </c>
      <c r="V403" s="44">
        <f>IFERROR(SUM(V400:V401),"0")</f>
        <v>0</v>
      </c>
      <c r="W403" s="44">
        <f>IFERROR(SUM(W400:W401),"0")</f>
        <v>0</v>
      </c>
      <c r="X403" s="43"/>
      <c r="Y403" s="68"/>
      <c r="Z403" s="68"/>
    </row>
    <row r="404" spans="1:53" ht="14.25" customHeight="1" x14ac:dyDescent="0.25">
      <c r="A404" s="355" t="s">
        <v>76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41">
        <v>4607091389739</v>
      </c>
      <c r="E405" s="341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39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3"/>
      <c r="P405" s="343"/>
      <c r="Q405" s="343"/>
      <c r="R405" s="344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41">
        <v>4680115883048</v>
      </c>
      <c r="E406" s="341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3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3"/>
      <c r="P406" s="343"/>
      <c r="Q406" s="343"/>
      <c r="R406" s="344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41">
        <v>4607091389425</v>
      </c>
      <c r="E407" s="341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39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3"/>
      <c r="P407" s="343"/>
      <c r="Q407" s="343"/>
      <c r="R407" s="344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41">
        <v>4680115882911</v>
      </c>
      <c r="E408" s="341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393" t="s">
        <v>597</v>
      </c>
      <c r="O408" s="343"/>
      <c r="P408" s="343"/>
      <c r="Q408" s="343"/>
      <c r="R408" s="344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41">
        <v>4680115880771</v>
      </c>
      <c r="E409" s="341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3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3"/>
      <c r="P409" s="343"/>
      <c r="Q409" s="343"/>
      <c r="R409" s="344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41">
        <v>4607091389500</v>
      </c>
      <c r="E410" s="341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3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3"/>
      <c r="P410" s="343"/>
      <c r="Q410" s="343"/>
      <c r="R410" s="344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8"/>
        <v>0</v>
      </c>
      <c r="X410" s="42" t="str">
        <f>IFERROR(IF(W410=0,"",ROUNDUP(W410/H410,0)*0.00502),"")</f>
        <v/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41">
        <v>4680115881983</v>
      </c>
      <c r="E411" s="341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3"/>
      <c r="P411" s="343"/>
      <c r="Q411" s="343"/>
      <c r="R411" s="344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349"/>
      <c r="B412" s="349"/>
      <c r="C412" s="349"/>
      <c r="D412" s="349"/>
      <c r="E412" s="349"/>
      <c r="F412" s="349"/>
      <c r="G412" s="349"/>
      <c r="H412" s="349"/>
      <c r="I412" s="349"/>
      <c r="J412" s="349"/>
      <c r="K412" s="349"/>
      <c r="L412" s="349"/>
      <c r="M412" s="350"/>
      <c r="N412" s="346" t="s">
        <v>43</v>
      </c>
      <c r="O412" s="347"/>
      <c r="P412" s="347"/>
      <c r="Q412" s="347"/>
      <c r="R412" s="347"/>
      <c r="S412" s="347"/>
      <c r="T412" s="348"/>
      <c r="U412" s="43" t="s">
        <v>42</v>
      </c>
      <c r="V412" s="44">
        <f>IFERROR(V405/H405,"0")+IFERROR(V406/H406,"0")+IFERROR(V407/H407,"0")+IFERROR(V408/H408,"0")+IFERROR(V409/H409,"0")+IFERROR(V410/H410,"0")+IFERROR(V411/H411,"0")</f>
        <v>0</v>
      </c>
      <c r="W412" s="44">
        <f>IFERROR(W405/H405,"0")+IFERROR(W406/H406,"0")+IFERROR(W407/H407,"0")+IFERROR(W408/H408,"0")+IFERROR(W409/H409,"0")+IFERROR(W410/H410,"0")+IFERROR(W411/H411,"0")</f>
        <v>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68"/>
      <c r="Z412" s="68"/>
    </row>
    <row r="413" spans="1:53" x14ac:dyDescent="0.2">
      <c r="A413" s="349"/>
      <c r="B413" s="349"/>
      <c r="C413" s="349"/>
      <c r="D413" s="349"/>
      <c r="E413" s="349"/>
      <c r="F413" s="349"/>
      <c r="G413" s="349"/>
      <c r="H413" s="349"/>
      <c r="I413" s="349"/>
      <c r="J413" s="349"/>
      <c r="K413" s="349"/>
      <c r="L413" s="349"/>
      <c r="M413" s="350"/>
      <c r="N413" s="346" t="s">
        <v>43</v>
      </c>
      <c r="O413" s="347"/>
      <c r="P413" s="347"/>
      <c r="Q413" s="347"/>
      <c r="R413" s="347"/>
      <c r="S413" s="347"/>
      <c r="T413" s="348"/>
      <c r="U413" s="43" t="s">
        <v>0</v>
      </c>
      <c r="V413" s="44">
        <f>IFERROR(SUM(V405:V411),"0")</f>
        <v>0</v>
      </c>
      <c r="W413" s="44">
        <f>IFERROR(SUM(W405:W411),"0")</f>
        <v>0</v>
      </c>
      <c r="X413" s="43"/>
      <c r="Y413" s="68"/>
      <c r="Z413" s="68"/>
    </row>
    <row r="414" spans="1:53" ht="14.25" customHeight="1" x14ac:dyDescent="0.25">
      <c r="A414" s="355" t="s">
        <v>94</v>
      </c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5"/>
      <c r="N414" s="355"/>
      <c r="O414" s="355"/>
      <c r="P414" s="355"/>
      <c r="Q414" s="355"/>
      <c r="R414" s="355"/>
      <c r="S414" s="355"/>
      <c r="T414" s="355"/>
      <c r="U414" s="355"/>
      <c r="V414" s="355"/>
      <c r="W414" s="355"/>
      <c r="X414" s="355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41">
        <v>4680115884571</v>
      </c>
      <c r="E415" s="341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391" t="s">
        <v>606</v>
      </c>
      <c r="O415" s="343"/>
      <c r="P415" s="343"/>
      <c r="Q415" s="343"/>
      <c r="R415" s="344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349"/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50"/>
      <c r="N416" s="346" t="s">
        <v>43</v>
      </c>
      <c r="O416" s="347"/>
      <c r="P416" s="347"/>
      <c r="Q416" s="347"/>
      <c r="R416" s="347"/>
      <c r="S416" s="347"/>
      <c r="T416" s="348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349"/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50"/>
      <c r="N417" s="346" t="s">
        <v>43</v>
      </c>
      <c r="O417" s="347"/>
      <c r="P417" s="347"/>
      <c r="Q417" s="347"/>
      <c r="R417" s="347"/>
      <c r="S417" s="347"/>
      <c r="T417" s="348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55" t="s">
        <v>103</v>
      </c>
      <c r="B418" s="355"/>
      <c r="C418" s="355"/>
      <c r="D418" s="355"/>
      <c r="E418" s="355"/>
      <c r="F418" s="355"/>
      <c r="G418" s="355"/>
      <c r="H418" s="355"/>
      <c r="I418" s="355"/>
      <c r="J418" s="355"/>
      <c r="K418" s="355"/>
      <c r="L418" s="355"/>
      <c r="M418" s="355"/>
      <c r="N418" s="355"/>
      <c r="O418" s="355"/>
      <c r="P418" s="355"/>
      <c r="Q418" s="355"/>
      <c r="R418" s="355"/>
      <c r="S418" s="355"/>
      <c r="T418" s="355"/>
      <c r="U418" s="355"/>
      <c r="V418" s="355"/>
      <c r="W418" s="355"/>
      <c r="X418" s="355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41">
        <v>4680115884090</v>
      </c>
      <c r="E419" s="341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392" t="s">
        <v>609</v>
      </c>
      <c r="O419" s="343"/>
      <c r="P419" s="343"/>
      <c r="Q419" s="343"/>
      <c r="R419" s="344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349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6" t="s">
        <v>43</v>
      </c>
      <c r="O420" s="347"/>
      <c r="P420" s="347"/>
      <c r="Q420" s="347"/>
      <c r="R420" s="347"/>
      <c r="S420" s="347"/>
      <c r="T420" s="348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6" t="s">
        <v>43</v>
      </c>
      <c r="O421" s="347"/>
      <c r="P421" s="347"/>
      <c r="Q421" s="347"/>
      <c r="R421" s="347"/>
      <c r="S421" s="347"/>
      <c r="T421" s="348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55" t="s">
        <v>610</v>
      </c>
      <c r="B422" s="355"/>
      <c r="C422" s="355"/>
      <c r="D422" s="355"/>
      <c r="E422" s="355"/>
      <c r="F422" s="355"/>
      <c r="G422" s="355"/>
      <c r="H422" s="355"/>
      <c r="I422" s="355"/>
      <c r="J422" s="355"/>
      <c r="K422" s="355"/>
      <c r="L422" s="355"/>
      <c r="M422" s="355"/>
      <c r="N422" s="355"/>
      <c r="O422" s="355"/>
      <c r="P422" s="355"/>
      <c r="Q422" s="355"/>
      <c r="R422" s="355"/>
      <c r="S422" s="355"/>
      <c r="T422" s="355"/>
      <c r="U422" s="355"/>
      <c r="V422" s="355"/>
      <c r="W422" s="355"/>
      <c r="X422" s="355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41">
        <v>4680115884564</v>
      </c>
      <c r="E423" s="341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390" t="s">
        <v>613</v>
      </c>
      <c r="O423" s="343"/>
      <c r="P423" s="343"/>
      <c r="Q423" s="343"/>
      <c r="R423" s="344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349"/>
      <c r="B424" s="349"/>
      <c r="C424" s="349"/>
      <c r="D424" s="349"/>
      <c r="E424" s="349"/>
      <c r="F424" s="349"/>
      <c r="G424" s="349"/>
      <c r="H424" s="349"/>
      <c r="I424" s="349"/>
      <c r="J424" s="349"/>
      <c r="K424" s="349"/>
      <c r="L424" s="349"/>
      <c r="M424" s="350"/>
      <c r="N424" s="346" t="s">
        <v>43</v>
      </c>
      <c r="O424" s="347"/>
      <c r="P424" s="347"/>
      <c r="Q424" s="347"/>
      <c r="R424" s="347"/>
      <c r="S424" s="347"/>
      <c r="T424" s="348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349"/>
      <c r="B425" s="349"/>
      <c r="C425" s="349"/>
      <c r="D425" s="349"/>
      <c r="E425" s="349"/>
      <c r="F425" s="349"/>
      <c r="G425" s="349"/>
      <c r="H425" s="349"/>
      <c r="I425" s="349"/>
      <c r="J425" s="349"/>
      <c r="K425" s="349"/>
      <c r="L425" s="349"/>
      <c r="M425" s="350"/>
      <c r="N425" s="346" t="s">
        <v>43</v>
      </c>
      <c r="O425" s="347"/>
      <c r="P425" s="347"/>
      <c r="Q425" s="347"/>
      <c r="R425" s="347"/>
      <c r="S425" s="347"/>
      <c r="T425" s="348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65" t="s">
        <v>615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55"/>
      <c r="Z426" s="55"/>
    </row>
    <row r="427" spans="1:53" ht="16.5" customHeight="1" x14ac:dyDescent="0.25">
      <c r="A427" s="366" t="s">
        <v>615</v>
      </c>
      <c r="B427" s="366"/>
      <c r="C427" s="366"/>
      <c r="D427" s="366"/>
      <c r="E427" s="366"/>
      <c r="F427" s="366"/>
      <c r="G427" s="366"/>
      <c r="H427" s="366"/>
      <c r="I427" s="366"/>
      <c r="J427" s="366"/>
      <c r="K427" s="366"/>
      <c r="L427" s="366"/>
      <c r="M427" s="366"/>
      <c r="N427" s="366"/>
      <c r="O427" s="366"/>
      <c r="P427" s="366"/>
      <c r="Q427" s="366"/>
      <c r="R427" s="366"/>
      <c r="S427" s="366"/>
      <c r="T427" s="366"/>
      <c r="U427" s="366"/>
      <c r="V427" s="366"/>
      <c r="W427" s="366"/>
      <c r="X427" s="366"/>
      <c r="Y427" s="66"/>
      <c r="Z427" s="66"/>
    </row>
    <row r="428" spans="1:53" ht="14.25" customHeight="1" x14ac:dyDescent="0.25">
      <c r="A428" s="355" t="s">
        <v>116</v>
      </c>
      <c r="B428" s="355"/>
      <c r="C428" s="355"/>
      <c r="D428" s="355"/>
      <c r="E428" s="355"/>
      <c r="F428" s="355"/>
      <c r="G428" s="355"/>
      <c r="H428" s="355"/>
      <c r="I428" s="355"/>
      <c r="J428" s="355"/>
      <c r="K428" s="355"/>
      <c r="L428" s="355"/>
      <c r="M428" s="355"/>
      <c r="N428" s="355"/>
      <c r="O428" s="355"/>
      <c r="P428" s="355"/>
      <c r="Q428" s="355"/>
      <c r="R428" s="355"/>
      <c r="S428" s="355"/>
      <c r="T428" s="355"/>
      <c r="U428" s="355"/>
      <c r="V428" s="355"/>
      <c r="W428" s="355"/>
      <c r="X428" s="355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41">
        <v>4607091389067</v>
      </c>
      <c r="E429" s="341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3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3"/>
      <c r="P429" s="343"/>
      <c r="Q429" s="343"/>
      <c r="R429" s="344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7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41">
        <v>4607091383522</v>
      </c>
      <c r="E430" s="341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3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3"/>
      <c r="P430" s="343"/>
      <c r="Q430" s="343"/>
      <c r="R430" s="344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41">
        <v>4607091384437</v>
      </c>
      <c r="E431" s="34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3"/>
      <c r="P431" s="343"/>
      <c r="Q431" s="343"/>
      <c r="R431" s="34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41">
        <v>4607091389104</v>
      </c>
      <c r="E432" s="34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38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3"/>
      <c r="P432" s="343"/>
      <c r="Q432" s="343"/>
      <c r="R432" s="34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41">
        <v>4680115880603</v>
      </c>
      <c r="E433" s="341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38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3"/>
      <c r="P433" s="343"/>
      <c r="Q433" s="343"/>
      <c r="R433" s="34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41">
        <v>4607091389999</v>
      </c>
      <c r="E434" s="34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3"/>
      <c r="P434" s="343"/>
      <c r="Q434" s="343"/>
      <c r="R434" s="34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41">
        <v>4680115882782</v>
      </c>
      <c r="E435" s="341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38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3"/>
      <c r="P435" s="343"/>
      <c r="Q435" s="343"/>
      <c r="R435" s="34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41">
        <v>4607091389098</v>
      </c>
      <c r="E436" s="341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3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3"/>
      <c r="P436" s="343"/>
      <c r="Q436" s="343"/>
      <c r="R436" s="34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41">
        <v>4607091389982</v>
      </c>
      <c r="E437" s="341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3"/>
      <c r="P437" s="343"/>
      <c r="Q437" s="343"/>
      <c r="R437" s="344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349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6" t="s">
        <v>43</v>
      </c>
      <c r="O438" s="347"/>
      <c r="P438" s="347"/>
      <c r="Q438" s="347"/>
      <c r="R438" s="347"/>
      <c r="S438" s="347"/>
      <c r="T438" s="348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0</v>
      </c>
      <c r="W438" s="44">
        <f>IFERROR(W429/H429,"0")+IFERROR(W430/H430,"0")+IFERROR(W431/H431,"0")+IFERROR(W432/H432,"0")+IFERROR(W433/H433,"0")+IFERROR(W434/H434,"0")+IFERROR(W435/H435,"0")+IFERROR(W436/H436,"0")+IFERROR(W437/H437,"0")</f>
        <v>0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68"/>
      <c r="Z438" s="68"/>
    </row>
    <row r="439" spans="1:53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6" t="s">
        <v>43</v>
      </c>
      <c r="O439" s="347"/>
      <c r="P439" s="347"/>
      <c r="Q439" s="347"/>
      <c r="R439" s="347"/>
      <c r="S439" s="347"/>
      <c r="T439" s="348"/>
      <c r="U439" s="43" t="s">
        <v>0</v>
      </c>
      <c r="V439" s="44">
        <f>IFERROR(SUM(V429:V437),"0")</f>
        <v>0</v>
      </c>
      <c r="W439" s="44">
        <f>IFERROR(SUM(W429:W437),"0")</f>
        <v>0</v>
      </c>
      <c r="X439" s="43"/>
      <c r="Y439" s="68"/>
      <c r="Z439" s="68"/>
    </row>
    <row r="440" spans="1:53" ht="14.25" customHeight="1" x14ac:dyDescent="0.25">
      <c r="A440" s="355" t="s">
        <v>108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41">
        <v>4607091388930</v>
      </c>
      <c r="E441" s="341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3"/>
      <c r="P441" s="343"/>
      <c r="Q441" s="343"/>
      <c r="R441" s="34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41">
        <v>4680115880054</v>
      </c>
      <c r="E442" s="341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3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3"/>
      <c r="P442" s="343"/>
      <c r="Q442" s="343"/>
      <c r="R442" s="344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6" t="s">
        <v>43</v>
      </c>
      <c r="O443" s="347"/>
      <c r="P443" s="347"/>
      <c r="Q443" s="347"/>
      <c r="R443" s="347"/>
      <c r="S443" s="347"/>
      <c r="T443" s="348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349"/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50"/>
      <c r="N444" s="346" t="s">
        <v>43</v>
      </c>
      <c r="O444" s="347"/>
      <c r="P444" s="347"/>
      <c r="Q444" s="347"/>
      <c r="R444" s="347"/>
      <c r="S444" s="347"/>
      <c r="T444" s="348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55" t="s">
        <v>76</v>
      </c>
      <c r="B445" s="355"/>
      <c r="C445" s="355"/>
      <c r="D445" s="355"/>
      <c r="E445" s="355"/>
      <c r="F445" s="355"/>
      <c r="G445" s="355"/>
      <c r="H445" s="355"/>
      <c r="I445" s="355"/>
      <c r="J445" s="355"/>
      <c r="K445" s="355"/>
      <c r="L445" s="355"/>
      <c r="M445" s="355"/>
      <c r="N445" s="355"/>
      <c r="O445" s="355"/>
      <c r="P445" s="355"/>
      <c r="Q445" s="355"/>
      <c r="R445" s="355"/>
      <c r="S445" s="355"/>
      <c r="T445" s="355"/>
      <c r="U445" s="355"/>
      <c r="V445" s="355"/>
      <c r="W445" s="355"/>
      <c r="X445" s="355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41">
        <v>4680115883116</v>
      </c>
      <c r="E446" s="341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3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3"/>
      <c r="P446" s="343"/>
      <c r="Q446" s="343"/>
      <c r="R446" s="344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1" si="20">IFERROR(IF(V446="",0,CEILING((V446/$H446),1)*$H446),"")</f>
        <v>0</v>
      </c>
      <c r="X446" s="42" t="str">
        <f>IFERROR(IF(W446=0,"",ROUNDUP(W446/H446,0)*0.01196),"")</f>
        <v/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41">
        <v>4680115883093</v>
      </c>
      <c r="E447" s="341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3"/>
      <c r="P447" s="343"/>
      <c r="Q447" s="343"/>
      <c r="R447" s="344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0"/>
        <v>0</v>
      </c>
      <c r="X447" s="42" t="str">
        <f>IFERROR(IF(W447=0,"",ROUNDUP(W447/H447,0)*0.01196),"")</f>
        <v/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41">
        <v>4680115883109</v>
      </c>
      <c r="E448" s="341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3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3"/>
      <c r="P448" s="343"/>
      <c r="Q448" s="343"/>
      <c r="R448" s="344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0"/>
        <v>0</v>
      </c>
      <c r="X448" s="42" t="str">
        <f>IFERROR(IF(W448=0,"",ROUNDUP(W448/H448,0)*0.01196),"")</f>
        <v/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41">
        <v>4680115882072</v>
      </c>
      <c r="E449" s="341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373" t="s">
        <v>646</v>
      </c>
      <c r="O449" s="343"/>
      <c r="P449" s="343"/>
      <c r="Q449" s="343"/>
      <c r="R449" s="344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41">
        <v>4680115882102</v>
      </c>
      <c r="E450" s="341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374" t="s">
        <v>649</v>
      </c>
      <c r="O450" s="343"/>
      <c r="P450" s="343"/>
      <c r="Q450" s="343"/>
      <c r="R450" s="344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41">
        <v>4680115882096</v>
      </c>
      <c r="E451" s="341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375" t="s">
        <v>652</v>
      </c>
      <c r="O451" s="343"/>
      <c r="P451" s="343"/>
      <c r="Q451" s="343"/>
      <c r="R451" s="344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349"/>
      <c r="B452" s="349"/>
      <c r="C452" s="349"/>
      <c r="D452" s="349"/>
      <c r="E452" s="349"/>
      <c r="F452" s="349"/>
      <c r="G452" s="349"/>
      <c r="H452" s="349"/>
      <c r="I452" s="349"/>
      <c r="J452" s="349"/>
      <c r="K452" s="349"/>
      <c r="L452" s="349"/>
      <c r="M452" s="350"/>
      <c r="N452" s="346" t="s">
        <v>43</v>
      </c>
      <c r="O452" s="347"/>
      <c r="P452" s="347"/>
      <c r="Q452" s="347"/>
      <c r="R452" s="347"/>
      <c r="S452" s="347"/>
      <c r="T452" s="348"/>
      <c r="U452" s="43" t="s">
        <v>42</v>
      </c>
      <c r="V452" s="44">
        <f>IFERROR(V446/H446,"0")+IFERROR(V447/H447,"0")+IFERROR(V448/H448,"0")+IFERROR(V449/H449,"0")+IFERROR(V450/H450,"0")+IFERROR(V451/H451,"0")</f>
        <v>0</v>
      </c>
      <c r="W452" s="44">
        <f>IFERROR(W446/H446,"0")+IFERROR(W447/H447,"0")+IFERROR(W448/H448,"0")+IFERROR(W449/H449,"0")+IFERROR(W450/H450,"0")+IFERROR(W451/H451,"0")</f>
        <v>0</v>
      </c>
      <c r="X452" s="44">
        <f>IFERROR(IF(X446="",0,X446),"0")+IFERROR(IF(X447="",0,X447),"0")+IFERROR(IF(X448="",0,X448),"0")+IFERROR(IF(X449="",0,X449),"0")+IFERROR(IF(X450="",0,X450),"0")+IFERROR(IF(X451="",0,X451),"0")</f>
        <v>0</v>
      </c>
      <c r="Y452" s="68"/>
      <c r="Z452" s="68"/>
    </row>
    <row r="453" spans="1:53" x14ac:dyDescent="0.2">
      <c r="A453" s="349"/>
      <c r="B453" s="349"/>
      <c r="C453" s="349"/>
      <c r="D453" s="349"/>
      <c r="E453" s="349"/>
      <c r="F453" s="349"/>
      <c r="G453" s="349"/>
      <c r="H453" s="349"/>
      <c r="I453" s="349"/>
      <c r="J453" s="349"/>
      <c r="K453" s="349"/>
      <c r="L453" s="349"/>
      <c r="M453" s="350"/>
      <c r="N453" s="346" t="s">
        <v>43</v>
      </c>
      <c r="O453" s="347"/>
      <c r="P453" s="347"/>
      <c r="Q453" s="347"/>
      <c r="R453" s="347"/>
      <c r="S453" s="347"/>
      <c r="T453" s="348"/>
      <c r="U453" s="43" t="s">
        <v>0</v>
      </c>
      <c r="V453" s="44">
        <f>IFERROR(SUM(V446:V451),"0")</f>
        <v>0</v>
      </c>
      <c r="W453" s="44">
        <f>IFERROR(SUM(W446:W451),"0")</f>
        <v>0</v>
      </c>
      <c r="X453" s="43"/>
      <c r="Y453" s="68"/>
      <c r="Z453" s="68"/>
    </row>
    <row r="454" spans="1:53" ht="14.25" customHeight="1" x14ac:dyDescent="0.25">
      <c r="A454" s="355" t="s">
        <v>81</v>
      </c>
      <c r="B454" s="355"/>
      <c r="C454" s="355"/>
      <c r="D454" s="355"/>
      <c r="E454" s="355"/>
      <c r="F454" s="355"/>
      <c r="G454" s="355"/>
      <c r="H454" s="355"/>
      <c r="I454" s="355"/>
      <c r="J454" s="355"/>
      <c r="K454" s="355"/>
      <c r="L454" s="355"/>
      <c r="M454" s="355"/>
      <c r="N454" s="355"/>
      <c r="O454" s="355"/>
      <c r="P454" s="355"/>
      <c r="Q454" s="355"/>
      <c r="R454" s="355"/>
      <c r="S454" s="355"/>
      <c r="T454" s="355"/>
      <c r="U454" s="355"/>
      <c r="V454" s="355"/>
      <c r="W454" s="355"/>
      <c r="X454" s="355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41">
        <v>4680115883536</v>
      </c>
      <c r="E455" s="341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370" t="s">
        <v>655</v>
      </c>
      <c r="O455" s="343"/>
      <c r="P455" s="343"/>
      <c r="Q455" s="343"/>
      <c r="R455" s="344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41">
        <v>4607091383409</v>
      </c>
      <c r="E456" s="341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3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3"/>
      <c r="P456" s="343"/>
      <c r="Q456" s="343"/>
      <c r="R456" s="344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41">
        <v>4607091383416</v>
      </c>
      <c r="E457" s="341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3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3"/>
      <c r="P457" s="343"/>
      <c r="Q457" s="343"/>
      <c r="R457" s="34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349"/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50"/>
      <c r="N458" s="346" t="s">
        <v>43</v>
      </c>
      <c r="O458" s="347"/>
      <c r="P458" s="347"/>
      <c r="Q458" s="347"/>
      <c r="R458" s="347"/>
      <c r="S458" s="347"/>
      <c r="T458" s="348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349"/>
      <c r="B459" s="349"/>
      <c r="C459" s="349"/>
      <c r="D459" s="349"/>
      <c r="E459" s="349"/>
      <c r="F459" s="349"/>
      <c r="G459" s="349"/>
      <c r="H459" s="349"/>
      <c r="I459" s="349"/>
      <c r="J459" s="349"/>
      <c r="K459" s="349"/>
      <c r="L459" s="349"/>
      <c r="M459" s="350"/>
      <c r="N459" s="346" t="s">
        <v>43</v>
      </c>
      <c r="O459" s="347"/>
      <c r="P459" s="347"/>
      <c r="Q459" s="347"/>
      <c r="R459" s="347"/>
      <c r="S459" s="347"/>
      <c r="T459" s="348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65" t="s">
        <v>660</v>
      </c>
      <c r="B460" s="365"/>
      <c r="C460" s="365"/>
      <c r="D460" s="365"/>
      <c r="E460" s="365"/>
      <c r="F460" s="365"/>
      <c r="G460" s="365"/>
      <c r="H460" s="365"/>
      <c r="I460" s="365"/>
      <c r="J460" s="365"/>
      <c r="K460" s="365"/>
      <c r="L460" s="365"/>
      <c r="M460" s="365"/>
      <c r="N460" s="365"/>
      <c r="O460" s="365"/>
      <c r="P460" s="365"/>
      <c r="Q460" s="365"/>
      <c r="R460" s="365"/>
      <c r="S460" s="365"/>
      <c r="T460" s="365"/>
      <c r="U460" s="365"/>
      <c r="V460" s="365"/>
      <c r="W460" s="365"/>
      <c r="X460" s="365"/>
      <c r="Y460" s="55"/>
      <c r="Z460" s="55"/>
    </row>
    <row r="461" spans="1:53" ht="16.5" customHeight="1" x14ac:dyDescent="0.25">
      <c r="A461" s="366" t="s">
        <v>661</v>
      </c>
      <c r="B461" s="366"/>
      <c r="C461" s="366"/>
      <c r="D461" s="366"/>
      <c r="E461" s="366"/>
      <c r="F461" s="366"/>
      <c r="G461" s="366"/>
      <c r="H461" s="366"/>
      <c r="I461" s="366"/>
      <c r="J461" s="366"/>
      <c r="K461" s="366"/>
      <c r="L461" s="366"/>
      <c r="M461" s="366"/>
      <c r="N461" s="366"/>
      <c r="O461" s="366"/>
      <c r="P461" s="366"/>
      <c r="Q461" s="366"/>
      <c r="R461" s="366"/>
      <c r="S461" s="366"/>
      <c r="T461" s="366"/>
      <c r="U461" s="366"/>
      <c r="V461" s="366"/>
      <c r="W461" s="366"/>
      <c r="X461" s="366"/>
      <c r="Y461" s="66"/>
      <c r="Z461" s="66"/>
    </row>
    <row r="462" spans="1:53" ht="14.25" customHeight="1" x14ac:dyDescent="0.25">
      <c r="A462" s="355" t="s">
        <v>116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41">
        <v>4640242180038</v>
      </c>
      <c r="E463" s="341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367" t="s">
        <v>664</v>
      </c>
      <c r="O463" s="343"/>
      <c r="P463" s="343"/>
      <c r="Q463" s="343"/>
      <c r="R463" s="344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41">
        <v>4640242180441</v>
      </c>
      <c r="E464" s="341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368" t="s">
        <v>667</v>
      </c>
      <c r="O464" s="343"/>
      <c r="P464" s="343"/>
      <c r="Q464" s="343"/>
      <c r="R464" s="34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41">
        <v>4640242180564</v>
      </c>
      <c r="E465" s="341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369" t="s">
        <v>670</v>
      </c>
      <c r="O465" s="343"/>
      <c r="P465" s="343"/>
      <c r="Q465" s="343"/>
      <c r="R465" s="34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349"/>
      <c r="B466" s="349"/>
      <c r="C466" s="349"/>
      <c r="D466" s="349"/>
      <c r="E466" s="349"/>
      <c r="F466" s="349"/>
      <c r="G466" s="349"/>
      <c r="H466" s="349"/>
      <c r="I466" s="349"/>
      <c r="J466" s="349"/>
      <c r="K466" s="349"/>
      <c r="L466" s="349"/>
      <c r="M466" s="350"/>
      <c r="N466" s="346" t="s">
        <v>43</v>
      </c>
      <c r="O466" s="347"/>
      <c r="P466" s="347"/>
      <c r="Q466" s="347"/>
      <c r="R466" s="347"/>
      <c r="S466" s="347"/>
      <c r="T466" s="348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349"/>
      <c r="B467" s="349"/>
      <c r="C467" s="349"/>
      <c r="D467" s="349"/>
      <c r="E467" s="349"/>
      <c r="F467" s="349"/>
      <c r="G467" s="349"/>
      <c r="H467" s="349"/>
      <c r="I467" s="349"/>
      <c r="J467" s="349"/>
      <c r="K467" s="349"/>
      <c r="L467" s="349"/>
      <c r="M467" s="350"/>
      <c r="N467" s="346" t="s">
        <v>43</v>
      </c>
      <c r="O467" s="347"/>
      <c r="P467" s="347"/>
      <c r="Q467" s="347"/>
      <c r="R467" s="347"/>
      <c r="S467" s="347"/>
      <c r="T467" s="348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14.25" customHeight="1" x14ac:dyDescent="0.25">
      <c r="A468" s="355" t="s">
        <v>108</v>
      </c>
      <c r="B468" s="355"/>
      <c r="C468" s="355"/>
      <c r="D468" s="355"/>
      <c r="E468" s="355"/>
      <c r="F468" s="355"/>
      <c r="G468" s="355"/>
      <c r="H468" s="355"/>
      <c r="I468" s="355"/>
      <c r="J468" s="355"/>
      <c r="K468" s="355"/>
      <c r="L468" s="355"/>
      <c r="M468" s="355"/>
      <c r="N468" s="355"/>
      <c r="O468" s="355"/>
      <c r="P468" s="355"/>
      <c r="Q468" s="355"/>
      <c r="R468" s="355"/>
      <c r="S468" s="355"/>
      <c r="T468" s="355"/>
      <c r="U468" s="355"/>
      <c r="V468" s="355"/>
      <c r="W468" s="355"/>
      <c r="X468" s="355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41">
        <v>4640242180526</v>
      </c>
      <c r="E469" s="341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363" t="s">
        <v>673</v>
      </c>
      <c r="O469" s="343"/>
      <c r="P469" s="343"/>
      <c r="Q469" s="343"/>
      <c r="R469" s="344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41">
        <v>4640242180519</v>
      </c>
      <c r="E470" s="341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364" t="s">
        <v>676</v>
      </c>
      <c r="O470" s="343"/>
      <c r="P470" s="343"/>
      <c r="Q470" s="343"/>
      <c r="R470" s="344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6" t="s">
        <v>43</v>
      </c>
      <c r="O471" s="347"/>
      <c r="P471" s="347"/>
      <c r="Q471" s="347"/>
      <c r="R471" s="347"/>
      <c r="S471" s="347"/>
      <c r="T471" s="348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349"/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50"/>
      <c r="N472" s="346" t="s">
        <v>43</v>
      </c>
      <c r="O472" s="347"/>
      <c r="P472" s="347"/>
      <c r="Q472" s="347"/>
      <c r="R472" s="347"/>
      <c r="S472" s="347"/>
      <c r="T472" s="348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55" t="s">
        <v>76</v>
      </c>
      <c r="B473" s="355"/>
      <c r="C473" s="355"/>
      <c r="D473" s="355"/>
      <c r="E473" s="355"/>
      <c r="F473" s="355"/>
      <c r="G473" s="355"/>
      <c r="H473" s="355"/>
      <c r="I473" s="355"/>
      <c r="J473" s="355"/>
      <c r="K473" s="355"/>
      <c r="L473" s="355"/>
      <c r="M473" s="355"/>
      <c r="N473" s="355"/>
      <c r="O473" s="355"/>
      <c r="P473" s="355"/>
      <c r="Q473" s="355"/>
      <c r="R473" s="355"/>
      <c r="S473" s="355"/>
      <c r="T473" s="355"/>
      <c r="U473" s="355"/>
      <c r="V473" s="355"/>
      <c r="W473" s="355"/>
      <c r="X473" s="355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41">
        <v>4640242180489</v>
      </c>
      <c r="E474" s="341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359" t="s">
        <v>679</v>
      </c>
      <c r="O474" s="343"/>
      <c r="P474" s="343"/>
      <c r="Q474" s="343"/>
      <c r="R474" s="344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41">
        <v>4640242180816</v>
      </c>
      <c r="E475" s="341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360" t="s">
        <v>682</v>
      </c>
      <c r="O475" s="343"/>
      <c r="P475" s="343"/>
      <c r="Q475" s="343"/>
      <c r="R475" s="344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IFERROR(IF(W475=0,"",ROUNDUP(W475/H475,0)*0.00753),"")</f>
        <v/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4301031244</v>
      </c>
      <c r="D476" s="341">
        <v>4640242180595</v>
      </c>
      <c r="E476" s="341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361" t="s">
        <v>685</v>
      </c>
      <c r="O476" s="343"/>
      <c r="P476" s="343"/>
      <c r="Q476" s="343"/>
      <c r="R476" s="344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IFERROR(IF(W476=0,"",ROUNDUP(W476/H476,0)*0.00753),"")</f>
        <v/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686</v>
      </c>
      <c r="B477" s="64" t="s">
        <v>687</v>
      </c>
      <c r="C477" s="37">
        <v>4301031203</v>
      </c>
      <c r="D477" s="341">
        <v>4640242180908</v>
      </c>
      <c r="E477" s="341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362" t="s">
        <v>688</v>
      </c>
      <c r="O477" s="343"/>
      <c r="P477" s="343"/>
      <c r="Q477" s="343"/>
      <c r="R477" s="344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349"/>
      <c r="B478" s="349"/>
      <c r="C478" s="349"/>
      <c r="D478" s="349"/>
      <c r="E478" s="349"/>
      <c r="F478" s="349"/>
      <c r="G478" s="349"/>
      <c r="H478" s="349"/>
      <c r="I478" s="349"/>
      <c r="J478" s="349"/>
      <c r="K478" s="349"/>
      <c r="L478" s="349"/>
      <c r="M478" s="350"/>
      <c r="N478" s="346" t="s">
        <v>43</v>
      </c>
      <c r="O478" s="347"/>
      <c r="P478" s="347"/>
      <c r="Q478" s="347"/>
      <c r="R478" s="347"/>
      <c r="S478" s="347"/>
      <c r="T478" s="348"/>
      <c r="U478" s="43" t="s">
        <v>42</v>
      </c>
      <c r="V478" s="44">
        <f>IFERROR(V474/H474,"0")+IFERROR(V475/H475,"0")+IFERROR(V476/H476,"0")+IFERROR(V477/H477,"0")</f>
        <v>0</v>
      </c>
      <c r="W478" s="44">
        <f>IFERROR(W474/H474,"0")+IFERROR(W475/H475,"0")+IFERROR(W476/H476,"0")+IFERROR(W477/H477,"0")</f>
        <v>0</v>
      </c>
      <c r="X478" s="44">
        <f>IFERROR(IF(X474="",0,X474),"0")+IFERROR(IF(X475="",0,X475),"0")+IFERROR(IF(X476="",0,X476),"0")+IFERROR(IF(X477="",0,X477),"0")</f>
        <v>0</v>
      </c>
      <c r="Y478" s="68"/>
      <c r="Z478" s="68"/>
    </row>
    <row r="479" spans="1:53" x14ac:dyDescent="0.2">
      <c r="A479" s="349"/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50"/>
      <c r="N479" s="346" t="s">
        <v>43</v>
      </c>
      <c r="O479" s="347"/>
      <c r="P479" s="347"/>
      <c r="Q479" s="347"/>
      <c r="R479" s="347"/>
      <c r="S479" s="347"/>
      <c r="T479" s="348"/>
      <c r="U479" s="43" t="s">
        <v>0</v>
      </c>
      <c r="V479" s="44">
        <f>IFERROR(SUM(V474:V477),"0")</f>
        <v>0</v>
      </c>
      <c r="W479" s="44">
        <f>IFERROR(SUM(W474:W477),"0")</f>
        <v>0</v>
      </c>
      <c r="X479" s="43"/>
      <c r="Y479" s="68"/>
      <c r="Z479" s="68"/>
    </row>
    <row r="480" spans="1:53" ht="14.25" customHeight="1" x14ac:dyDescent="0.25">
      <c r="A480" s="355" t="s">
        <v>81</v>
      </c>
      <c r="B480" s="355"/>
      <c r="C480" s="355"/>
      <c r="D480" s="355"/>
      <c r="E480" s="355"/>
      <c r="F480" s="355"/>
      <c r="G480" s="355"/>
      <c r="H480" s="355"/>
      <c r="I480" s="355"/>
      <c r="J480" s="355"/>
      <c r="K480" s="355"/>
      <c r="L480" s="355"/>
      <c r="M480" s="355"/>
      <c r="N480" s="355"/>
      <c r="O480" s="355"/>
      <c r="P480" s="355"/>
      <c r="Q480" s="355"/>
      <c r="R480" s="355"/>
      <c r="S480" s="355"/>
      <c r="T480" s="355"/>
      <c r="U480" s="355"/>
      <c r="V480" s="355"/>
      <c r="W480" s="355"/>
      <c r="X480" s="355"/>
      <c r="Y480" s="67"/>
      <c r="Z480" s="67"/>
    </row>
    <row r="481" spans="1:53" ht="27" customHeight="1" x14ac:dyDescent="0.25">
      <c r="A481" s="64" t="s">
        <v>689</v>
      </c>
      <c r="B481" s="64" t="s">
        <v>690</v>
      </c>
      <c r="C481" s="37">
        <v>4301051310</v>
      </c>
      <c r="D481" s="341">
        <v>4680115880870</v>
      </c>
      <c r="E481" s="341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3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3"/>
      <c r="P481" s="343"/>
      <c r="Q481" s="343"/>
      <c r="R481" s="344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691</v>
      </c>
      <c r="B482" s="64" t="s">
        <v>692</v>
      </c>
      <c r="C482" s="37">
        <v>4301051510</v>
      </c>
      <c r="D482" s="341">
        <v>4640242180540</v>
      </c>
      <c r="E482" s="341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357" t="s">
        <v>693</v>
      </c>
      <c r="O482" s="343"/>
      <c r="P482" s="343"/>
      <c r="Q482" s="343"/>
      <c r="R482" s="344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4301051390</v>
      </c>
      <c r="D483" s="341">
        <v>4640242181233</v>
      </c>
      <c r="E483" s="341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358" t="s">
        <v>696</v>
      </c>
      <c r="O483" s="343"/>
      <c r="P483" s="343"/>
      <c r="Q483" s="343"/>
      <c r="R483" s="344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4301051508</v>
      </c>
      <c r="D484" s="341">
        <v>4640242180557</v>
      </c>
      <c r="E484" s="341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342" t="s">
        <v>699</v>
      </c>
      <c r="O484" s="343"/>
      <c r="P484" s="343"/>
      <c r="Q484" s="343"/>
      <c r="R484" s="344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4301051448</v>
      </c>
      <c r="D485" s="341">
        <v>4640242181226</v>
      </c>
      <c r="E485" s="341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345" t="s">
        <v>702</v>
      </c>
      <c r="O485" s="343"/>
      <c r="P485" s="343"/>
      <c r="Q485" s="343"/>
      <c r="R485" s="344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349"/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50"/>
      <c r="N486" s="346" t="s">
        <v>43</v>
      </c>
      <c r="O486" s="347"/>
      <c r="P486" s="347"/>
      <c r="Q486" s="347"/>
      <c r="R486" s="347"/>
      <c r="S486" s="347"/>
      <c r="T486" s="348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349"/>
      <c r="B487" s="349"/>
      <c r="C487" s="349"/>
      <c r="D487" s="349"/>
      <c r="E487" s="349"/>
      <c r="F487" s="349"/>
      <c r="G487" s="349"/>
      <c r="H487" s="349"/>
      <c r="I487" s="349"/>
      <c r="J487" s="349"/>
      <c r="K487" s="349"/>
      <c r="L487" s="349"/>
      <c r="M487" s="350"/>
      <c r="N487" s="346" t="s">
        <v>43</v>
      </c>
      <c r="O487" s="347"/>
      <c r="P487" s="347"/>
      <c r="Q487" s="347"/>
      <c r="R487" s="347"/>
      <c r="S487" s="347"/>
      <c r="T487" s="348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349"/>
      <c r="B488" s="349"/>
      <c r="C488" s="349"/>
      <c r="D488" s="349"/>
      <c r="E488" s="349"/>
      <c r="F488" s="349"/>
      <c r="G488" s="349"/>
      <c r="H488" s="349"/>
      <c r="I488" s="349"/>
      <c r="J488" s="349"/>
      <c r="K488" s="349"/>
      <c r="L488" s="349"/>
      <c r="M488" s="354"/>
      <c r="N488" s="351" t="s">
        <v>36</v>
      </c>
      <c r="O488" s="352"/>
      <c r="P488" s="352"/>
      <c r="Q488" s="352"/>
      <c r="R488" s="352"/>
      <c r="S488" s="352"/>
      <c r="T488" s="353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0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0</v>
      </c>
      <c r="X488" s="43"/>
      <c r="Y488" s="68"/>
      <c r="Z488" s="68"/>
    </row>
    <row r="489" spans="1:53" x14ac:dyDescent="0.2">
      <c r="A489" s="349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4"/>
      <c r="N489" s="351" t="s">
        <v>37</v>
      </c>
      <c r="O489" s="352"/>
      <c r="P489" s="352"/>
      <c r="Q489" s="352"/>
      <c r="R489" s="352"/>
      <c r="S489" s="352"/>
      <c r="T489" s="353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0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0</v>
      </c>
      <c r="X489" s="43"/>
      <c r="Y489" s="68"/>
      <c r="Z489" s="68"/>
    </row>
    <row r="490" spans="1:53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4"/>
      <c r="N490" s="351" t="s">
        <v>38</v>
      </c>
      <c r="O490" s="352"/>
      <c r="P490" s="352"/>
      <c r="Q490" s="352"/>
      <c r="R490" s="352"/>
      <c r="S490" s="352"/>
      <c r="T490" s="353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0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0</v>
      </c>
      <c r="X490" s="43"/>
      <c r="Y490" s="68"/>
      <c r="Z490" s="68"/>
    </row>
    <row r="491" spans="1:53" x14ac:dyDescent="0.2">
      <c r="A491" s="349"/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54"/>
      <c r="N491" s="351" t="s">
        <v>39</v>
      </c>
      <c r="O491" s="352"/>
      <c r="P491" s="352"/>
      <c r="Q491" s="352"/>
      <c r="R491" s="352"/>
      <c r="S491" s="352"/>
      <c r="T491" s="353"/>
      <c r="U491" s="43" t="s">
        <v>0</v>
      </c>
      <c r="V491" s="44">
        <f>GrossWeightTotal+PalletQtyTotal*25</f>
        <v>0</v>
      </c>
      <c r="W491" s="44">
        <f>GrossWeightTotalR+PalletQtyTotalR*25</f>
        <v>0</v>
      </c>
      <c r="X491" s="43"/>
      <c r="Y491" s="68"/>
      <c r="Z491" s="68"/>
    </row>
    <row r="492" spans="1:53" x14ac:dyDescent="0.2">
      <c r="A492" s="349"/>
      <c r="B492" s="349"/>
      <c r="C492" s="349"/>
      <c r="D492" s="349"/>
      <c r="E492" s="349"/>
      <c r="F492" s="349"/>
      <c r="G492" s="349"/>
      <c r="H492" s="349"/>
      <c r="I492" s="349"/>
      <c r="J492" s="349"/>
      <c r="K492" s="349"/>
      <c r="L492" s="349"/>
      <c r="M492" s="354"/>
      <c r="N492" s="351" t="s">
        <v>40</v>
      </c>
      <c r="O492" s="352"/>
      <c r="P492" s="352"/>
      <c r="Q492" s="352"/>
      <c r="R492" s="352"/>
      <c r="S492" s="352"/>
      <c r="T492" s="353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0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0</v>
      </c>
      <c r="X492" s="43"/>
      <c r="Y492" s="68"/>
      <c r="Z492" s="68"/>
    </row>
    <row r="493" spans="1:53" ht="14.25" x14ac:dyDescent="0.2">
      <c r="A493" s="349"/>
      <c r="B493" s="349"/>
      <c r="C493" s="349"/>
      <c r="D493" s="349"/>
      <c r="E493" s="349"/>
      <c r="F493" s="349"/>
      <c r="G493" s="349"/>
      <c r="H493" s="349"/>
      <c r="I493" s="349"/>
      <c r="J493" s="349"/>
      <c r="K493" s="349"/>
      <c r="L493" s="349"/>
      <c r="M493" s="354"/>
      <c r="N493" s="351" t="s">
        <v>41</v>
      </c>
      <c r="O493" s="352"/>
      <c r="P493" s="352"/>
      <c r="Q493" s="352"/>
      <c r="R493" s="352"/>
      <c r="S493" s="352"/>
      <c r="T493" s="353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0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337" t="s">
        <v>106</v>
      </c>
      <c r="D495" s="337" t="s">
        <v>106</v>
      </c>
      <c r="E495" s="337" t="s">
        <v>106</v>
      </c>
      <c r="F495" s="337" t="s">
        <v>106</v>
      </c>
      <c r="G495" s="337" t="s">
        <v>264</v>
      </c>
      <c r="H495" s="337" t="s">
        <v>264</v>
      </c>
      <c r="I495" s="337" t="s">
        <v>264</v>
      </c>
      <c r="J495" s="337" t="s">
        <v>264</v>
      </c>
      <c r="K495" s="338"/>
      <c r="L495" s="337" t="s">
        <v>264</v>
      </c>
      <c r="M495" s="337" t="s">
        <v>264</v>
      </c>
      <c r="N495" s="337" t="s">
        <v>264</v>
      </c>
      <c r="O495" s="337" t="s">
        <v>471</v>
      </c>
      <c r="P495" s="337" t="s">
        <v>471</v>
      </c>
      <c r="Q495" s="337" t="s">
        <v>527</v>
      </c>
      <c r="R495" s="337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339" t="s">
        <v>10</v>
      </c>
      <c r="B496" s="337" t="s">
        <v>75</v>
      </c>
      <c r="C496" s="337" t="s">
        <v>107</v>
      </c>
      <c r="D496" s="337" t="s">
        <v>115</v>
      </c>
      <c r="E496" s="337" t="s">
        <v>106</v>
      </c>
      <c r="F496" s="337" t="s">
        <v>255</v>
      </c>
      <c r="G496" s="337" t="s">
        <v>265</v>
      </c>
      <c r="H496" s="337" t="s">
        <v>272</v>
      </c>
      <c r="I496" s="337" t="s">
        <v>292</v>
      </c>
      <c r="J496" s="337" t="s">
        <v>358</v>
      </c>
      <c r="K496" s="1"/>
      <c r="L496" s="337" t="s">
        <v>361</v>
      </c>
      <c r="M496" s="337" t="s">
        <v>443</v>
      </c>
      <c r="N496" s="337" t="s">
        <v>462</v>
      </c>
      <c r="O496" s="337" t="s">
        <v>472</v>
      </c>
      <c r="P496" s="337" t="s">
        <v>501</v>
      </c>
      <c r="Q496" s="337" t="s">
        <v>528</v>
      </c>
      <c r="R496" s="337" t="s">
        <v>584</v>
      </c>
      <c r="S496" s="337" t="s">
        <v>615</v>
      </c>
      <c r="T496" s="337" t="s">
        <v>661</v>
      </c>
      <c r="U496" s="1"/>
      <c r="Z496" s="61"/>
      <c r="AC496" s="1"/>
    </row>
    <row r="497" spans="1:29" ht="13.5" thickBot="1" x14ac:dyDescent="0.25">
      <c r="A497" s="340"/>
      <c r="B497" s="337"/>
      <c r="C497" s="337"/>
      <c r="D497" s="337"/>
      <c r="E497" s="337"/>
      <c r="F497" s="337"/>
      <c r="G497" s="337"/>
      <c r="H497" s="337"/>
      <c r="I497" s="337"/>
      <c r="J497" s="337"/>
      <c r="K497" s="1"/>
      <c r="L497" s="337"/>
      <c r="M497" s="337"/>
      <c r="N497" s="337"/>
      <c r="O497" s="337"/>
      <c r="P497" s="337"/>
      <c r="Q497" s="337"/>
      <c r="R497" s="337"/>
      <c r="S497" s="337"/>
      <c r="T497" s="337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0</v>
      </c>
      <c r="D498" s="53">
        <f>IFERROR(W55*1,"0")+IFERROR(W56*1,"0")+IFERROR(W57*1,"0")+IFERROR(W58*1,"0")</f>
        <v>0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53">
        <f>IFERROR(W133*1,"0")+IFERROR(W134*1,"0")+IFERROR(W135*1,"0")+IFERROR(W136*1,"0")</f>
        <v>0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0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0</v>
      </c>
      <c r="M498" s="53">
        <f>IFERROR(W272*1,"0")+IFERROR(W273*1,"0")+IFERROR(W274*1,"0")+IFERROR(W275*1,"0")+IFERROR(W276*1,"0")+IFERROR(W277*1,"0")+IFERROR(W278*1,"0")+IFERROR(W279*1,"0")+IFERROR(W283*1,"0")+IFERROR(W284*1,"0")</f>
        <v>0</v>
      </c>
      <c r="N498" s="53">
        <f>IFERROR(W289*1,"0")+IFERROR(W293*1,"0")+IFERROR(W297*1,"0")+IFERROR(W301*1,"0")</f>
        <v>0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0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1"/>
      <c r="Z498" s="61"/>
      <c r="AC498" s="1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8" spans="2:8" x14ac:dyDescent="0.2">
      <c r="B8" s="54" t="s">
        <v>712</v>
      </c>
      <c r="C8" s="54" t="s">
        <v>713</v>
      </c>
      <c r="D8" s="54" t="s">
        <v>714</v>
      </c>
      <c r="E8" s="54" t="s">
        <v>48</v>
      </c>
    </row>
    <row r="9" spans="2:8" x14ac:dyDescent="0.2">
      <c r="B9" s="54" t="s">
        <v>715</v>
      </c>
      <c r="C9" s="54" t="s">
        <v>716</v>
      </c>
      <c r="D9" s="54" t="s">
        <v>717</v>
      </c>
      <c r="E9" s="54" t="s">
        <v>48</v>
      </c>
    </row>
    <row r="10" spans="2:8" x14ac:dyDescent="0.2">
      <c r="B10" s="54" t="s">
        <v>718</v>
      </c>
      <c r="C10" s="54" t="s">
        <v>719</v>
      </c>
      <c r="D10" s="54" t="s">
        <v>720</v>
      </c>
      <c r="E10" s="54" t="s">
        <v>48</v>
      </c>
    </row>
    <row r="11" spans="2:8" x14ac:dyDescent="0.2">
      <c r="B11" s="54" t="s">
        <v>721</v>
      </c>
      <c r="C11" s="54" t="s">
        <v>722</v>
      </c>
      <c r="D11" s="54" t="s">
        <v>723</v>
      </c>
      <c r="E11" s="54" t="s">
        <v>48</v>
      </c>
    </row>
    <row r="13" spans="2:8" x14ac:dyDescent="0.2">
      <c r="B13" s="54" t="s">
        <v>724</v>
      </c>
      <c r="C13" s="54" t="s">
        <v>707</v>
      </c>
      <c r="D13" s="54" t="s">
        <v>48</v>
      </c>
      <c r="E13" s="54" t="s">
        <v>48</v>
      </c>
    </row>
    <row r="15" spans="2:8" x14ac:dyDescent="0.2">
      <c r="B15" s="54" t="s">
        <v>725</v>
      </c>
      <c r="C15" s="54" t="s">
        <v>710</v>
      </c>
      <c r="D15" s="54" t="s">
        <v>48</v>
      </c>
      <c r="E15" s="54" t="s">
        <v>48</v>
      </c>
    </row>
    <row r="17" spans="2:5" x14ac:dyDescent="0.2">
      <c r="B17" s="54" t="s">
        <v>726</v>
      </c>
      <c r="C17" s="54" t="s">
        <v>713</v>
      </c>
      <c r="D17" s="54" t="s">
        <v>48</v>
      </c>
      <c r="E17" s="54" t="s">
        <v>48</v>
      </c>
    </row>
    <row r="19" spans="2:5" x14ac:dyDescent="0.2">
      <c r="B19" s="54" t="s">
        <v>727</v>
      </c>
      <c r="C19" s="54" t="s">
        <v>716</v>
      </c>
      <c r="D19" s="54" t="s">
        <v>48</v>
      </c>
      <c r="E19" s="54" t="s">
        <v>48</v>
      </c>
    </row>
    <row r="21" spans="2:5" x14ac:dyDescent="0.2">
      <c r="B21" s="54" t="s">
        <v>728</v>
      </c>
      <c r="C21" s="54" t="s">
        <v>719</v>
      </c>
      <c r="D21" s="54" t="s">
        <v>48</v>
      </c>
      <c r="E21" s="54" t="s">
        <v>48</v>
      </c>
    </row>
    <row r="23" spans="2:5" x14ac:dyDescent="0.2">
      <c r="B23" s="54" t="s">
        <v>729</v>
      </c>
      <c r="C23" s="54" t="s">
        <v>722</v>
      </c>
      <c r="D23" s="54" t="s">
        <v>48</v>
      </c>
      <c r="E23" s="54" t="s">
        <v>48</v>
      </c>
    </row>
    <row r="25" spans="2:5" x14ac:dyDescent="0.2">
      <c r="B25" s="54" t="s">
        <v>730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740</v>
      </c>
      <c r="C35" s="54" t="s">
        <v>48</v>
      </c>
      <c r="D35" s="54" t="s">
        <v>48</v>
      </c>
      <c r="E35" s="54" t="s">
        <v>48</v>
      </c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1108</vt:i4>
      </vt:variant>
    </vt:vector>
  </HeadingPairs>
  <TitlesOfParts>
    <vt:vector size="11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2024-01-22T06:35:38Z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