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E610AD-1165-40B1-A6A0-46AF652FD0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Z663" i="2"/>
  <c r="Z664" i="2" s="1"/>
  <c r="Y663" i="2"/>
  <c r="Y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BP655" i="2" s="1"/>
  <c r="BO654" i="2"/>
  <c r="BM654" i="2"/>
  <c r="Y654" i="2"/>
  <c r="X651" i="2"/>
  <c r="X650" i="2"/>
  <c r="BO649" i="2"/>
  <c r="BM649" i="2"/>
  <c r="Y649" i="2"/>
  <c r="BP649" i="2" s="1"/>
  <c r="BP648" i="2"/>
  <c r="BO648" i="2"/>
  <c r="BM648" i="2"/>
  <c r="Y648" i="2"/>
  <c r="BO647" i="2"/>
  <c r="BM647" i="2"/>
  <c r="Y647" i="2"/>
  <c r="BP647" i="2" s="1"/>
  <c r="BO646" i="2"/>
  <c r="BM646" i="2"/>
  <c r="Y646" i="2"/>
  <c r="X644" i="2"/>
  <c r="X643" i="2"/>
  <c r="BO642" i="2"/>
  <c r="BM642" i="2"/>
  <c r="Y642" i="2"/>
  <c r="BO641" i="2"/>
  <c r="BM641" i="2"/>
  <c r="Y641" i="2"/>
  <c r="BN641" i="2" s="1"/>
  <c r="BP640" i="2"/>
  <c r="BO640" i="2"/>
  <c r="BM640" i="2"/>
  <c r="Y640" i="2"/>
  <c r="BN640" i="2" s="1"/>
  <c r="BO639" i="2"/>
  <c r="BM639" i="2"/>
  <c r="Y639" i="2"/>
  <c r="BN639" i="2" s="1"/>
  <c r="BO638" i="2"/>
  <c r="BM638" i="2"/>
  <c r="Y638" i="2"/>
  <c r="BO637" i="2"/>
  <c r="BM637" i="2"/>
  <c r="Y637" i="2"/>
  <c r="BN637" i="2" s="1"/>
  <c r="BP636" i="2"/>
  <c r="BO636" i="2"/>
  <c r="BM636" i="2"/>
  <c r="Y636" i="2"/>
  <c r="BN636" i="2" s="1"/>
  <c r="BO635" i="2"/>
  <c r="BM635" i="2"/>
  <c r="Y635" i="2"/>
  <c r="Y644" i="2" s="1"/>
  <c r="X633" i="2"/>
  <c r="X632" i="2"/>
  <c r="BO631" i="2"/>
  <c r="BM631" i="2"/>
  <c r="Y631" i="2"/>
  <c r="BO630" i="2"/>
  <c r="BM630" i="2"/>
  <c r="Y630" i="2"/>
  <c r="Z630" i="2" s="1"/>
  <c r="BP629" i="2"/>
  <c r="BO629" i="2"/>
  <c r="BM629" i="2"/>
  <c r="Y629" i="2"/>
  <c r="BO628" i="2"/>
  <c r="BM628" i="2"/>
  <c r="Y628" i="2"/>
  <c r="Z628" i="2" s="1"/>
  <c r="BO627" i="2"/>
  <c r="BM627" i="2"/>
  <c r="Y627" i="2"/>
  <c r="BO626" i="2"/>
  <c r="BM626" i="2"/>
  <c r="Y626" i="2"/>
  <c r="Z626" i="2" s="1"/>
  <c r="BP625" i="2"/>
  <c r="BO625" i="2"/>
  <c r="BM625" i="2"/>
  <c r="Y625" i="2"/>
  <c r="X623" i="2"/>
  <c r="X622" i="2"/>
  <c r="BO621" i="2"/>
  <c r="BM621" i="2"/>
  <c r="Z621" i="2"/>
  <c r="Y621" i="2"/>
  <c r="BP621" i="2" s="1"/>
  <c r="BO620" i="2"/>
  <c r="BM620" i="2"/>
  <c r="Y620" i="2"/>
  <c r="Z620" i="2" s="1"/>
  <c r="BO619" i="2"/>
  <c r="BM619" i="2"/>
  <c r="Y619" i="2"/>
  <c r="BO618" i="2"/>
  <c r="BM618" i="2"/>
  <c r="Y618" i="2"/>
  <c r="X616" i="2"/>
  <c r="X615" i="2"/>
  <c r="BP614" i="2"/>
  <c r="BO614" i="2"/>
  <c r="BN614" i="2"/>
  <c r="BM614" i="2"/>
  <c r="Z614" i="2"/>
  <c r="Y614" i="2"/>
  <c r="BO613" i="2"/>
  <c r="BM613" i="2"/>
  <c r="Y613" i="2"/>
  <c r="Z613" i="2" s="1"/>
  <c r="BO612" i="2"/>
  <c r="BM612" i="2"/>
  <c r="Y612" i="2"/>
  <c r="BO611" i="2"/>
  <c r="BM611" i="2"/>
  <c r="Y611" i="2"/>
  <c r="Z611" i="2" s="1"/>
  <c r="BP610" i="2"/>
  <c r="BO610" i="2"/>
  <c r="BN610" i="2"/>
  <c r="BM610" i="2"/>
  <c r="Z610" i="2"/>
  <c r="Y610" i="2"/>
  <c r="BO609" i="2"/>
  <c r="BM609" i="2"/>
  <c r="Y609" i="2"/>
  <c r="Y615" i="2" s="1"/>
  <c r="BO608" i="2"/>
  <c r="BM608" i="2"/>
  <c r="Y608" i="2"/>
  <c r="X604" i="2"/>
  <c r="X603" i="2"/>
  <c r="BO602" i="2"/>
  <c r="BM602" i="2"/>
  <c r="Z602" i="2"/>
  <c r="Z603" i="2" s="1"/>
  <c r="Y602" i="2"/>
  <c r="AD680" i="2" s="1"/>
  <c r="X598" i="2"/>
  <c r="X597" i="2"/>
  <c r="BO596" i="2"/>
  <c r="BM596" i="2"/>
  <c r="Y596" i="2"/>
  <c r="BP596" i="2" s="1"/>
  <c r="BO595" i="2"/>
  <c r="BM595" i="2"/>
  <c r="Z595" i="2"/>
  <c r="Y595" i="2"/>
  <c r="P595" i="2"/>
  <c r="X593" i="2"/>
  <c r="X592" i="2"/>
  <c r="BO591" i="2"/>
  <c r="BM591" i="2"/>
  <c r="Z591" i="2"/>
  <c r="Y591" i="2"/>
  <c r="BN591" i="2" s="1"/>
  <c r="P591" i="2"/>
  <c r="BO590" i="2"/>
  <c r="BM590" i="2"/>
  <c r="Z590" i="2"/>
  <c r="Y590" i="2"/>
  <c r="BN590" i="2" s="1"/>
  <c r="P590" i="2"/>
  <c r="BO589" i="2"/>
  <c r="BM589" i="2"/>
  <c r="Y589" i="2"/>
  <c r="Z589" i="2" s="1"/>
  <c r="P589" i="2"/>
  <c r="X587" i="2"/>
  <c r="X586" i="2"/>
  <c r="BO585" i="2"/>
  <c r="BM585" i="2"/>
  <c r="Y585" i="2"/>
  <c r="Z585" i="2" s="1"/>
  <c r="P585" i="2"/>
  <c r="BO584" i="2"/>
  <c r="BM584" i="2"/>
  <c r="Y584" i="2"/>
  <c r="P584" i="2"/>
  <c r="BP583" i="2"/>
  <c r="BO583" i="2"/>
  <c r="BM583" i="2"/>
  <c r="Y583" i="2"/>
  <c r="P583" i="2"/>
  <c r="BP582" i="2"/>
  <c r="BO582" i="2"/>
  <c r="BM582" i="2"/>
  <c r="Y582" i="2"/>
  <c r="BN582" i="2" s="1"/>
  <c r="BO581" i="2"/>
  <c r="BM581" i="2"/>
  <c r="Y581" i="2"/>
  <c r="BN581" i="2" s="1"/>
  <c r="P581" i="2"/>
  <c r="BO580" i="2"/>
  <c r="BM580" i="2"/>
  <c r="Y580" i="2"/>
  <c r="P580" i="2"/>
  <c r="BP579" i="2"/>
  <c r="BO579" i="2"/>
  <c r="BM579" i="2"/>
  <c r="Y579" i="2"/>
  <c r="BO578" i="2"/>
  <c r="BM578" i="2"/>
  <c r="Z578" i="2"/>
  <c r="Y578" i="2"/>
  <c r="BN578" i="2" s="1"/>
  <c r="P578" i="2"/>
  <c r="BO577" i="2"/>
  <c r="BM577" i="2"/>
  <c r="Y577" i="2"/>
  <c r="P577" i="2"/>
  <c r="BO576" i="2"/>
  <c r="BM576" i="2"/>
  <c r="Z576" i="2"/>
  <c r="Y576" i="2"/>
  <c r="BP576" i="2" s="1"/>
  <c r="P576" i="2"/>
  <c r="BO575" i="2"/>
  <c r="BM575" i="2"/>
  <c r="Y575" i="2"/>
  <c r="Z575" i="2" s="1"/>
  <c r="BO574" i="2"/>
  <c r="BM574" i="2"/>
  <c r="Y574" i="2"/>
  <c r="P574" i="2"/>
  <c r="BP573" i="2"/>
  <c r="BO573" i="2"/>
  <c r="BM573" i="2"/>
  <c r="Y573" i="2"/>
  <c r="X571" i="2"/>
  <c r="X570" i="2"/>
  <c r="BO569" i="2"/>
  <c r="BM569" i="2"/>
  <c r="Y569" i="2"/>
  <c r="Z569" i="2" s="1"/>
  <c r="BO568" i="2"/>
  <c r="BM568" i="2"/>
  <c r="Z568" i="2"/>
  <c r="Y568" i="2"/>
  <c r="BN568" i="2" s="1"/>
  <c r="P568" i="2"/>
  <c r="BO567" i="2"/>
  <c r="BM567" i="2"/>
  <c r="Y567" i="2"/>
  <c r="P567" i="2"/>
  <c r="BO566" i="2"/>
  <c r="BM566" i="2"/>
  <c r="Z566" i="2"/>
  <c r="Y566" i="2"/>
  <c r="BP566" i="2" s="1"/>
  <c r="BP565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BP559" i="2"/>
  <c r="BO559" i="2"/>
  <c r="BM559" i="2"/>
  <c r="Y559" i="2"/>
  <c r="BO558" i="2"/>
  <c r="BM558" i="2"/>
  <c r="Y558" i="2"/>
  <c r="BP558" i="2" s="1"/>
  <c r="P558" i="2"/>
  <c r="BO557" i="2"/>
  <c r="BM557" i="2"/>
  <c r="Z557" i="2"/>
  <c r="Y557" i="2"/>
  <c r="BN557" i="2" s="1"/>
  <c r="P557" i="2"/>
  <c r="BO556" i="2"/>
  <c r="BM556" i="2"/>
  <c r="Y556" i="2"/>
  <c r="BO555" i="2"/>
  <c r="BM555" i="2"/>
  <c r="Y555" i="2"/>
  <c r="Z555" i="2" s="1"/>
  <c r="P555" i="2"/>
  <c r="BO554" i="2"/>
  <c r="BM554" i="2"/>
  <c r="Y554" i="2"/>
  <c r="P554" i="2"/>
  <c r="BP553" i="2"/>
  <c r="BO553" i="2"/>
  <c r="BM553" i="2"/>
  <c r="Y553" i="2"/>
  <c r="P553" i="2"/>
  <c r="BP552" i="2"/>
  <c r="BO552" i="2"/>
  <c r="BM552" i="2"/>
  <c r="Y552" i="2"/>
  <c r="BN552" i="2" s="1"/>
  <c r="P552" i="2"/>
  <c r="BO551" i="2"/>
  <c r="BM551" i="2"/>
  <c r="Y551" i="2"/>
  <c r="BP551" i="2" s="1"/>
  <c r="P551" i="2"/>
  <c r="BO550" i="2"/>
  <c r="BM550" i="2"/>
  <c r="Y550" i="2"/>
  <c r="P550" i="2"/>
  <c r="BP549" i="2"/>
  <c r="BO549" i="2"/>
  <c r="BN549" i="2"/>
  <c r="BM549" i="2"/>
  <c r="Z549" i="2"/>
  <c r="Y549" i="2"/>
  <c r="P549" i="2"/>
  <c r="BO548" i="2"/>
  <c r="BM548" i="2"/>
  <c r="Y548" i="2"/>
  <c r="P548" i="2"/>
  <c r="BO547" i="2"/>
  <c r="BM547" i="2"/>
  <c r="Y547" i="2"/>
  <c r="P547" i="2"/>
  <c r="X543" i="2"/>
  <c r="X542" i="2"/>
  <c r="BO541" i="2"/>
  <c r="BM541" i="2"/>
  <c r="Y541" i="2"/>
  <c r="AB680" i="2" s="1"/>
  <c r="P541" i="2"/>
  <c r="X538" i="2"/>
  <c r="X537" i="2"/>
  <c r="BO536" i="2"/>
  <c r="BM536" i="2"/>
  <c r="Y536" i="2"/>
  <c r="Z536" i="2" s="1"/>
  <c r="BP535" i="2"/>
  <c r="BO535" i="2"/>
  <c r="BM535" i="2"/>
  <c r="Y535" i="2"/>
  <c r="P535" i="2"/>
  <c r="BP534" i="2"/>
  <c r="BO534" i="2"/>
  <c r="BM534" i="2"/>
  <c r="Y534" i="2"/>
  <c r="BN534" i="2" s="1"/>
  <c r="P534" i="2"/>
  <c r="BO533" i="2"/>
  <c r="BM533" i="2"/>
  <c r="Y533" i="2"/>
  <c r="BP533" i="2" s="1"/>
  <c r="BO532" i="2"/>
  <c r="BM532" i="2"/>
  <c r="Y532" i="2"/>
  <c r="P532" i="2"/>
  <c r="BP531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P522" i="2"/>
  <c r="BO522" i="2"/>
  <c r="BM522" i="2"/>
  <c r="Y522" i="2"/>
  <c r="P522" i="2"/>
  <c r="BO521" i="2"/>
  <c r="BM521" i="2"/>
  <c r="Y521" i="2"/>
  <c r="Z521" i="2" s="1"/>
  <c r="P521" i="2"/>
  <c r="BP520" i="2"/>
  <c r="BO520" i="2"/>
  <c r="BN520" i="2"/>
  <c r="BM520" i="2"/>
  <c r="Z520" i="2"/>
  <c r="Y520" i="2"/>
  <c r="BO519" i="2"/>
  <c r="BM519" i="2"/>
  <c r="Z519" i="2"/>
  <c r="Y519" i="2"/>
  <c r="BP519" i="2" s="1"/>
  <c r="P519" i="2"/>
  <c r="BO518" i="2"/>
  <c r="BM518" i="2"/>
  <c r="Y518" i="2"/>
  <c r="Y516" i="2"/>
  <c r="X516" i="2"/>
  <c r="Y515" i="2"/>
  <c r="X515" i="2"/>
  <c r="BP514" i="2"/>
  <c r="BO514" i="2"/>
  <c r="BN514" i="2"/>
  <c r="BM514" i="2"/>
  <c r="Z514" i="2"/>
  <c r="Z515" i="2" s="1"/>
  <c r="Y514" i="2"/>
  <c r="P514" i="2"/>
  <c r="X511" i="2"/>
  <c r="X510" i="2"/>
  <c r="BP509" i="2"/>
  <c r="BO509" i="2"/>
  <c r="BN509" i="2"/>
  <c r="BM509" i="2"/>
  <c r="Z509" i="2"/>
  <c r="Y509" i="2"/>
  <c r="P509" i="2"/>
  <c r="BO508" i="2"/>
  <c r="BM508" i="2"/>
  <c r="Z508" i="2"/>
  <c r="Z510" i="2" s="1"/>
  <c r="Y508" i="2"/>
  <c r="P508" i="2"/>
  <c r="X506" i="2"/>
  <c r="X505" i="2"/>
  <c r="BO504" i="2"/>
  <c r="BM504" i="2"/>
  <c r="Y504" i="2"/>
  <c r="BN504" i="2" s="1"/>
  <c r="P504" i="2"/>
  <c r="BP503" i="2"/>
  <c r="BO503" i="2"/>
  <c r="BM503" i="2"/>
  <c r="Y503" i="2"/>
  <c r="BN503" i="2" s="1"/>
  <c r="P503" i="2"/>
  <c r="X501" i="2"/>
  <c r="X500" i="2"/>
  <c r="BO499" i="2"/>
  <c r="BM499" i="2"/>
  <c r="Y499" i="2"/>
  <c r="BN499" i="2" s="1"/>
  <c r="P499" i="2"/>
  <c r="BO498" i="2"/>
  <c r="BM498" i="2"/>
  <c r="Z498" i="2"/>
  <c r="Y498" i="2"/>
  <c r="BP498" i="2" s="1"/>
  <c r="BO497" i="2"/>
  <c r="BM497" i="2"/>
  <c r="Y497" i="2"/>
  <c r="BN497" i="2" s="1"/>
  <c r="P497" i="2"/>
  <c r="BO496" i="2"/>
  <c r="BM496" i="2"/>
  <c r="Y496" i="2"/>
  <c r="BN496" i="2" s="1"/>
  <c r="P496" i="2"/>
  <c r="BO495" i="2"/>
  <c r="BM495" i="2"/>
  <c r="Y495" i="2"/>
  <c r="Z495" i="2" s="1"/>
  <c r="P495" i="2"/>
  <c r="BP494" i="2"/>
  <c r="BO494" i="2"/>
  <c r="BN494" i="2"/>
  <c r="BM494" i="2"/>
  <c r="Z494" i="2"/>
  <c r="Y494" i="2"/>
  <c r="P494" i="2"/>
  <c r="BO493" i="2"/>
  <c r="BM493" i="2"/>
  <c r="Z493" i="2"/>
  <c r="Y493" i="2"/>
  <c r="BN493" i="2" s="1"/>
  <c r="BO492" i="2"/>
  <c r="BM492" i="2"/>
  <c r="Y492" i="2"/>
  <c r="Z492" i="2" s="1"/>
  <c r="P492" i="2"/>
  <c r="BO491" i="2"/>
  <c r="BM491" i="2"/>
  <c r="Y491" i="2"/>
  <c r="BN491" i="2" s="1"/>
  <c r="P491" i="2"/>
  <c r="BO490" i="2"/>
  <c r="BM490" i="2"/>
  <c r="Y490" i="2"/>
  <c r="BN490" i="2" s="1"/>
  <c r="P490" i="2"/>
  <c r="BO489" i="2"/>
  <c r="BM489" i="2"/>
  <c r="Y489" i="2"/>
  <c r="BN489" i="2" s="1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Z485" i="2" s="1"/>
  <c r="BO484" i="2"/>
  <c r="BM484" i="2"/>
  <c r="Z484" i="2"/>
  <c r="Y484" i="2"/>
  <c r="BN484" i="2" s="1"/>
  <c r="P484" i="2"/>
  <c r="BO483" i="2"/>
  <c r="BM483" i="2"/>
  <c r="Y483" i="2"/>
  <c r="BN483" i="2" s="1"/>
  <c r="P483" i="2"/>
  <c r="BO482" i="2"/>
  <c r="BM482" i="2"/>
  <c r="Z482" i="2"/>
  <c r="Y482" i="2"/>
  <c r="BP482" i="2" s="1"/>
  <c r="P482" i="2"/>
  <c r="BO481" i="2"/>
  <c r="BM481" i="2"/>
  <c r="Y481" i="2"/>
  <c r="BP481" i="2" s="1"/>
  <c r="BO480" i="2"/>
  <c r="BM480" i="2"/>
  <c r="Z480" i="2"/>
  <c r="Y480" i="2"/>
  <c r="BP479" i="2"/>
  <c r="BO479" i="2"/>
  <c r="BN479" i="2"/>
  <c r="BM479" i="2"/>
  <c r="Z479" i="2"/>
  <c r="Y479" i="2"/>
  <c r="X477" i="2"/>
  <c r="X476" i="2"/>
  <c r="BO475" i="2"/>
  <c r="BM475" i="2"/>
  <c r="Y475" i="2"/>
  <c r="Y680" i="2" s="1"/>
  <c r="P475" i="2"/>
  <c r="X471" i="2"/>
  <c r="X470" i="2"/>
  <c r="BO469" i="2"/>
  <c r="BM469" i="2"/>
  <c r="Y469" i="2"/>
  <c r="BN469" i="2" s="1"/>
  <c r="X467" i="2"/>
  <c r="X466" i="2"/>
  <c r="BO465" i="2"/>
  <c r="BM465" i="2"/>
  <c r="Y465" i="2"/>
  <c r="BN465" i="2" s="1"/>
  <c r="P465" i="2"/>
  <c r="BO464" i="2"/>
  <c r="BM464" i="2"/>
  <c r="Z464" i="2"/>
  <c r="Y464" i="2"/>
  <c r="BP464" i="2" s="1"/>
  <c r="P464" i="2"/>
  <c r="BO463" i="2"/>
  <c r="BM463" i="2"/>
  <c r="Y463" i="2"/>
  <c r="BP463" i="2" s="1"/>
  <c r="P463" i="2"/>
  <c r="BP462" i="2"/>
  <c r="BO462" i="2"/>
  <c r="BN462" i="2"/>
  <c r="BM462" i="2"/>
  <c r="Z462" i="2"/>
  <c r="Y462" i="2"/>
  <c r="BO461" i="2"/>
  <c r="BM461" i="2"/>
  <c r="Y461" i="2"/>
  <c r="X459" i="2"/>
  <c r="X458" i="2"/>
  <c r="BP457" i="2"/>
  <c r="BO457" i="2"/>
  <c r="BN457" i="2"/>
  <c r="BM457" i="2"/>
  <c r="Z457" i="2"/>
  <c r="Y457" i="2"/>
  <c r="P457" i="2"/>
  <c r="BO456" i="2"/>
  <c r="BM456" i="2"/>
  <c r="Y456" i="2"/>
  <c r="Y459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Z450" i="2" s="1"/>
  <c r="P450" i="2"/>
  <c r="BO449" i="2"/>
  <c r="BM449" i="2"/>
  <c r="Y449" i="2"/>
  <c r="P449" i="2"/>
  <c r="BO448" i="2"/>
  <c r="BM448" i="2"/>
  <c r="Y448" i="2"/>
  <c r="BN448" i="2" s="1"/>
  <c r="P448" i="2"/>
  <c r="BO447" i="2"/>
  <c r="BM447" i="2"/>
  <c r="Y447" i="2"/>
  <c r="BN447" i="2" s="1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X442" i="2"/>
  <c r="X441" i="2"/>
  <c r="BO440" i="2"/>
  <c r="BM440" i="2"/>
  <c r="Y440" i="2"/>
  <c r="Y442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BP431" i="2" s="1"/>
  <c r="P431" i="2"/>
  <c r="BP430" i="2"/>
  <c r="BO430" i="2"/>
  <c r="BN430" i="2"/>
  <c r="BM430" i="2"/>
  <c r="Z430" i="2"/>
  <c r="Y430" i="2"/>
  <c r="Y432" i="2" s="1"/>
  <c r="P430" i="2"/>
  <c r="X428" i="2"/>
  <c r="X427" i="2"/>
  <c r="BO426" i="2"/>
  <c r="BM426" i="2"/>
  <c r="Y426" i="2"/>
  <c r="BP426" i="2" s="1"/>
  <c r="P426" i="2"/>
  <c r="BO425" i="2"/>
  <c r="BM425" i="2"/>
  <c r="Z425" i="2"/>
  <c r="Y425" i="2"/>
  <c r="BP425" i="2" s="1"/>
  <c r="P425" i="2"/>
  <c r="BO424" i="2"/>
  <c r="BM424" i="2"/>
  <c r="Y424" i="2"/>
  <c r="Z424" i="2" s="1"/>
  <c r="P424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Y421" i="2"/>
  <c r="BN421" i="2" s="1"/>
  <c r="P421" i="2"/>
  <c r="BO420" i="2"/>
  <c r="BM420" i="2"/>
  <c r="Y420" i="2"/>
  <c r="P420" i="2"/>
  <c r="BP419" i="2"/>
  <c r="BO419" i="2"/>
  <c r="BN419" i="2"/>
  <c r="BM419" i="2"/>
  <c r="Z419" i="2"/>
  <c r="Y419" i="2"/>
  <c r="P419" i="2"/>
  <c r="BO418" i="2"/>
  <c r="BM418" i="2"/>
  <c r="Z418" i="2"/>
  <c r="Y418" i="2"/>
  <c r="BN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Z410" i="2"/>
  <c r="Y410" i="2"/>
  <c r="P410" i="2"/>
  <c r="BO409" i="2"/>
  <c r="BM409" i="2"/>
  <c r="Y409" i="2"/>
  <c r="BP409" i="2" s="1"/>
  <c r="P409" i="2"/>
  <c r="BP408" i="2"/>
  <c r="BO408" i="2"/>
  <c r="BN408" i="2"/>
  <c r="BM408" i="2"/>
  <c r="Z408" i="2"/>
  <c r="Y408" i="2"/>
  <c r="P408" i="2"/>
  <c r="X406" i="2"/>
  <c r="X405" i="2"/>
  <c r="BO404" i="2"/>
  <c r="BM404" i="2"/>
  <c r="Y404" i="2"/>
  <c r="Y405" i="2" s="1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Z398" i="2" s="1"/>
  <c r="P398" i="2"/>
  <c r="BO397" i="2"/>
  <c r="BM397" i="2"/>
  <c r="Y397" i="2"/>
  <c r="Y400" i="2" s="1"/>
  <c r="P397" i="2"/>
  <c r="X395" i="2"/>
  <c r="X394" i="2"/>
  <c r="BO393" i="2"/>
  <c r="BM393" i="2"/>
  <c r="Y393" i="2"/>
  <c r="Z393" i="2" s="1"/>
  <c r="P393" i="2"/>
  <c r="BO392" i="2"/>
  <c r="BM392" i="2"/>
  <c r="Y392" i="2"/>
  <c r="P392" i="2"/>
  <c r="BO391" i="2"/>
  <c r="BM391" i="2"/>
  <c r="Y391" i="2"/>
  <c r="BN391" i="2" s="1"/>
  <c r="BO390" i="2"/>
  <c r="BM390" i="2"/>
  <c r="Y390" i="2"/>
  <c r="X388" i="2"/>
  <c r="X387" i="2"/>
  <c r="BO386" i="2"/>
  <c r="BM386" i="2"/>
  <c r="Y386" i="2"/>
  <c r="BN386" i="2" s="1"/>
  <c r="BO385" i="2"/>
  <c r="BM385" i="2"/>
  <c r="Y385" i="2"/>
  <c r="P385" i="2"/>
  <c r="BO384" i="2"/>
  <c r="BN384" i="2"/>
  <c r="BM384" i="2"/>
  <c r="Z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P378" i="2"/>
  <c r="BO378" i="2"/>
  <c r="BN378" i="2"/>
  <c r="BM378" i="2"/>
  <c r="Z378" i="2"/>
  <c r="Y378" i="2"/>
  <c r="P378" i="2"/>
  <c r="BO377" i="2"/>
  <c r="BM377" i="2"/>
  <c r="Y377" i="2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Z374" i="2"/>
  <c r="Y374" i="2"/>
  <c r="BN374" i="2" s="1"/>
  <c r="P374" i="2"/>
  <c r="X372" i="2"/>
  <c r="X371" i="2"/>
  <c r="BO370" i="2"/>
  <c r="BM370" i="2"/>
  <c r="Z370" i="2"/>
  <c r="Y370" i="2"/>
  <c r="BN370" i="2" s="1"/>
  <c r="P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BP367" i="2" s="1"/>
  <c r="P367" i="2"/>
  <c r="X365" i="2"/>
  <c r="X364" i="2"/>
  <c r="BP363" i="2"/>
  <c r="BO363" i="2"/>
  <c r="BN363" i="2"/>
  <c r="BM363" i="2"/>
  <c r="Z363" i="2"/>
  <c r="Y363" i="2"/>
  <c r="P363" i="2"/>
  <c r="BO362" i="2"/>
  <c r="BM362" i="2"/>
  <c r="Z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Y351" i="2"/>
  <c r="Z351" i="2" s="1"/>
  <c r="Z352" i="2" s="1"/>
  <c r="P351" i="2"/>
  <c r="X349" i="2"/>
  <c r="X348" i="2"/>
  <c r="BO347" i="2"/>
  <c r="BM347" i="2"/>
  <c r="Y347" i="2"/>
  <c r="Z347" i="2" s="1"/>
  <c r="P347" i="2"/>
  <c r="BO346" i="2"/>
  <c r="BM346" i="2"/>
  <c r="Y346" i="2"/>
  <c r="BN346" i="2" s="1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BN337" i="2" s="1"/>
  <c r="P337" i="2"/>
  <c r="BO336" i="2"/>
  <c r="BM336" i="2"/>
  <c r="Y336" i="2"/>
  <c r="BN336" i="2" s="1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S680" i="2" s="1"/>
  <c r="P328" i="2"/>
  <c r="X325" i="2"/>
  <c r="X324" i="2"/>
  <c r="BO323" i="2"/>
  <c r="BM323" i="2"/>
  <c r="Y323" i="2"/>
  <c r="BN323" i="2" s="1"/>
  <c r="P323" i="2"/>
  <c r="X321" i="2"/>
  <c r="X320" i="2"/>
  <c r="BO319" i="2"/>
  <c r="BM319" i="2"/>
  <c r="Y319" i="2"/>
  <c r="BN319" i="2" s="1"/>
  <c r="P319" i="2"/>
  <c r="X317" i="2"/>
  <c r="X316" i="2"/>
  <c r="BO315" i="2"/>
  <c r="BM315" i="2"/>
  <c r="Y315" i="2"/>
  <c r="R680" i="2" s="1"/>
  <c r="P315" i="2"/>
  <c r="X312" i="2"/>
  <c r="X311" i="2"/>
  <c r="BO310" i="2"/>
  <c r="BM310" i="2"/>
  <c r="Y310" i="2"/>
  <c r="BN310" i="2" s="1"/>
  <c r="P310" i="2"/>
  <c r="BO309" i="2"/>
  <c r="BM309" i="2"/>
  <c r="Y309" i="2"/>
  <c r="BN309" i="2" s="1"/>
  <c r="P309" i="2"/>
  <c r="BO308" i="2"/>
  <c r="BM308" i="2"/>
  <c r="Y308" i="2"/>
  <c r="BN308" i="2" s="1"/>
  <c r="P308" i="2"/>
  <c r="BO307" i="2"/>
  <c r="BM307" i="2"/>
  <c r="Y307" i="2"/>
  <c r="BP307" i="2" s="1"/>
  <c r="P307" i="2"/>
  <c r="BO306" i="2"/>
  <c r="BM306" i="2"/>
  <c r="Y306" i="2"/>
  <c r="BN306" i="2" s="1"/>
  <c r="P306" i="2"/>
  <c r="BP305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O298" i="2"/>
  <c r="BM298" i="2"/>
  <c r="Y298" i="2"/>
  <c r="BP298" i="2" s="1"/>
  <c r="P298" i="2"/>
  <c r="X295" i="2"/>
  <c r="X294" i="2"/>
  <c r="BO293" i="2"/>
  <c r="BM293" i="2"/>
  <c r="Y293" i="2"/>
  <c r="O680" i="2" s="1"/>
  <c r="P293" i="2"/>
  <c r="X290" i="2"/>
  <c r="X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Z286" i="2"/>
  <c r="Y286" i="2"/>
  <c r="P286" i="2"/>
  <c r="BO285" i="2"/>
  <c r="BM285" i="2"/>
  <c r="Y285" i="2"/>
  <c r="Z285" i="2" s="1"/>
  <c r="P285" i="2"/>
  <c r="BO284" i="2"/>
  <c r="BM284" i="2"/>
  <c r="Y284" i="2"/>
  <c r="P284" i="2"/>
  <c r="BO283" i="2"/>
  <c r="BM283" i="2"/>
  <c r="Z283" i="2"/>
  <c r="Y283" i="2"/>
  <c r="BN283" i="2" s="1"/>
  <c r="P283" i="2"/>
  <c r="BO282" i="2"/>
  <c r="BM282" i="2"/>
  <c r="Y282" i="2"/>
  <c r="P282" i="2"/>
  <c r="BO281" i="2"/>
  <c r="BM281" i="2"/>
  <c r="Y281" i="2"/>
  <c r="BN281" i="2" s="1"/>
  <c r="P281" i="2"/>
  <c r="BO280" i="2"/>
  <c r="BM280" i="2"/>
  <c r="Y280" i="2"/>
  <c r="P280" i="2"/>
  <c r="BO279" i="2"/>
  <c r="BM279" i="2"/>
  <c r="Y279" i="2"/>
  <c r="P279" i="2"/>
  <c r="X276" i="2"/>
  <c r="X275" i="2"/>
  <c r="BO274" i="2"/>
  <c r="BM274" i="2"/>
  <c r="Y274" i="2"/>
  <c r="BP274" i="2" s="1"/>
  <c r="P274" i="2"/>
  <c r="X272" i="2"/>
  <c r="X271" i="2"/>
  <c r="BP270" i="2"/>
  <c r="BO270" i="2"/>
  <c r="BM270" i="2"/>
  <c r="Y270" i="2"/>
  <c r="P270" i="2"/>
  <c r="BO269" i="2"/>
  <c r="BM269" i="2"/>
  <c r="Y269" i="2"/>
  <c r="Z269" i="2" s="1"/>
  <c r="P269" i="2"/>
  <c r="BO268" i="2"/>
  <c r="BM268" i="2"/>
  <c r="Y268" i="2"/>
  <c r="P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BN265" i="2" s="1"/>
  <c r="P265" i="2"/>
  <c r="BO264" i="2"/>
  <c r="BM264" i="2"/>
  <c r="Y264" i="2"/>
  <c r="Z264" i="2" s="1"/>
  <c r="P264" i="2"/>
  <c r="BO263" i="2"/>
  <c r="BM263" i="2"/>
  <c r="Y263" i="2"/>
  <c r="BP263" i="2" s="1"/>
  <c r="P263" i="2"/>
  <c r="BO262" i="2"/>
  <c r="BM262" i="2"/>
  <c r="Z262" i="2"/>
  <c r="Y262" i="2"/>
  <c r="BP262" i="2" s="1"/>
  <c r="P262" i="2"/>
  <c r="X259" i="2"/>
  <c r="X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O243" i="2"/>
  <c r="BM243" i="2"/>
  <c r="Z243" i="2"/>
  <c r="Y243" i="2"/>
  <c r="BN243" i="2" s="1"/>
  <c r="P243" i="2"/>
  <c r="BO242" i="2"/>
  <c r="BM242" i="2"/>
  <c r="Y242" i="2"/>
  <c r="Z242" i="2" s="1"/>
  <c r="BO241" i="2"/>
  <c r="BM241" i="2"/>
  <c r="Z241" i="2"/>
  <c r="Y241" i="2"/>
  <c r="BN241" i="2" s="1"/>
  <c r="P241" i="2"/>
  <c r="BO240" i="2"/>
  <c r="BM240" i="2"/>
  <c r="Y240" i="2"/>
  <c r="P240" i="2"/>
  <c r="X238" i="2"/>
  <c r="X237" i="2"/>
  <c r="BO236" i="2"/>
  <c r="BM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P229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BP226" i="2"/>
  <c r="BO226" i="2"/>
  <c r="BN226" i="2"/>
  <c r="BM226" i="2"/>
  <c r="Z226" i="2"/>
  <c r="Y226" i="2"/>
  <c r="P226" i="2"/>
  <c r="X224" i="2"/>
  <c r="X223" i="2"/>
  <c r="BO222" i="2"/>
  <c r="BM222" i="2"/>
  <c r="Y222" i="2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X213" i="2"/>
  <c r="X212" i="2"/>
  <c r="BO211" i="2"/>
  <c r="BN211" i="2"/>
  <c r="BM211" i="2"/>
  <c r="Z211" i="2"/>
  <c r="Y211" i="2"/>
  <c r="BP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P205" i="2"/>
  <c r="BO205" i="2"/>
  <c r="BN205" i="2"/>
  <c r="BM205" i="2"/>
  <c r="Z205" i="2"/>
  <c r="Y205" i="2"/>
  <c r="Y208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N195" i="2"/>
  <c r="BM195" i="2"/>
  <c r="Z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Y191" i="2"/>
  <c r="X191" i="2"/>
  <c r="X190" i="2"/>
  <c r="BO189" i="2"/>
  <c r="BM189" i="2"/>
  <c r="Y189" i="2"/>
  <c r="Y190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Y172" i="2" s="1"/>
  <c r="P170" i="2"/>
  <c r="X167" i="2"/>
  <c r="X166" i="2"/>
  <c r="BP165" i="2"/>
  <c r="BO165" i="2"/>
  <c r="BN165" i="2"/>
  <c r="BM165" i="2"/>
  <c r="Z165" i="2"/>
  <c r="Y165" i="2"/>
  <c r="P165" i="2"/>
  <c r="BO164" i="2"/>
  <c r="BM164" i="2"/>
  <c r="Y164" i="2"/>
  <c r="Y167" i="2" s="1"/>
  <c r="P164" i="2"/>
  <c r="X162" i="2"/>
  <c r="X161" i="2"/>
  <c r="BO160" i="2"/>
  <c r="BM160" i="2"/>
  <c r="Y160" i="2"/>
  <c r="Y161" i="2" s="1"/>
  <c r="P160" i="2"/>
  <c r="BP159" i="2"/>
  <c r="BO159" i="2"/>
  <c r="BN159" i="2"/>
  <c r="BM159" i="2"/>
  <c r="Z159" i="2"/>
  <c r="Y159" i="2"/>
  <c r="Y162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Z153" i="2" s="1"/>
  <c r="X150" i="2"/>
  <c r="X149" i="2"/>
  <c r="BO148" i="2"/>
  <c r="BM148" i="2"/>
  <c r="Y148" i="2"/>
  <c r="BN148" i="2" s="1"/>
  <c r="P148" i="2"/>
  <c r="BP147" i="2"/>
  <c r="BO147" i="2"/>
  <c r="BN147" i="2"/>
  <c r="BM147" i="2"/>
  <c r="Z147" i="2"/>
  <c r="Y147" i="2"/>
  <c r="Y150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BP141" i="2"/>
  <c r="BO141" i="2"/>
  <c r="BN141" i="2"/>
  <c r="BM141" i="2"/>
  <c r="Z141" i="2"/>
  <c r="Y141" i="2"/>
  <c r="P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Y145" i="2" s="1"/>
  <c r="P137" i="2"/>
  <c r="X135" i="2"/>
  <c r="X134" i="2"/>
  <c r="BO133" i="2"/>
  <c r="BM133" i="2"/>
  <c r="Z133" i="2"/>
  <c r="Y133" i="2"/>
  <c r="BN133" i="2" s="1"/>
  <c r="P133" i="2"/>
  <c r="BO132" i="2"/>
  <c r="BN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X128" i="2"/>
  <c r="X127" i="2"/>
  <c r="BO126" i="2"/>
  <c r="BM126" i="2"/>
  <c r="Y126" i="2"/>
  <c r="Z126" i="2" s="1"/>
  <c r="P126" i="2"/>
  <c r="BO125" i="2"/>
  <c r="BM125" i="2"/>
  <c r="Y125" i="2"/>
  <c r="BP125" i="2" s="1"/>
  <c r="P125" i="2"/>
  <c r="BP124" i="2"/>
  <c r="BO124" i="2"/>
  <c r="BM124" i="2"/>
  <c r="Y124" i="2"/>
  <c r="BN124" i="2" s="1"/>
  <c r="P124" i="2"/>
  <c r="BO123" i="2"/>
  <c r="BN123" i="2"/>
  <c r="BM123" i="2"/>
  <c r="Z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BO113" i="2"/>
  <c r="BM113" i="2"/>
  <c r="Y113" i="2"/>
  <c r="BP113" i="2" s="1"/>
  <c r="P113" i="2"/>
  <c r="BP112" i="2"/>
  <c r="BO112" i="2"/>
  <c r="BM112" i="2"/>
  <c r="Y112" i="2"/>
  <c r="BN112" i="2" s="1"/>
  <c r="P112" i="2"/>
  <c r="X110" i="2"/>
  <c r="X109" i="2"/>
  <c r="BP108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Y109" i="2" s="1"/>
  <c r="P106" i="2"/>
  <c r="X103" i="2"/>
  <c r="X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X88" i="2"/>
  <c r="X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BP84" i="2" s="1"/>
  <c r="P84" i="2"/>
  <c r="BP83" i="2"/>
  <c r="BO83" i="2"/>
  <c r="BM83" i="2"/>
  <c r="Y83" i="2"/>
  <c r="BN83" i="2" s="1"/>
  <c r="P83" i="2"/>
  <c r="BO82" i="2"/>
  <c r="BM82" i="2"/>
  <c r="Y82" i="2"/>
  <c r="BP82" i="2" s="1"/>
  <c r="P82" i="2"/>
  <c r="BO81" i="2"/>
  <c r="BM81" i="2"/>
  <c r="Y81" i="2"/>
  <c r="Y87" i="2" s="1"/>
  <c r="P81" i="2"/>
  <c r="X79" i="2"/>
  <c r="X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Z65" i="2" s="1"/>
  <c r="P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Y62" i="2"/>
  <c r="Z62" i="2" s="1"/>
  <c r="P62" i="2"/>
  <c r="X59" i="2"/>
  <c r="X58" i="2"/>
  <c r="BO57" i="2"/>
  <c r="BM57" i="2"/>
  <c r="Z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BN41" i="2" s="1"/>
  <c r="P41" i="2"/>
  <c r="X39" i="2"/>
  <c r="X38" i="2"/>
  <c r="BO37" i="2"/>
  <c r="BM37" i="2"/>
  <c r="Y37" i="2"/>
  <c r="BN37" i="2" s="1"/>
  <c r="P37" i="2"/>
  <c r="X35" i="2"/>
  <c r="X34" i="2"/>
  <c r="BO33" i="2"/>
  <c r="BM33" i="2"/>
  <c r="Y33" i="2"/>
  <c r="BN33" i="2" s="1"/>
  <c r="P33" i="2"/>
  <c r="BO32" i="2"/>
  <c r="BM32" i="2"/>
  <c r="Y32" i="2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23" i="2"/>
  <c r="X674" i="2" s="1"/>
  <c r="BO22" i="2"/>
  <c r="BM22" i="2"/>
  <c r="Y22" i="2"/>
  <c r="Y24" i="2" s="1"/>
  <c r="P22" i="2"/>
  <c r="H10" i="2"/>
  <c r="A9" i="2"/>
  <c r="F10" i="2" s="1"/>
  <c r="D7" i="2"/>
  <c r="Q6" i="2"/>
  <c r="P2" i="2"/>
  <c r="BP33" i="2" l="1"/>
  <c r="BN65" i="2"/>
  <c r="BP65" i="2"/>
  <c r="BN85" i="2"/>
  <c r="BP85" i="2"/>
  <c r="BN91" i="2"/>
  <c r="BN114" i="2"/>
  <c r="BP114" i="2"/>
  <c r="BN126" i="2"/>
  <c r="BP126" i="2"/>
  <c r="BN130" i="2"/>
  <c r="BP130" i="2"/>
  <c r="BP137" i="2"/>
  <c r="BP153" i="2"/>
  <c r="BN193" i="2"/>
  <c r="BP193" i="2"/>
  <c r="BP222" i="2"/>
  <c r="BN222" i="2"/>
  <c r="Z222" i="2"/>
  <c r="BN231" i="2"/>
  <c r="BP231" i="2"/>
  <c r="BP233" i="2"/>
  <c r="BN233" i="2"/>
  <c r="Z233" i="2"/>
  <c r="BP245" i="2"/>
  <c r="BN245" i="2"/>
  <c r="Z245" i="2"/>
  <c r="BP268" i="2"/>
  <c r="BN268" i="2"/>
  <c r="Z268" i="2"/>
  <c r="BN270" i="2"/>
  <c r="Z270" i="2"/>
  <c r="Y276" i="2"/>
  <c r="BN279" i="2"/>
  <c r="Z279" i="2"/>
  <c r="Z22" i="2"/>
  <c r="Z23" i="2" s="1"/>
  <c r="BN22" i="2"/>
  <c r="BP22" i="2"/>
  <c r="Y23" i="2"/>
  <c r="Z28" i="2"/>
  <c r="BN28" i="2"/>
  <c r="Z29" i="2"/>
  <c r="BN29" i="2"/>
  <c r="Z30" i="2"/>
  <c r="BN30" i="2"/>
  <c r="Z31" i="2"/>
  <c r="BN31" i="2"/>
  <c r="Y34" i="2"/>
  <c r="BP37" i="2"/>
  <c r="Y38" i="2"/>
  <c r="BP41" i="2"/>
  <c r="Y42" i="2"/>
  <c r="Z51" i="2"/>
  <c r="BN51" i="2"/>
  <c r="Z66" i="2"/>
  <c r="BN66" i="2"/>
  <c r="BN67" i="2"/>
  <c r="BP68" i="2"/>
  <c r="Z74" i="2"/>
  <c r="BN74" i="2"/>
  <c r="Z82" i="2"/>
  <c r="BN82" i="2"/>
  <c r="Z86" i="2"/>
  <c r="BN86" i="2"/>
  <c r="Y96" i="2"/>
  <c r="Z94" i="2"/>
  <c r="BN94" i="2"/>
  <c r="Z107" i="2"/>
  <c r="BN107" i="2"/>
  <c r="Z115" i="2"/>
  <c r="BN115" i="2"/>
  <c r="BN116" i="2"/>
  <c r="Y127" i="2"/>
  <c r="Z131" i="2"/>
  <c r="Z134" i="2" s="1"/>
  <c r="BN131" i="2"/>
  <c r="BP133" i="2"/>
  <c r="Y134" i="2"/>
  <c r="Z137" i="2"/>
  <c r="Z139" i="2"/>
  <c r="BN139" i="2"/>
  <c r="Z143" i="2"/>
  <c r="BN143" i="2"/>
  <c r="BP148" i="2"/>
  <c r="Y149" i="2"/>
  <c r="Z155" i="2"/>
  <c r="BN155" i="2"/>
  <c r="Z170" i="2"/>
  <c r="Z171" i="2" s="1"/>
  <c r="BN170" i="2"/>
  <c r="BP170" i="2"/>
  <c r="Y171" i="2"/>
  <c r="Z174" i="2"/>
  <c r="BN174" i="2"/>
  <c r="BP177" i="2"/>
  <c r="BN183" i="2"/>
  <c r="BP183" i="2"/>
  <c r="BN189" i="2"/>
  <c r="BP189" i="2"/>
  <c r="Z194" i="2"/>
  <c r="BN194" i="2"/>
  <c r="Z200" i="2"/>
  <c r="BN200" i="2"/>
  <c r="BP218" i="2"/>
  <c r="BN218" i="2"/>
  <c r="Z218" i="2"/>
  <c r="BN229" i="2"/>
  <c r="Z229" i="2"/>
  <c r="BN236" i="2"/>
  <c r="BP236" i="2"/>
  <c r="BP251" i="2"/>
  <c r="BN251" i="2"/>
  <c r="Z251" i="2"/>
  <c r="Y259" i="2"/>
  <c r="BN253" i="2"/>
  <c r="BP253" i="2"/>
  <c r="BP279" i="2"/>
  <c r="BP280" i="2"/>
  <c r="BN280" i="2"/>
  <c r="Z280" i="2"/>
  <c r="BN282" i="2"/>
  <c r="Z282" i="2"/>
  <c r="Y295" i="2"/>
  <c r="BP306" i="2"/>
  <c r="BP309" i="2"/>
  <c r="BP310" i="2"/>
  <c r="BP315" i="2"/>
  <c r="Y316" i="2"/>
  <c r="Y317" i="2"/>
  <c r="BP319" i="2"/>
  <c r="Y320" i="2"/>
  <c r="Y321" i="2"/>
  <c r="BP323" i="2"/>
  <c r="Y324" i="2"/>
  <c r="Y325" i="2"/>
  <c r="BP328" i="2"/>
  <c r="Y329" i="2"/>
  <c r="Y330" i="2"/>
  <c r="BP332" i="2"/>
  <c r="Y333" i="2"/>
  <c r="Y334" i="2"/>
  <c r="BP336" i="2"/>
  <c r="Y339" i="2"/>
  <c r="BN356" i="2"/>
  <c r="BP356" i="2"/>
  <c r="Y381" i="2"/>
  <c r="Y388" i="2"/>
  <c r="BP391" i="2"/>
  <c r="BN393" i="2"/>
  <c r="BP393" i="2"/>
  <c r="BN397" i="2"/>
  <c r="BP397" i="2"/>
  <c r="BP421" i="2"/>
  <c r="BP422" i="2"/>
  <c r="Y433" i="2"/>
  <c r="BP447" i="2"/>
  <c r="BP448" i="2"/>
  <c r="BN450" i="2"/>
  <c r="BP450" i="2"/>
  <c r="Y458" i="2"/>
  <c r="BP469" i="2"/>
  <c r="Y470" i="2"/>
  <c r="Y471" i="2"/>
  <c r="BP475" i="2"/>
  <c r="Y476" i="2"/>
  <c r="Y477" i="2"/>
  <c r="BN485" i="2"/>
  <c r="BP485" i="2"/>
  <c r="BP489" i="2"/>
  <c r="BP490" i="2"/>
  <c r="BN492" i="2"/>
  <c r="BP492" i="2"/>
  <c r="BP496" i="2"/>
  <c r="BP497" i="2"/>
  <c r="BP504" i="2"/>
  <c r="BN526" i="2"/>
  <c r="Z526" i="2"/>
  <c r="Z527" i="2" s="1"/>
  <c r="BN532" i="2"/>
  <c r="Z532" i="2"/>
  <c r="BP550" i="2"/>
  <c r="BN550" i="2"/>
  <c r="Z550" i="2"/>
  <c r="BP554" i="2"/>
  <c r="BN554" i="2"/>
  <c r="Z554" i="2"/>
  <c r="BN561" i="2"/>
  <c r="Z561" i="2"/>
  <c r="BN567" i="2"/>
  <c r="BP567" i="2"/>
  <c r="BN569" i="2"/>
  <c r="BP569" i="2"/>
  <c r="BN574" i="2"/>
  <c r="Z574" i="2"/>
  <c r="BN580" i="2"/>
  <c r="Z580" i="2"/>
  <c r="BP584" i="2"/>
  <c r="BN584" i="2"/>
  <c r="Z584" i="2"/>
  <c r="BP612" i="2"/>
  <c r="BN612" i="2"/>
  <c r="Z612" i="2"/>
  <c r="BN620" i="2"/>
  <c r="BP620" i="2"/>
  <c r="BN627" i="2"/>
  <c r="Z627" i="2"/>
  <c r="BN631" i="2"/>
  <c r="Z631" i="2"/>
  <c r="BN638" i="2"/>
  <c r="BP638" i="2"/>
  <c r="Y651" i="2"/>
  <c r="Z646" i="2"/>
  <c r="AF680" i="2"/>
  <c r="Y657" i="2"/>
  <c r="Y656" i="2"/>
  <c r="Z654" i="2"/>
  <c r="BN667" i="2"/>
  <c r="Y669" i="2"/>
  <c r="Z667" i="2"/>
  <c r="Z668" i="2" s="1"/>
  <c r="BN215" i="2"/>
  <c r="Y247" i="2"/>
  <c r="BP257" i="2"/>
  <c r="BN264" i="2"/>
  <c r="BP264" i="2"/>
  <c r="BN266" i="2"/>
  <c r="BP266" i="2"/>
  <c r="BP283" i="2"/>
  <c r="BN285" i="2"/>
  <c r="BP285" i="2"/>
  <c r="Z287" i="2"/>
  <c r="BN287" i="2"/>
  <c r="Z293" i="2"/>
  <c r="Z294" i="2" s="1"/>
  <c r="BN293" i="2"/>
  <c r="BP293" i="2"/>
  <c r="Y294" i="2"/>
  <c r="Z298" i="2"/>
  <c r="BN298" i="2"/>
  <c r="Y311" i="2"/>
  <c r="Z306" i="2"/>
  <c r="Z307" i="2"/>
  <c r="BN307" i="2"/>
  <c r="Z309" i="2"/>
  <c r="Z310" i="2"/>
  <c r="Z315" i="2"/>
  <c r="Z316" i="2" s="1"/>
  <c r="Z319" i="2"/>
  <c r="Z320" i="2" s="1"/>
  <c r="Z323" i="2"/>
  <c r="Z324" i="2" s="1"/>
  <c r="Z328" i="2"/>
  <c r="Z329" i="2" s="1"/>
  <c r="Z332" i="2"/>
  <c r="Z333" i="2" s="1"/>
  <c r="Z336" i="2"/>
  <c r="BN347" i="2"/>
  <c r="BP347" i="2"/>
  <c r="BN351" i="2"/>
  <c r="BP351" i="2"/>
  <c r="Y352" i="2"/>
  <c r="Z358" i="2"/>
  <c r="BN358" i="2"/>
  <c r="BP362" i="2"/>
  <c r="Z367" i="2"/>
  <c r="BN367" i="2"/>
  <c r="BP370" i="2"/>
  <c r="BP374" i="2"/>
  <c r="BN376" i="2"/>
  <c r="BP376" i="2"/>
  <c r="Z379" i="2"/>
  <c r="BN379" i="2"/>
  <c r="Z383" i="2"/>
  <c r="BN383" i="2"/>
  <c r="Y394" i="2"/>
  <c r="Z391" i="2"/>
  <c r="Z404" i="2"/>
  <c r="Z405" i="2" s="1"/>
  <c r="BN404" i="2"/>
  <c r="BP404" i="2"/>
  <c r="Z409" i="2"/>
  <c r="BN409" i="2"/>
  <c r="BP417" i="2"/>
  <c r="BP418" i="2"/>
  <c r="Z421" i="2"/>
  <c r="Z422" i="2"/>
  <c r="BN424" i="2"/>
  <c r="BP424" i="2"/>
  <c r="Z426" i="2"/>
  <c r="BN426" i="2"/>
  <c r="Z431" i="2"/>
  <c r="Z432" i="2" s="1"/>
  <c r="BN431" i="2"/>
  <c r="Z436" i="2"/>
  <c r="BN436" i="2"/>
  <c r="Z440" i="2"/>
  <c r="Z441" i="2" s="1"/>
  <c r="BN440" i="2"/>
  <c r="BP440" i="2"/>
  <c r="Y441" i="2"/>
  <c r="Z447" i="2"/>
  <c r="Z448" i="2"/>
  <c r="Z451" i="2"/>
  <c r="Z456" i="2"/>
  <c r="Z458" i="2" s="1"/>
  <c r="BN456" i="2"/>
  <c r="BP456" i="2"/>
  <c r="Z463" i="2"/>
  <c r="BN463" i="2"/>
  <c r="BP465" i="2"/>
  <c r="Z469" i="2"/>
  <c r="Z470" i="2" s="1"/>
  <c r="Z475" i="2"/>
  <c r="Z476" i="2" s="1"/>
  <c r="Y501" i="2"/>
  <c r="Y500" i="2"/>
  <c r="BP480" i="2"/>
  <c r="Z481" i="2"/>
  <c r="BN481" i="2"/>
  <c r="BP483" i="2"/>
  <c r="BP484" i="2"/>
  <c r="Z486" i="2"/>
  <c r="Z488" i="2"/>
  <c r="BN488" i="2"/>
  <c r="Z489" i="2"/>
  <c r="Z490" i="2"/>
  <c r="BP493" i="2"/>
  <c r="Z496" i="2"/>
  <c r="Z497" i="2"/>
  <c r="BP499" i="2"/>
  <c r="Z504" i="2"/>
  <c r="Y506" i="2"/>
  <c r="BN508" i="2"/>
  <c r="Y511" i="2"/>
  <c r="Y510" i="2"/>
  <c r="BP508" i="2"/>
  <c r="BN522" i="2"/>
  <c r="Z522" i="2"/>
  <c r="BP526" i="2"/>
  <c r="Y537" i="2"/>
  <c r="Z531" i="2"/>
  <c r="BP532" i="2"/>
  <c r="BN535" i="2"/>
  <c r="Z535" i="2"/>
  <c r="AC680" i="2"/>
  <c r="BN547" i="2"/>
  <c r="BP547" i="2"/>
  <c r="BP548" i="2"/>
  <c r="Z548" i="2"/>
  <c r="BN553" i="2"/>
  <c r="Z553" i="2"/>
  <c r="BP556" i="2"/>
  <c r="BN556" i="2"/>
  <c r="Z556" i="2"/>
  <c r="BN559" i="2"/>
  <c r="Z559" i="2"/>
  <c r="BP561" i="2"/>
  <c r="BN565" i="2"/>
  <c r="Z565" i="2"/>
  <c r="BP574" i="2"/>
  <c r="BP577" i="2"/>
  <c r="BN577" i="2"/>
  <c r="Z577" i="2"/>
  <c r="BN579" i="2"/>
  <c r="Z579" i="2"/>
  <c r="BP580" i="2"/>
  <c r="BN583" i="2"/>
  <c r="Z583" i="2"/>
  <c r="AE680" i="2"/>
  <c r="BP608" i="2"/>
  <c r="BN608" i="2"/>
  <c r="Z608" i="2"/>
  <c r="BP619" i="2"/>
  <c r="Z619" i="2"/>
  <c r="BN625" i="2"/>
  <c r="Y633" i="2"/>
  <c r="Z625" i="2"/>
  <c r="Z632" i="2" s="1"/>
  <c r="BP627" i="2"/>
  <c r="BN629" i="2"/>
  <c r="Z629" i="2"/>
  <c r="BP631" i="2"/>
  <c r="BN642" i="2"/>
  <c r="BP642" i="2"/>
  <c r="BP646" i="2"/>
  <c r="BN648" i="2"/>
  <c r="Z648" i="2"/>
  <c r="BP654" i="2"/>
  <c r="BP667" i="2"/>
  <c r="Z680" i="2"/>
  <c r="Y524" i="2"/>
  <c r="BN518" i="2"/>
  <c r="BP518" i="2"/>
  <c r="BN536" i="2"/>
  <c r="BP536" i="2"/>
  <c r="BN541" i="2"/>
  <c r="BP541" i="2"/>
  <c r="Y542" i="2"/>
  <c r="BP557" i="2"/>
  <c r="BP568" i="2"/>
  <c r="Y587" i="2"/>
  <c r="BN575" i="2"/>
  <c r="BP575" i="2"/>
  <c r="BP578" i="2"/>
  <c r="Z592" i="2"/>
  <c r="BP590" i="2"/>
  <c r="BP591" i="2"/>
  <c r="Y598" i="2"/>
  <c r="BP595" i="2"/>
  <c r="BP602" i="2"/>
  <c r="Y622" i="2"/>
  <c r="BN618" i="2"/>
  <c r="BP618" i="2"/>
  <c r="Y623" i="2"/>
  <c r="BN626" i="2"/>
  <c r="BP626" i="2"/>
  <c r="BN628" i="2"/>
  <c r="BP628" i="2"/>
  <c r="BN630" i="2"/>
  <c r="BP630" i="2"/>
  <c r="Y665" i="2"/>
  <c r="X672" i="2"/>
  <c r="Z32" i="2"/>
  <c r="Y53" i="2"/>
  <c r="D680" i="2"/>
  <c r="Z67" i="2"/>
  <c r="Y78" i="2"/>
  <c r="Z91" i="2"/>
  <c r="Y102" i="2"/>
  <c r="Z116" i="2"/>
  <c r="Y118" i="2"/>
  <c r="Y180" i="2"/>
  <c r="Y207" i="2"/>
  <c r="BP286" i="2"/>
  <c r="BN286" i="2"/>
  <c r="Y302" i="2"/>
  <c r="Z346" i="2"/>
  <c r="Z348" i="2" s="1"/>
  <c r="Y349" i="2"/>
  <c r="BP346" i="2"/>
  <c r="BP410" i="2"/>
  <c r="BN410" i="2"/>
  <c r="Y411" i="2"/>
  <c r="Y97" i="2"/>
  <c r="K680" i="2"/>
  <c r="Z284" i="2"/>
  <c r="BP284" i="2"/>
  <c r="BN300" i="2"/>
  <c r="Z300" i="2"/>
  <c r="Z368" i="2"/>
  <c r="BP368" i="2"/>
  <c r="H9" i="2"/>
  <c r="Y88" i="2"/>
  <c r="Z93" i="2"/>
  <c r="Z138" i="2"/>
  <c r="Z154" i="2"/>
  <c r="Z156" i="2" s="1"/>
  <c r="Z197" i="2"/>
  <c r="Z217" i="2"/>
  <c r="Z228" i="2"/>
  <c r="Y237" i="2"/>
  <c r="Y364" i="2"/>
  <c r="Z392" i="2"/>
  <c r="BP392" i="2"/>
  <c r="Z449" i="2"/>
  <c r="BP449" i="2"/>
  <c r="Y54" i="2"/>
  <c r="Y79" i="2"/>
  <c r="Y119" i="2"/>
  <c r="Y156" i="2"/>
  <c r="Z178" i="2"/>
  <c r="Z182" i="2"/>
  <c r="Z184" i="2" s="1"/>
  <c r="Z230" i="2"/>
  <c r="Z252" i="2"/>
  <c r="BN284" i="2"/>
  <c r="Z308" i="2"/>
  <c r="BP308" i="2"/>
  <c r="Z360" i="2"/>
  <c r="BN368" i="2"/>
  <c r="BP377" i="2"/>
  <c r="BN377" i="2"/>
  <c r="BP390" i="2"/>
  <c r="Y395" i="2"/>
  <c r="X680" i="2"/>
  <c r="BN32" i="2"/>
  <c r="Z48" i="2"/>
  <c r="J9" i="2"/>
  <c r="BN57" i="2"/>
  <c r="BN62" i="2"/>
  <c r="Z64" i="2"/>
  <c r="Y71" i="2"/>
  <c r="Z84" i="2"/>
  <c r="Y103" i="2"/>
  <c r="Z113" i="2"/>
  <c r="Z125" i="2"/>
  <c r="A10" i="2"/>
  <c r="Z27" i="2"/>
  <c r="BP32" i="2"/>
  <c r="Y35" i="2"/>
  <c r="Y39" i="2"/>
  <c r="Y43" i="2"/>
  <c r="BN48" i="2"/>
  <c r="Z50" i="2"/>
  <c r="BN69" i="2"/>
  <c r="Z75" i="2"/>
  <c r="BN93" i="2"/>
  <c r="Z95" i="2"/>
  <c r="Z99" i="2"/>
  <c r="Y135" i="2"/>
  <c r="BN138" i="2"/>
  <c r="Z140" i="2"/>
  <c r="BN154" i="2"/>
  <c r="Z160" i="2"/>
  <c r="Z161" i="2" s="1"/>
  <c r="Z164" i="2"/>
  <c r="Z166" i="2" s="1"/>
  <c r="Y184" i="2"/>
  <c r="BN197" i="2"/>
  <c r="Z199" i="2"/>
  <c r="BP215" i="2"/>
  <c r="BN217" i="2"/>
  <c r="Z219" i="2"/>
  <c r="BN228" i="2"/>
  <c r="Z232" i="2"/>
  <c r="BP243" i="2"/>
  <c r="Z256" i="2"/>
  <c r="Y258" i="2"/>
  <c r="Z263" i="2"/>
  <c r="Z265" i="2"/>
  <c r="BP300" i="2"/>
  <c r="T680" i="2"/>
  <c r="Z342" i="2"/>
  <c r="Z343" i="2" s="1"/>
  <c r="Y343" i="2"/>
  <c r="BP342" i="2"/>
  <c r="Y365" i="2"/>
  <c r="Z375" i="2"/>
  <c r="BP375" i="2"/>
  <c r="Z377" i="2"/>
  <c r="BN385" i="2"/>
  <c r="Z385" i="2"/>
  <c r="Z390" i="2"/>
  <c r="BN392" i="2"/>
  <c r="BN449" i="2"/>
  <c r="X670" i="2"/>
  <c r="BP62" i="2"/>
  <c r="BN84" i="2"/>
  <c r="E680" i="2"/>
  <c r="Y110" i="2"/>
  <c r="BN113" i="2"/>
  <c r="F680" i="2"/>
  <c r="BN125" i="2"/>
  <c r="Y166" i="2"/>
  <c r="BN178" i="2"/>
  <c r="BN182" i="2"/>
  <c r="Y201" i="2"/>
  <c r="BN230" i="2"/>
  <c r="BP241" i="2"/>
  <c r="BN252" i="2"/>
  <c r="BP282" i="2"/>
  <c r="BN360" i="2"/>
  <c r="Y437" i="2"/>
  <c r="Z435" i="2"/>
  <c r="Z437" i="2" s="1"/>
  <c r="BP435" i="2"/>
  <c r="Y438" i="2"/>
  <c r="BN435" i="2"/>
  <c r="Z69" i="2"/>
  <c r="C680" i="2"/>
  <c r="BN50" i="2"/>
  <c r="Z52" i="2"/>
  <c r="Z56" i="2"/>
  <c r="Z58" i="2" s="1"/>
  <c r="Y72" i="2"/>
  <c r="BN75" i="2"/>
  <c r="Z77" i="2"/>
  <c r="Z81" i="2"/>
  <c r="BN95" i="2"/>
  <c r="BN99" i="2"/>
  <c r="Z101" i="2"/>
  <c r="Z106" i="2"/>
  <c r="Z117" i="2"/>
  <c r="Z122" i="2"/>
  <c r="BN140" i="2"/>
  <c r="Z142" i="2"/>
  <c r="G680" i="2"/>
  <c r="Y157" i="2"/>
  <c r="BN160" i="2"/>
  <c r="BN164" i="2"/>
  <c r="Z175" i="2"/>
  <c r="BN199" i="2"/>
  <c r="Z206" i="2"/>
  <c r="Z207" i="2" s="1"/>
  <c r="Z210" i="2"/>
  <c r="Z212" i="2" s="1"/>
  <c r="BN219" i="2"/>
  <c r="Z221" i="2"/>
  <c r="BN232" i="2"/>
  <c r="Z234" i="2"/>
  <c r="BN256" i="2"/>
  <c r="BN263" i="2"/>
  <c r="BN342" i="2"/>
  <c r="Y371" i="2"/>
  <c r="BN375" i="2"/>
  <c r="BN390" i="2"/>
  <c r="Z420" i="2"/>
  <c r="BP420" i="2"/>
  <c r="BN420" i="2"/>
  <c r="Z37" i="2"/>
  <c r="Z38" i="2" s="1"/>
  <c r="Y58" i="2"/>
  <c r="BP64" i="2"/>
  <c r="Z92" i="2"/>
  <c r="Y128" i="2"/>
  <c r="Y144" i="2"/>
  <c r="BP182" i="2"/>
  <c r="Z196" i="2"/>
  <c r="Z201" i="2" s="1"/>
  <c r="Y212" i="2"/>
  <c r="Z216" i="2"/>
  <c r="Y223" i="2"/>
  <c r="Y238" i="2"/>
  <c r="BP227" i="2"/>
  <c r="Z240" i="2"/>
  <c r="Z244" i="2"/>
  <c r="BP252" i="2"/>
  <c r="BP265" i="2"/>
  <c r="BN269" i="2"/>
  <c r="Y272" i="2"/>
  <c r="Y289" i="2"/>
  <c r="BP299" i="2"/>
  <c r="Y301" i="2"/>
  <c r="BP357" i="2"/>
  <c r="BN357" i="2"/>
  <c r="Z369" i="2"/>
  <c r="Z371" i="2" s="1"/>
  <c r="BP385" i="2"/>
  <c r="Y427" i="2"/>
  <c r="BP416" i="2"/>
  <c r="BN416" i="2"/>
  <c r="W680" i="2"/>
  <c r="Y428" i="2"/>
  <c r="F9" i="2"/>
  <c r="Z33" i="2"/>
  <c r="Z41" i="2"/>
  <c r="Z42" i="2" s="1"/>
  <c r="Z47" i="2"/>
  <c r="Z53" i="2" s="1"/>
  <c r="Z68" i="2"/>
  <c r="B680" i="2"/>
  <c r="BP27" i="2"/>
  <c r="BN52" i="2"/>
  <c r="BN56" i="2"/>
  <c r="Z63" i="2"/>
  <c r="Z71" i="2" s="1"/>
  <c r="BN77" i="2"/>
  <c r="BN81" i="2"/>
  <c r="Z83" i="2"/>
  <c r="BN101" i="2"/>
  <c r="BN106" i="2"/>
  <c r="Z108" i="2"/>
  <c r="Z112" i="2"/>
  <c r="Z118" i="2" s="1"/>
  <c r="BN117" i="2"/>
  <c r="BN122" i="2"/>
  <c r="Z124" i="2"/>
  <c r="BN142" i="2"/>
  <c r="Z148" i="2"/>
  <c r="Z149" i="2" s="1"/>
  <c r="BP160" i="2"/>
  <c r="BP164" i="2"/>
  <c r="BN175" i="2"/>
  <c r="Z177" i="2"/>
  <c r="Y202" i="2"/>
  <c r="BN206" i="2"/>
  <c r="BN210" i="2"/>
  <c r="BN221" i="2"/>
  <c r="Z227" i="2"/>
  <c r="BN234" i="2"/>
  <c r="Z236" i="2"/>
  <c r="BN242" i="2"/>
  <c r="Y246" i="2"/>
  <c r="Z281" i="2"/>
  <c r="Z289" i="2" s="1"/>
  <c r="BP281" i="2"/>
  <c r="Z299" i="2"/>
  <c r="Z301" i="2" s="1"/>
  <c r="Z337" i="2"/>
  <c r="Z338" i="2" s="1"/>
  <c r="Y338" i="2"/>
  <c r="BP337" i="2"/>
  <c r="Z357" i="2"/>
  <c r="BN361" i="2"/>
  <c r="Z361" i="2"/>
  <c r="Y372" i="2"/>
  <c r="Z386" i="2"/>
  <c r="Z387" i="2" s="1"/>
  <c r="BP386" i="2"/>
  <c r="Z416" i="2"/>
  <c r="BN47" i="2"/>
  <c r="BN137" i="2"/>
  <c r="BN153" i="2"/>
  <c r="Y179" i="2"/>
  <c r="I680" i="2"/>
  <c r="BN196" i="2"/>
  <c r="BN216" i="2"/>
  <c r="BN240" i="2"/>
  <c r="BN244" i="2"/>
  <c r="L680" i="2"/>
  <c r="BP269" i="2"/>
  <c r="BN274" i="2"/>
  <c r="Y275" i="2"/>
  <c r="Q680" i="2"/>
  <c r="BN305" i="2"/>
  <c r="Z305" i="2"/>
  <c r="Z311" i="2" s="1"/>
  <c r="Y467" i="2"/>
  <c r="Z461" i="2"/>
  <c r="Y466" i="2"/>
  <c r="BP461" i="2"/>
  <c r="BN461" i="2"/>
  <c r="X671" i="2"/>
  <c r="X673" i="2" s="1"/>
  <c r="BP56" i="2"/>
  <c r="BP81" i="2"/>
  <c r="BP106" i="2"/>
  <c r="BP122" i="2"/>
  <c r="H680" i="2"/>
  <c r="Z189" i="2"/>
  <c r="Z190" i="2" s="1"/>
  <c r="J680" i="2"/>
  <c r="BP210" i="2"/>
  <c r="Y224" i="2"/>
  <c r="BN227" i="2"/>
  <c r="BP242" i="2"/>
  <c r="Z253" i="2"/>
  <c r="Z255" i="2"/>
  <c r="BP255" i="2"/>
  <c r="Z274" i="2"/>
  <c r="Z275" i="2" s="1"/>
  <c r="Y290" i="2"/>
  <c r="BN299" i="2"/>
  <c r="Y312" i="2"/>
  <c r="Y344" i="2"/>
  <c r="BP369" i="2"/>
  <c r="Y380" i="2"/>
  <c r="BP384" i="2"/>
  <c r="Y387" i="2"/>
  <c r="Y412" i="2"/>
  <c r="Z423" i="2"/>
  <c r="BP423" i="2"/>
  <c r="Y453" i="2"/>
  <c r="Z446" i="2"/>
  <c r="Z453" i="2" s="1"/>
  <c r="BP446" i="2"/>
  <c r="Y454" i="2"/>
  <c r="BN446" i="2"/>
  <c r="Z570" i="2"/>
  <c r="BP240" i="2"/>
  <c r="Y348" i="2"/>
  <c r="BP398" i="2"/>
  <c r="BN398" i="2"/>
  <c r="Z411" i="2"/>
  <c r="Y353" i="2"/>
  <c r="BN425" i="2"/>
  <c r="BN451" i="2"/>
  <c r="BN486" i="2"/>
  <c r="BP491" i="2"/>
  <c r="BN519" i="2"/>
  <c r="Y523" i="2"/>
  <c r="Y527" i="2"/>
  <c r="Y538" i="2"/>
  <c r="Y543" i="2"/>
  <c r="BN548" i="2"/>
  <c r="Y571" i="2"/>
  <c r="BN576" i="2"/>
  <c r="BP581" i="2"/>
  <c r="Y603" i="2"/>
  <c r="BN619" i="2"/>
  <c r="BN621" i="2"/>
  <c r="BP635" i="2"/>
  <c r="BP637" i="2"/>
  <c r="BP639" i="2"/>
  <c r="BP641" i="2"/>
  <c r="Z655" i="2"/>
  <c r="Z656" i="2" s="1"/>
  <c r="BN663" i="2"/>
  <c r="U680" i="2"/>
  <c r="BN495" i="2"/>
  <c r="BN521" i="2"/>
  <c r="BN555" i="2"/>
  <c r="BN585" i="2"/>
  <c r="BN589" i="2"/>
  <c r="Y597" i="2"/>
  <c r="BN609" i="2"/>
  <c r="BN611" i="2"/>
  <c r="BN613" i="2"/>
  <c r="Y650" i="2"/>
  <c r="BN659" i="2"/>
  <c r="V680" i="2"/>
  <c r="Y401" i="2"/>
  <c r="Y406" i="2"/>
  <c r="Z417" i="2"/>
  <c r="Z465" i="2"/>
  <c r="Z483" i="2"/>
  <c r="Z500" i="2" s="1"/>
  <c r="Z499" i="2"/>
  <c r="Z503" i="2"/>
  <c r="Z505" i="2" s="1"/>
  <c r="Z534" i="2"/>
  <c r="Z552" i="2"/>
  <c r="Z567" i="2"/>
  <c r="Z573" i="2"/>
  <c r="Z582" i="2"/>
  <c r="Y616" i="2"/>
  <c r="Z636" i="2"/>
  <c r="Z638" i="2"/>
  <c r="Z640" i="2"/>
  <c r="Z642" i="2"/>
  <c r="BN655" i="2"/>
  <c r="BP663" i="2"/>
  <c r="BN262" i="2"/>
  <c r="Y271" i="2"/>
  <c r="BN315" i="2"/>
  <c r="BN328" i="2"/>
  <c r="Z397" i="2"/>
  <c r="Z400" i="2" s="1"/>
  <c r="BN475" i="2"/>
  <c r="BP495" i="2"/>
  <c r="Y505" i="2"/>
  <c r="Z518" i="2"/>
  <c r="Z523" i="2" s="1"/>
  <c r="BP521" i="2"/>
  <c r="Y528" i="2"/>
  <c r="Z541" i="2"/>
  <c r="Z542" i="2" s="1"/>
  <c r="Z547" i="2"/>
  <c r="BP555" i="2"/>
  <c r="BP585" i="2"/>
  <c r="BP589" i="2"/>
  <c r="BN595" i="2"/>
  <c r="Y604" i="2"/>
  <c r="BP609" i="2"/>
  <c r="BP611" i="2"/>
  <c r="BP613" i="2"/>
  <c r="Y632" i="2"/>
  <c r="BN646" i="2"/>
  <c r="BP659" i="2"/>
  <c r="Y668" i="2"/>
  <c r="BN573" i="2"/>
  <c r="Z618" i="2"/>
  <c r="Z622" i="2" s="1"/>
  <c r="Y586" i="2"/>
  <c r="Y660" i="2"/>
  <c r="M680" i="2"/>
  <c r="AA680" i="2"/>
  <c r="Z533" i="2"/>
  <c r="Z537" i="2" s="1"/>
  <c r="Z551" i="2"/>
  <c r="Z558" i="2"/>
  <c r="Z560" i="2"/>
  <c r="Y562" i="2"/>
  <c r="Y592" i="2"/>
  <c r="Z596" i="2"/>
  <c r="Z597" i="2" s="1"/>
  <c r="Z647" i="2"/>
  <c r="Z649" i="2"/>
  <c r="Z650" i="2" s="1"/>
  <c r="P680" i="2"/>
  <c r="BN480" i="2"/>
  <c r="Z491" i="2"/>
  <c r="BN531" i="2"/>
  <c r="Z581" i="2"/>
  <c r="BN602" i="2"/>
  <c r="Z635" i="2"/>
  <c r="Z637" i="2"/>
  <c r="Z639" i="2"/>
  <c r="Z641" i="2"/>
  <c r="Y643" i="2"/>
  <c r="BN654" i="2"/>
  <c r="Y661" i="2"/>
  <c r="BN464" i="2"/>
  <c r="BN482" i="2"/>
  <c r="BN498" i="2"/>
  <c r="BN533" i="2"/>
  <c r="BN551" i="2"/>
  <c r="BN558" i="2"/>
  <c r="BN560" i="2"/>
  <c r="BN566" i="2"/>
  <c r="Y570" i="2"/>
  <c r="BN596" i="2"/>
  <c r="BN647" i="2"/>
  <c r="BN649" i="2"/>
  <c r="Y563" i="2"/>
  <c r="Y593" i="2"/>
  <c r="BN635" i="2"/>
  <c r="Z609" i="2"/>
  <c r="Z615" i="2" s="1"/>
  <c r="Y674" i="2" l="1"/>
  <c r="Z364" i="2"/>
  <c r="Z127" i="2"/>
  <c r="Z380" i="2"/>
  <c r="Y672" i="2"/>
  <c r="Z144" i="2"/>
  <c r="Z96" i="2"/>
  <c r="Z237" i="2"/>
  <c r="Y670" i="2"/>
  <c r="Z246" i="2"/>
  <c r="Z223" i="2"/>
  <c r="Z179" i="2"/>
  <c r="Z78" i="2"/>
  <c r="Y671" i="2"/>
  <c r="Y673" i="2"/>
  <c r="Z34" i="2"/>
  <c r="Z109" i="2"/>
  <c r="Z102" i="2"/>
  <c r="Z258" i="2"/>
  <c r="Z427" i="2"/>
  <c r="Z586" i="2"/>
  <c r="Z87" i="2"/>
  <c r="Z394" i="2"/>
  <c r="Z562" i="2"/>
  <c r="Z271" i="2"/>
  <c r="Z643" i="2"/>
  <c r="Z466" i="2"/>
  <c r="Z675" i="2" l="1"/>
</calcChain>
</file>

<file path=xl/sharedStrings.xml><?xml version="1.0" encoding="utf-8"?>
<sst xmlns="http://schemas.openxmlformats.org/spreadsheetml/2006/main" count="5396" uniqueCount="1117">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</sst>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6" t="s">
        <v>26</v>
      </c>
      <c r="E1" s="796"/>
      <c r="F1" s="796"/>
      <c r="G1" s="14" t="s">
        <v>66</v>
      </c>
      <c r="H1" s="796" t="s">
        <v>46</v>
      </c>
      <c r="I1" s="796"/>
      <c r="J1" s="796"/>
      <c r="K1" s="796"/>
      <c r="L1" s="796"/>
      <c r="M1" s="796"/>
      <c r="N1" s="796"/>
      <c r="O1" s="796"/>
      <c r="P1" s="796"/>
      <c r="Q1" s="796"/>
      <c r="R1" s="797" t="s">
        <v>67</v>
      </c>
      <c r="S1" s="798"/>
      <c r="T1" s="7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9"/>
      <c r="Q3" s="799"/>
      <c r="R3" s="799"/>
      <c r="S3" s="799"/>
      <c r="T3" s="799"/>
      <c r="U3" s="799"/>
      <c r="V3" s="799"/>
      <c r="W3" s="7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0" t="s">
        <v>8</v>
      </c>
      <c r="B5" s="800"/>
      <c r="C5" s="800"/>
      <c r="D5" s="801"/>
      <c r="E5" s="801"/>
      <c r="F5" s="802" t="s">
        <v>14</v>
      </c>
      <c r="G5" s="802"/>
      <c r="H5" s="801"/>
      <c r="I5" s="801"/>
      <c r="J5" s="801"/>
      <c r="K5" s="801"/>
      <c r="L5" s="801"/>
      <c r="M5" s="801"/>
      <c r="N5" s="72"/>
      <c r="P5" s="27" t="s">
        <v>4</v>
      </c>
      <c r="Q5" s="803">
        <v>45663</v>
      </c>
      <c r="R5" s="803"/>
      <c r="T5" s="804" t="s">
        <v>3</v>
      </c>
      <c r="U5" s="805"/>
      <c r="V5" s="806" t="s">
        <v>1081</v>
      </c>
      <c r="W5" s="807"/>
      <c r="AB5" s="59"/>
      <c r="AC5" s="59"/>
      <c r="AD5" s="59"/>
      <c r="AE5" s="59"/>
    </row>
    <row r="6" spans="1:32" s="17" customFormat="1" ht="24" customHeight="1" x14ac:dyDescent="0.2">
      <c r="A6" s="800" t="s">
        <v>1</v>
      </c>
      <c r="B6" s="800"/>
      <c r="C6" s="800"/>
      <c r="D6" s="808" t="s">
        <v>1097</v>
      </c>
      <c r="E6" s="808"/>
      <c r="F6" s="808"/>
      <c r="G6" s="808"/>
      <c r="H6" s="808"/>
      <c r="I6" s="808"/>
      <c r="J6" s="808"/>
      <c r="K6" s="808"/>
      <c r="L6" s="808"/>
      <c r="M6" s="808"/>
      <c r="N6" s="73"/>
      <c r="P6" s="27" t="s">
        <v>27</v>
      </c>
      <c r="Q6" s="809" t="str">
        <f>IF(Q5=0," ",CHOOSE(WEEKDAY(Q5,2),"Понедельник","Вторник","Среда","Четверг","Пятница","Суббота","Воскресенье"))</f>
        <v>Понедельник</v>
      </c>
      <c r="R6" s="809"/>
      <c r="T6" s="810" t="s">
        <v>5</v>
      </c>
      <c r="U6" s="811"/>
      <c r="V6" s="812" t="s">
        <v>69</v>
      </c>
      <c r="W6" s="8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8" t="str">
        <f>IFERROR(VLOOKUP(DeliveryAddress,Table,3,0),1)</f>
        <v>6</v>
      </c>
      <c r="E7" s="819"/>
      <c r="F7" s="819"/>
      <c r="G7" s="819"/>
      <c r="H7" s="819"/>
      <c r="I7" s="819"/>
      <c r="J7" s="819"/>
      <c r="K7" s="819"/>
      <c r="L7" s="819"/>
      <c r="M7" s="820"/>
      <c r="N7" s="74"/>
      <c r="P7" s="29"/>
      <c r="Q7" s="48"/>
      <c r="R7" s="48"/>
      <c r="T7" s="810"/>
      <c r="U7" s="811"/>
      <c r="V7" s="814"/>
      <c r="W7" s="815"/>
      <c r="AB7" s="59"/>
      <c r="AC7" s="59"/>
      <c r="AD7" s="59"/>
      <c r="AE7" s="59"/>
    </row>
    <row r="8" spans="1:32" s="17" customFormat="1" ht="25.5" customHeight="1" x14ac:dyDescent="0.2">
      <c r="A8" s="821" t="s">
        <v>57</v>
      </c>
      <c r="B8" s="821"/>
      <c r="C8" s="821"/>
      <c r="D8" s="822"/>
      <c r="E8" s="822"/>
      <c r="F8" s="822"/>
      <c r="G8" s="822"/>
      <c r="H8" s="822"/>
      <c r="I8" s="822"/>
      <c r="J8" s="822"/>
      <c r="K8" s="822"/>
      <c r="L8" s="822"/>
      <c r="M8" s="822"/>
      <c r="N8" s="75"/>
      <c r="P8" s="27" t="s">
        <v>11</v>
      </c>
      <c r="Q8" s="823">
        <v>0.41666666666666702</v>
      </c>
      <c r="R8" s="823"/>
      <c r="T8" s="810"/>
      <c r="U8" s="811"/>
      <c r="V8" s="814"/>
      <c r="W8" s="815"/>
      <c r="AB8" s="59"/>
      <c r="AC8" s="59"/>
      <c r="AD8" s="59"/>
      <c r="AE8" s="59"/>
    </row>
    <row r="9" spans="1:32" s="17" customFormat="1" ht="39.950000000000003" customHeight="1" x14ac:dyDescent="0.2">
      <c r="A9" s="8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4"/>
      <c r="C9" s="824"/>
      <c r="D9" s="825" t="s">
        <v>45</v>
      </c>
      <c r="E9" s="826"/>
      <c r="F9" s="8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4"/>
      <c r="H9" s="827" t="str">
        <f>IF(AND($A$9="Тип доверенности/получателя при получении в адресе перегруза:",$D$9="Разовая доверенность"),"Введите ФИО","")</f>
        <v/>
      </c>
      <c r="I9" s="827"/>
      <c r="J9" s="8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7"/>
      <c r="L9" s="827"/>
      <c r="M9" s="827"/>
      <c r="N9" s="70"/>
      <c r="P9" s="31" t="s">
        <v>15</v>
      </c>
      <c r="Q9" s="828"/>
      <c r="R9" s="828"/>
      <c r="T9" s="810"/>
      <c r="U9" s="811"/>
      <c r="V9" s="816"/>
      <c r="W9" s="8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4"/>
      <c r="C10" s="824"/>
      <c r="D10" s="825"/>
      <c r="E10" s="826"/>
      <c r="F10" s="8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4"/>
      <c r="H10" s="829" t="str">
        <f>IFERROR(VLOOKUP($D$10,Proxy,2,FALSE),"")</f>
        <v/>
      </c>
      <c r="I10" s="829"/>
      <c r="J10" s="829"/>
      <c r="K10" s="829"/>
      <c r="L10" s="829"/>
      <c r="M10" s="829"/>
      <c r="N10" s="71"/>
      <c r="P10" s="31" t="s">
        <v>32</v>
      </c>
      <c r="Q10" s="830"/>
      <c r="R10" s="830"/>
      <c r="U10" s="29" t="s">
        <v>12</v>
      </c>
      <c r="V10" s="831" t="s">
        <v>70</v>
      </c>
      <c r="W10" s="8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3"/>
      <c r="R11" s="833"/>
      <c r="U11" s="29" t="s">
        <v>28</v>
      </c>
      <c r="V11" s="834" t="s">
        <v>54</v>
      </c>
      <c r="W11" s="8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5" t="s">
        <v>71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5"/>
      <c r="N12" s="76"/>
      <c r="P12" s="27" t="s">
        <v>30</v>
      </c>
      <c r="Q12" s="836"/>
      <c r="R12" s="836"/>
      <c r="S12" s="28"/>
      <c r="T12"/>
      <c r="U12" s="29" t="s">
        <v>45</v>
      </c>
      <c r="V12" s="837"/>
      <c r="W12" s="837"/>
      <c r="X12"/>
      <c r="AB12" s="59"/>
      <c r="AC12" s="59"/>
      <c r="AD12" s="59"/>
      <c r="AE12" s="59"/>
    </row>
    <row r="13" spans="1:32" s="17" customFormat="1" ht="23.25" customHeight="1" x14ac:dyDescent="0.2">
      <c r="A13" s="835" t="s">
        <v>72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5"/>
      <c r="N13" s="76"/>
      <c r="O13" s="31"/>
      <c r="P13" s="31" t="s">
        <v>31</v>
      </c>
      <c r="Q13" s="834"/>
      <c r="R13" s="8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5" t="s">
        <v>73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8" t="s">
        <v>74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77"/>
      <c r="O15"/>
      <c r="P15" s="839" t="s">
        <v>60</v>
      </c>
      <c r="Q15" s="839"/>
      <c r="R15" s="839"/>
      <c r="S15" s="839"/>
      <c r="T15" s="8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0"/>
      <c r="Q16" s="840"/>
      <c r="R16" s="840"/>
      <c r="S16" s="840"/>
      <c r="T16" s="8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3" t="s">
        <v>58</v>
      </c>
      <c r="B17" s="843" t="s">
        <v>48</v>
      </c>
      <c r="C17" s="845" t="s">
        <v>47</v>
      </c>
      <c r="D17" s="847" t="s">
        <v>49</v>
      </c>
      <c r="E17" s="848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62</v>
      </c>
      <c r="L17" s="843" t="s">
        <v>64</v>
      </c>
      <c r="M17" s="843" t="s">
        <v>2</v>
      </c>
      <c r="N17" s="843" t="s">
        <v>63</v>
      </c>
      <c r="O17" s="843" t="s">
        <v>25</v>
      </c>
      <c r="P17" s="847" t="s">
        <v>17</v>
      </c>
      <c r="Q17" s="851"/>
      <c r="R17" s="851"/>
      <c r="S17" s="851"/>
      <c r="T17" s="848"/>
      <c r="U17" s="841" t="s">
        <v>55</v>
      </c>
      <c r="V17" s="842"/>
      <c r="W17" s="843" t="s">
        <v>6</v>
      </c>
      <c r="X17" s="843" t="s">
        <v>41</v>
      </c>
      <c r="Y17" s="853" t="s">
        <v>53</v>
      </c>
      <c r="Z17" s="855" t="s">
        <v>18</v>
      </c>
      <c r="AA17" s="857" t="s">
        <v>59</v>
      </c>
      <c r="AB17" s="857" t="s">
        <v>19</v>
      </c>
      <c r="AC17" s="857" t="s">
        <v>65</v>
      </c>
      <c r="AD17" s="859" t="s">
        <v>56</v>
      </c>
      <c r="AE17" s="860"/>
      <c r="AF17" s="861"/>
      <c r="AG17" s="82"/>
      <c r="BD17" s="81" t="s">
        <v>61</v>
      </c>
    </row>
    <row r="18" spans="1:68" ht="14.25" customHeight="1" x14ac:dyDescent="0.2">
      <c r="A18" s="844"/>
      <c r="B18" s="844"/>
      <c r="C18" s="846"/>
      <c r="D18" s="849"/>
      <c r="E18" s="850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49"/>
      <c r="Q18" s="852"/>
      <c r="R18" s="852"/>
      <c r="S18" s="852"/>
      <c r="T18" s="850"/>
      <c r="U18" s="83" t="s">
        <v>44</v>
      </c>
      <c r="V18" s="83" t="s">
        <v>43</v>
      </c>
      <c r="W18" s="844"/>
      <c r="X18" s="844"/>
      <c r="Y18" s="854"/>
      <c r="Z18" s="856"/>
      <c r="AA18" s="858"/>
      <c r="AB18" s="858"/>
      <c r="AC18" s="858"/>
      <c r="AD18" s="862"/>
      <c r="AE18" s="863"/>
      <c r="AF18" s="864"/>
      <c r="AG18" s="82"/>
      <c r="BD18" s="81"/>
    </row>
    <row r="19" spans="1:68" ht="27.75" customHeight="1" x14ac:dyDescent="0.2">
      <c r="A19" s="865" t="s">
        <v>75</v>
      </c>
      <c r="B19" s="865"/>
      <c r="C19" s="865"/>
      <c r="D19" s="865"/>
      <c r="E19" s="865"/>
      <c r="F19" s="865"/>
      <c r="G19" s="865"/>
      <c r="H19" s="865"/>
      <c r="I19" s="865"/>
      <c r="J19" s="865"/>
      <c r="K19" s="865"/>
      <c r="L19" s="865"/>
      <c r="M19" s="865"/>
      <c r="N19" s="865"/>
      <c r="O19" s="865"/>
      <c r="P19" s="865"/>
      <c r="Q19" s="865"/>
      <c r="R19" s="865"/>
      <c r="S19" s="865"/>
      <c r="T19" s="865"/>
      <c r="U19" s="865"/>
      <c r="V19" s="865"/>
      <c r="W19" s="865"/>
      <c r="X19" s="865"/>
      <c r="Y19" s="865"/>
      <c r="Z19" s="865"/>
      <c r="AA19" s="54"/>
      <c r="AB19" s="54"/>
      <c r="AC19" s="54"/>
    </row>
    <row r="20" spans="1:68" ht="16.5" customHeight="1" x14ac:dyDescent="0.25">
      <c r="A20" s="866" t="s">
        <v>75</v>
      </c>
      <c r="B20" s="866"/>
      <c r="C20" s="866"/>
      <c r="D20" s="866"/>
      <c r="E20" s="866"/>
      <c r="F20" s="866"/>
      <c r="G20" s="866"/>
      <c r="H20" s="866"/>
      <c r="I20" s="866"/>
      <c r="J20" s="866"/>
      <c r="K20" s="866"/>
      <c r="L20" s="866"/>
      <c r="M20" s="866"/>
      <c r="N20" s="866"/>
      <c r="O20" s="866"/>
      <c r="P20" s="866"/>
      <c r="Q20" s="866"/>
      <c r="R20" s="866"/>
      <c r="S20" s="866"/>
      <c r="T20" s="866"/>
      <c r="U20" s="866"/>
      <c r="V20" s="866"/>
      <c r="W20" s="866"/>
      <c r="X20" s="866"/>
      <c r="Y20" s="866"/>
      <c r="Z20" s="866"/>
      <c r="AA20" s="65"/>
      <c r="AB20" s="65"/>
      <c r="AC20" s="79"/>
    </row>
    <row r="21" spans="1:68" ht="14.25" customHeight="1" x14ac:dyDescent="0.25">
      <c r="A21" s="867" t="s">
        <v>76</v>
      </c>
      <c r="B21" s="867"/>
      <c r="C21" s="867"/>
      <c r="D21" s="867"/>
      <c r="E21" s="867"/>
      <c r="F21" s="867"/>
      <c r="G21" s="867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  <c r="W21" s="867"/>
      <c r="X21" s="867"/>
      <c r="Y21" s="867"/>
      <c r="Z21" s="867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68">
        <v>4680115885004</v>
      </c>
      <c r="E22" s="86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0"/>
      <c r="R22" s="870"/>
      <c r="S22" s="870"/>
      <c r="T22" s="87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5"/>
      <c r="B23" s="875"/>
      <c r="C23" s="875"/>
      <c r="D23" s="875"/>
      <c r="E23" s="875"/>
      <c r="F23" s="875"/>
      <c r="G23" s="875"/>
      <c r="H23" s="875"/>
      <c r="I23" s="875"/>
      <c r="J23" s="875"/>
      <c r="K23" s="875"/>
      <c r="L23" s="875"/>
      <c r="M23" s="875"/>
      <c r="N23" s="875"/>
      <c r="O23" s="876"/>
      <c r="P23" s="872" t="s">
        <v>40</v>
      </c>
      <c r="Q23" s="873"/>
      <c r="R23" s="873"/>
      <c r="S23" s="873"/>
      <c r="T23" s="873"/>
      <c r="U23" s="873"/>
      <c r="V23" s="87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5"/>
      <c r="B24" s="875"/>
      <c r="C24" s="875"/>
      <c r="D24" s="875"/>
      <c r="E24" s="875"/>
      <c r="F24" s="875"/>
      <c r="G24" s="875"/>
      <c r="H24" s="875"/>
      <c r="I24" s="875"/>
      <c r="J24" s="875"/>
      <c r="K24" s="875"/>
      <c r="L24" s="875"/>
      <c r="M24" s="875"/>
      <c r="N24" s="875"/>
      <c r="O24" s="876"/>
      <c r="P24" s="872" t="s">
        <v>40</v>
      </c>
      <c r="Q24" s="873"/>
      <c r="R24" s="873"/>
      <c r="S24" s="873"/>
      <c r="T24" s="873"/>
      <c r="U24" s="873"/>
      <c r="V24" s="87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7" t="s">
        <v>82</v>
      </c>
      <c r="B25" s="867"/>
      <c r="C25" s="867"/>
      <c r="D25" s="867"/>
      <c r="E25" s="867"/>
      <c r="F25" s="867"/>
      <c r="G25" s="867"/>
      <c r="H25" s="867"/>
      <c r="I25" s="867"/>
      <c r="J25" s="867"/>
      <c r="K25" s="867"/>
      <c r="L25" s="867"/>
      <c r="M25" s="867"/>
      <c r="N25" s="867"/>
      <c r="O25" s="867"/>
      <c r="P25" s="867"/>
      <c r="Q25" s="867"/>
      <c r="R25" s="867"/>
      <c r="S25" s="867"/>
      <c r="T25" s="867"/>
      <c r="U25" s="867"/>
      <c r="V25" s="867"/>
      <c r="W25" s="867"/>
      <c r="X25" s="867"/>
      <c r="Y25" s="867"/>
      <c r="Z25" s="867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868">
        <v>4607091383881</v>
      </c>
      <c r="E26" s="868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0"/>
      <c r="R26" s="870"/>
      <c r="S26" s="870"/>
      <c r="T26" s="87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868">
        <v>4680115885912</v>
      </c>
      <c r="E27" s="868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8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0"/>
      <c r="R27" s="870"/>
      <c r="S27" s="870"/>
      <c r="T27" s="87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68">
        <v>4607091388237</v>
      </c>
      <c r="E28" s="868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0"/>
      <c r="R28" s="870"/>
      <c r="S28" s="870"/>
      <c r="T28" s="87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68">
        <v>4680115886230</v>
      </c>
      <c r="E29" s="86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80" t="s">
        <v>95</v>
      </c>
      <c r="Q29" s="870"/>
      <c r="R29" s="870"/>
      <c r="S29" s="870"/>
      <c r="T29" s="87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68">
        <v>4680115886278</v>
      </c>
      <c r="E30" s="86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81" t="s">
        <v>99</v>
      </c>
      <c r="Q30" s="870"/>
      <c r="R30" s="870"/>
      <c r="S30" s="870"/>
      <c r="T30" s="87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868">
        <v>4680115886247</v>
      </c>
      <c r="E31" s="868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882" t="s">
        <v>103</v>
      </c>
      <c r="Q31" s="870"/>
      <c r="R31" s="870"/>
      <c r="S31" s="870"/>
      <c r="T31" s="87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68">
        <v>4680115885905</v>
      </c>
      <c r="E32" s="868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8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0"/>
      <c r="R32" s="870"/>
      <c r="S32" s="870"/>
      <c r="T32" s="87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4301051592</v>
      </c>
      <c r="D33" s="868">
        <v>4607091388244</v>
      </c>
      <c r="E33" s="868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88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0"/>
      <c r="R33" s="870"/>
      <c r="S33" s="870"/>
      <c r="T33" s="87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5"/>
      <c r="B34" s="875"/>
      <c r="C34" s="875"/>
      <c r="D34" s="875"/>
      <c r="E34" s="875"/>
      <c r="F34" s="875"/>
      <c r="G34" s="875"/>
      <c r="H34" s="875"/>
      <c r="I34" s="875"/>
      <c r="J34" s="875"/>
      <c r="K34" s="875"/>
      <c r="L34" s="875"/>
      <c r="M34" s="875"/>
      <c r="N34" s="875"/>
      <c r="O34" s="876"/>
      <c r="P34" s="872" t="s">
        <v>40</v>
      </c>
      <c r="Q34" s="873"/>
      <c r="R34" s="873"/>
      <c r="S34" s="873"/>
      <c r="T34" s="873"/>
      <c r="U34" s="873"/>
      <c r="V34" s="874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5"/>
      <c r="B35" s="875"/>
      <c r="C35" s="875"/>
      <c r="D35" s="875"/>
      <c r="E35" s="875"/>
      <c r="F35" s="875"/>
      <c r="G35" s="875"/>
      <c r="H35" s="875"/>
      <c r="I35" s="875"/>
      <c r="J35" s="875"/>
      <c r="K35" s="875"/>
      <c r="L35" s="875"/>
      <c r="M35" s="875"/>
      <c r="N35" s="875"/>
      <c r="O35" s="876"/>
      <c r="P35" s="872" t="s">
        <v>40</v>
      </c>
      <c r="Q35" s="873"/>
      <c r="R35" s="873"/>
      <c r="S35" s="873"/>
      <c r="T35" s="873"/>
      <c r="U35" s="873"/>
      <c r="V35" s="874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67" t="s">
        <v>111</v>
      </c>
      <c r="B36" s="867"/>
      <c r="C36" s="867"/>
      <c r="D36" s="867"/>
      <c r="E36" s="867"/>
      <c r="F36" s="867"/>
      <c r="G36" s="867"/>
      <c r="H36" s="867"/>
      <c r="I36" s="867"/>
      <c r="J36" s="867"/>
      <c r="K36" s="867"/>
      <c r="L36" s="867"/>
      <c r="M36" s="867"/>
      <c r="N36" s="867"/>
      <c r="O36" s="867"/>
      <c r="P36" s="867"/>
      <c r="Q36" s="867"/>
      <c r="R36" s="867"/>
      <c r="S36" s="867"/>
      <c r="T36" s="867"/>
      <c r="U36" s="867"/>
      <c r="V36" s="867"/>
      <c r="W36" s="867"/>
      <c r="X36" s="867"/>
      <c r="Y36" s="867"/>
      <c r="Z36" s="867"/>
      <c r="AA36" s="66"/>
      <c r="AB36" s="66"/>
      <c r="AC36" s="80"/>
    </row>
    <row r="37" spans="1:68" ht="27" customHeight="1" x14ac:dyDescent="0.25">
      <c r="A37" s="63" t="s">
        <v>112</v>
      </c>
      <c r="B37" s="63" t="s">
        <v>113</v>
      </c>
      <c r="C37" s="36">
        <v>4301032013</v>
      </c>
      <c r="D37" s="868">
        <v>4607091388503</v>
      </c>
      <c r="E37" s="868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87</v>
      </c>
      <c r="L37" s="37" t="s">
        <v>45</v>
      </c>
      <c r="M37" s="38" t="s">
        <v>116</v>
      </c>
      <c r="N37" s="38"/>
      <c r="O37" s="37">
        <v>120</v>
      </c>
      <c r="P37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0"/>
      <c r="R37" s="870"/>
      <c r="S37" s="870"/>
      <c r="T37" s="87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114</v>
      </c>
      <c r="AG37" s="78"/>
      <c r="AJ37" s="84" t="s">
        <v>45</v>
      </c>
      <c r="AK37" s="84">
        <v>0</v>
      </c>
      <c r="BB37" s="105" t="s">
        <v>115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5"/>
      <c r="B38" s="875"/>
      <c r="C38" s="875"/>
      <c r="D38" s="875"/>
      <c r="E38" s="875"/>
      <c r="F38" s="875"/>
      <c r="G38" s="875"/>
      <c r="H38" s="875"/>
      <c r="I38" s="875"/>
      <c r="J38" s="875"/>
      <c r="K38" s="875"/>
      <c r="L38" s="875"/>
      <c r="M38" s="875"/>
      <c r="N38" s="875"/>
      <c r="O38" s="876"/>
      <c r="P38" s="872" t="s">
        <v>40</v>
      </c>
      <c r="Q38" s="873"/>
      <c r="R38" s="873"/>
      <c r="S38" s="873"/>
      <c r="T38" s="873"/>
      <c r="U38" s="873"/>
      <c r="V38" s="874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5"/>
      <c r="B39" s="875"/>
      <c r="C39" s="875"/>
      <c r="D39" s="875"/>
      <c r="E39" s="875"/>
      <c r="F39" s="875"/>
      <c r="G39" s="875"/>
      <c r="H39" s="875"/>
      <c r="I39" s="875"/>
      <c r="J39" s="875"/>
      <c r="K39" s="875"/>
      <c r="L39" s="875"/>
      <c r="M39" s="875"/>
      <c r="N39" s="875"/>
      <c r="O39" s="876"/>
      <c r="P39" s="872" t="s">
        <v>40</v>
      </c>
      <c r="Q39" s="873"/>
      <c r="R39" s="873"/>
      <c r="S39" s="873"/>
      <c r="T39" s="873"/>
      <c r="U39" s="873"/>
      <c r="V39" s="874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67" t="s">
        <v>117</v>
      </c>
      <c r="B40" s="867"/>
      <c r="C40" s="867"/>
      <c r="D40" s="867"/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66"/>
      <c r="AB40" s="66"/>
      <c r="AC40" s="80"/>
    </row>
    <row r="41" spans="1:68" ht="27" customHeight="1" x14ac:dyDescent="0.25">
      <c r="A41" s="63" t="s">
        <v>118</v>
      </c>
      <c r="B41" s="63" t="s">
        <v>119</v>
      </c>
      <c r="C41" s="36">
        <v>4301170002</v>
      </c>
      <c r="D41" s="868">
        <v>4607091389111</v>
      </c>
      <c r="E41" s="868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87</v>
      </c>
      <c r="L41" s="37" t="s">
        <v>45</v>
      </c>
      <c r="M41" s="38" t="s">
        <v>116</v>
      </c>
      <c r="N41" s="38"/>
      <c r="O41" s="37">
        <v>120</v>
      </c>
      <c r="P41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0"/>
      <c r="R41" s="870"/>
      <c r="S41" s="870"/>
      <c r="T41" s="87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114</v>
      </c>
      <c r="AG41" s="78"/>
      <c r="AJ41" s="84" t="s">
        <v>45</v>
      </c>
      <c r="AK41" s="84">
        <v>0</v>
      </c>
      <c r="BB41" s="107" t="s">
        <v>115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5"/>
      <c r="B42" s="875"/>
      <c r="C42" s="875"/>
      <c r="D42" s="875"/>
      <c r="E42" s="875"/>
      <c r="F42" s="875"/>
      <c r="G42" s="875"/>
      <c r="H42" s="875"/>
      <c r="I42" s="875"/>
      <c r="J42" s="875"/>
      <c r="K42" s="875"/>
      <c r="L42" s="875"/>
      <c r="M42" s="875"/>
      <c r="N42" s="875"/>
      <c r="O42" s="876"/>
      <c r="P42" s="872" t="s">
        <v>40</v>
      </c>
      <c r="Q42" s="873"/>
      <c r="R42" s="873"/>
      <c r="S42" s="873"/>
      <c r="T42" s="873"/>
      <c r="U42" s="873"/>
      <c r="V42" s="874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5"/>
      <c r="B43" s="875"/>
      <c r="C43" s="875"/>
      <c r="D43" s="875"/>
      <c r="E43" s="875"/>
      <c r="F43" s="875"/>
      <c r="G43" s="875"/>
      <c r="H43" s="875"/>
      <c r="I43" s="875"/>
      <c r="J43" s="875"/>
      <c r="K43" s="875"/>
      <c r="L43" s="875"/>
      <c r="M43" s="875"/>
      <c r="N43" s="875"/>
      <c r="O43" s="876"/>
      <c r="P43" s="872" t="s">
        <v>40</v>
      </c>
      <c r="Q43" s="873"/>
      <c r="R43" s="873"/>
      <c r="S43" s="873"/>
      <c r="T43" s="873"/>
      <c r="U43" s="873"/>
      <c r="V43" s="874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5" t="s">
        <v>120</v>
      </c>
      <c r="B44" s="865"/>
      <c r="C44" s="865"/>
      <c r="D44" s="865"/>
      <c r="E44" s="865"/>
      <c r="F44" s="865"/>
      <c r="G44" s="865"/>
      <c r="H44" s="865"/>
      <c r="I44" s="865"/>
      <c r="J44" s="865"/>
      <c r="K44" s="865"/>
      <c r="L44" s="865"/>
      <c r="M44" s="865"/>
      <c r="N44" s="865"/>
      <c r="O44" s="865"/>
      <c r="P44" s="865"/>
      <c r="Q44" s="865"/>
      <c r="R44" s="865"/>
      <c r="S44" s="865"/>
      <c r="T44" s="865"/>
      <c r="U44" s="865"/>
      <c r="V44" s="865"/>
      <c r="W44" s="865"/>
      <c r="X44" s="865"/>
      <c r="Y44" s="865"/>
      <c r="Z44" s="865"/>
      <c r="AA44" s="54"/>
      <c r="AB44" s="54"/>
      <c r="AC44" s="54"/>
    </row>
    <row r="45" spans="1:68" ht="16.5" customHeight="1" x14ac:dyDescent="0.25">
      <c r="A45" s="866" t="s">
        <v>121</v>
      </c>
      <c r="B45" s="866"/>
      <c r="C45" s="866"/>
      <c r="D45" s="866"/>
      <c r="E45" s="866"/>
      <c r="F45" s="866"/>
      <c r="G45" s="866"/>
      <c r="H45" s="866"/>
      <c r="I45" s="866"/>
      <c r="J45" s="866"/>
      <c r="K45" s="866"/>
      <c r="L45" s="866"/>
      <c r="M45" s="866"/>
      <c r="N45" s="866"/>
      <c r="O45" s="866"/>
      <c r="P45" s="866"/>
      <c r="Q45" s="866"/>
      <c r="R45" s="866"/>
      <c r="S45" s="866"/>
      <c r="T45" s="866"/>
      <c r="U45" s="866"/>
      <c r="V45" s="866"/>
      <c r="W45" s="866"/>
      <c r="X45" s="866"/>
      <c r="Y45" s="866"/>
      <c r="Z45" s="866"/>
      <c r="AA45" s="65"/>
      <c r="AB45" s="65"/>
      <c r="AC45" s="79"/>
    </row>
    <row r="46" spans="1:68" ht="14.25" customHeight="1" x14ac:dyDescent="0.25">
      <c r="A46" s="867" t="s">
        <v>122</v>
      </c>
      <c r="B46" s="867"/>
      <c r="C46" s="867"/>
      <c r="D46" s="867"/>
      <c r="E46" s="867"/>
      <c r="F46" s="867"/>
      <c r="G46" s="867"/>
      <c r="H46" s="867"/>
      <c r="I46" s="867"/>
      <c r="J46" s="867"/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7"/>
      <c r="W46" s="867"/>
      <c r="X46" s="867"/>
      <c r="Y46" s="867"/>
      <c r="Z46" s="867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4301011380</v>
      </c>
      <c r="D47" s="868">
        <v>4607091385670</v>
      </c>
      <c r="E47" s="868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127</v>
      </c>
      <c r="L47" s="37" t="s">
        <v>45</v>
      </c>
      <c r="M47" s="38" t="s">
        <v>126</v>
      </c>
      <c r="N47" s="38"/>
      <c r="O47" s="37">
        <v>50</v>
      </c>
      <c r="P47" s="8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0"/>
      <c r="R47" s="870"/>
      <c r="S47" s="870"/>
      <c r="T47" s="87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123</v>
      </c>
      <c r="B48" s="63" t="s">
        <v>128</v>
      </c>
      <c r="C48" s="36">
        <v>4301011540</v>
      </c>
      <c r="D48" s="868">
        <v>4607091385670</v>
      </c>
      <c r="E48" s="868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127</v>
      </c>
      <c r="L48" s="37" t="s">
        <v>45</v>
      </c>
      <c r="M48" s="38" t="s">
        <v>86</v>
      </c>
      <c r="N48" s="38"/>
      <c r="O48" s="37">
        <v>50</v>
      </c>
      <c r="P48" s="88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0"/>
      <c r="R48" s="870"/>
      <c r="S48" s="870"/>
      <c r="T48" s="87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130</v>
      </c>
      <c r="B49" s="63" t="s">
        <v>131</v>
      </c>
      <c r="C49" s="36">
        <v>4301011625</v>
      </c>
      <c r="D49" s="868">
        <v>4680115883956</v>
      </c>
      <c r="E49" s="868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127</v>
      </c>
      <c r="L49" s="37" t="s">
        <v>45</v>
      </c>
      <c r="M49" s="38" t="s">
        <v>126</v>
      </c>
      <c r="N49" s="38"/>
      <c r="O49" s="37">
        <v>50</v>
      </c>
      <c r="P49" s="8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0"/>
      <c r="R49" s="870"/>
      <c r="S49" s="870"/>
      <c r="T49" s="87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4301011382</v>
      </c>
      <c r="D50" s="868">
        <v>4607091385687</v>
      </c>
      <c r="E50" s="868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45</v>
      </c>
      <c r="M50" s="38" t="s">
        <v>86</v>
      </c>
      <c r="N50" s="38"/>
      <c r="O50" s="37">
        <v>50</v>
      </c>
      <c r="P50" s="89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0"/>
      <c r="R50" s="870"/>
      <c r="S50" s="870"/>
      <c r="T50" s="87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4301011565</v>
      </c>
      <c r="D51" s="868">
        <v>4680115882539</v>
      </c>
      <c r="E51" s="868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86</v>
      </c>
      <c r="N51" s="38"/>
      <c r="O51" s="37">
        <v>50</v>
      </c>
      <c r="P51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0"/>
      <c r="R51" s="870"/>
      <c r="S51" s="870"/>
      <c r="T51" s="87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125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4301011624</v>
      </c>
      <c r="D52" s="868">
        <v>4680115883949</v>
      </c>
      <c r="E52" s="868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135</v>
      </c>
      <c r="L52" s="37" t="s">
        <v>45</v>
      </c>
      <c r="M52" s="38" t="s">
        <v>126</v>
      </c>
      <c r="N52" s="38"/>
      <c r="O52" s="37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0"/>
      <c r="R52" s="870"/>
      <c r="S52" s="870"/>
      <c r="T52" s="87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5"/>
      <c r="B53" s="875"/>
      <c r="C53" s="875"/>
      <c r="D53" s="875"/>
      <c r="E53" s="875"/>
      <c r="F53" s="875"/>
      <c r="G53" s="875"/>
      <c r="H53" s="875"/>
      <c r="I53" s="875"/>
      <c r="J53" s="875"/>
      <c r="K53" s="875"/>
      <c r="L53" s="875"/>
      <c r="M53" s="875"/>
      <c r="N53" s="875"/>
      <c r="O53" s="876"/>
      <c r="P53" s="872" t="s">
        <v>40</v>
      </c>
      <c r="Q53" s="873"/>
      <c r="R53" s="873"/>
      <c r="S53" s="873"/>
      <c r="T53" s="873"/>
      <c r="U53" s="873"/>
      <c r="V53" s="874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5"/>
      <c r="B54" s="875"/>
      <c r="C54" s="875"/>
      <c r="D54" s="875"/>
      <c r="E54" s="875"/>
      <c r="F54" s="875"/>
      <c r="G54" s="875"/>
      <c r="H54" s="875"/>
      <c r="I54" s="875"/>
      <c r="J54" s="875"/>
      <c r="K54" s="875"/>
      <c r="L54" s="875"/>
      <c r="M54" s="875"/>
      <c r="N54" s="875"/>
      <c r="O54" s="876"/>
      <c r="P54" s="872" t="s">
        <v>40</v>
      </c>
      <c r="Q54" s="873"/>
      <c r="R54" s="873"/>
      <c r="S54" s="873"/>
      <c r="T54" s="873"/>
      <c r="U54" s="873"/>
      <c r="V54" s="874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67" t="s">
        <v>82</v>
      </c>
      <c r="B55" s="867"/>
      <c r="C55" s="867"/>
      <c r="D55" s="867"/>
      <c r="E55" s="867"/>
      <c r="F55" s="867"/>
      <c r="G55" s="867"/>
      <c r="H55" s="867"/>
      <c r="I55" s="867"/>
      <c r="J55" s="867"/>
      <c r="K55" s="867"/>
      <c r="L55" s="867"/>
      <c r="M55" s="867"/>
      <c r="N55" s="867"/>
      <c r="O55" s="867"/>
      <c r="P55" s="867"/>
      <c r="Q55" s="867"/>
      <c r="R55" s="867"/>
      <c r="S55" s="867"/>
      <c r="T55" s="867"/>
      <c r="U55" s="867"/>
      <c r="V55" s="867"/>
      <c r="W55" s="867"/>
      <c r="X55" s="867"/>
      <c r="Y55" s="867"/>
      <c r="Z55" s="867"/>
      <c r="AA55" s="66"/>
      <c r="AB55" s="66"/>
      <c r="AC55" s="80"/>
    </row>
    <row r="56" spans="1:68" ht="27" customHeight="1" x14ac:dyDescent="0.25">
      <c r="A56" s="63" t="s">
        <v>140</v>
      </c>
      <c r="B56" s="63" t="s">
        <v>141</v>
      </c>
      <c r="C56" s="36">
        <v>4301051842</v>
      </c>
      <c r="D56" s="868">
        <v>4680115885233</v>
      </c>
      <c r="E56" s="868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81</v>
      </c>
      <c r="L56" s="37" t="s">
        <v>45</v>
      </c>
      <c r="M56" s="38" t="s">
        <v>86</v>
      </c>
      <c r="N56" s="38"/>
      <c r="O56" s="37">
        <v>40</v>
      </c>
      <c r="P56" s="8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0"/>
      <c r="R56" s="870"/>
      <c r="S56" s="870"/>
      <c r="T56" s="87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142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143</v>
      </c>
      <c r="B57" s="63" t="s">
        <v>144</v>
      </c>
      <c r="C57" s="36">
        <v>4301051820</v>
      </c>
      <c r="D57" s="868">
        <v>4680115884915</v>
      </c>
      <c r="E57" s="868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87</v>
      </c>
      <c r="L57" s="37" t="s">
        <v>45</v>
      </c>
      <c r="M57" s="38" t="s">
        <v>86</v>
      </c>
      <c r="N57" s="38"/>
      <c r="O57" s="37">
        <v>40</v>
      </c>
      <c r="P57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0"/>
      <c r="R57" s="870"/>
      <c r="S57" s="870"/>
      <c r="T57" s="871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5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6"/>
      <c r="P58" s="872" t="s">
        <v>40</v>
      </c>
      <c r="Q58" s="873"/>
      <c r="R58" s="873"/>
      <c r="S58" s="873"/>
      <c r="T58" s="873"/>
      <c r="U58" s="873"/>
      <c r="V58" s="874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5"/>
      <c r="B59" s="875"/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6"/>
      <c r="P59" s="872" t="s">
        <v>40</v>
      </c>
      <c r="Q59" s="873"/>
      <c r="R59" s="873"/>
      <c r="S59" s="873"/>
      <c r="T59" s="873"/>
      <c r="U59" s="873"/>
      <c r="V59" s="874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6" t="s">
        <v>146</v>
      </c>
      <c r="B60" s="866"/>
      <c r="C60" s="866"/>
      <c r="D60" s="866"/>
      <c r="E60" s="866"/>
      <c r="F60" s="866"/>
      <c r="G60" s="866"/>
      <c r="H60" s="866"/>
      <c r="I60" s="866"/>
      <c r="J60" s="866"/>
      <c r="K60" s="866"/>
      <c r="L60" s="866"/>
      <c r="M60" s="866"/>
      <c r="N60" s="866"/>
      <c r="O60" s="866"/>
      <c r="P60" s="866"/>
      <c r="Q60" s="866"/>
      <c r="R60" s="866"/>
      <c r="S60" s="866"/>
      <c r="T60" s="866"/>
      <c r="U60" s="866"/>
      <c r="V60" s="866"/>
      <c r="W60" s="866"/>
      <c r="X60" s="866"/>
      <c r="Y60" s="866"/>
      <c r="Z60" s="866"/>
      <c r="AA60" s="65"/>
      <c r="AB60" s="65"/>
      <c r="AC60" s="79"/>
    </row>
    <row r="61" spans="1:68" ht="14.25" customHeight="1" x14ac:dyDescent="0.25">
      <c r="A61" s="867" t="s">
        <v>122</v>
      </c>
      <c r="B61" s="867"/>
      <c r="C61" s="867"/>
      <c r="D61" s="867"/>
      <c r="E61" s="867"/>
      <c r="F61" s="867"/>
      <c r="G61" s="867"/>
      <c r="H61" s="867"/>
      <c r="I61" s="867"/>
      <c r="J61" s="867"/>
      <c r="K61" s="867"/>
      <c r="L61" s="867"/>
      <c r="M61" s="867"/>
      <c r="N61" s="867"/>
      <c r="O61" s="867"/>
      <c r="P61" s="867"/>
      <c r="Q61" s="867"/>
      <c r="R61" s="867"/>
      <c r="S61" s="867"/>
      <c r="T61" s="867"/>
      <c r="U61" s="867"/>
      <c r="V61" s="867"/>
      <c r="W61" s="867"/>
      <c r="X61" s="867"/>
      <c r="Y61" s="867"/>
      <c r="Z61" s="867"/>
      <c r="AA61" s="66"/>
      <c r="AB61" s="66"/>
      <c r="AC61" s="80"/>
    </row>
    <row r="62" spans="1:68" ht="27" customHeight="1" x14ac:dyDescent="0.25">
      <c r="A62" s="63" t="s">
        <v>147</v>
      </c>
      <c r="B62" s="63" t="s">
        <v>148</v>
      </c>
      <c r="C62" s="36">
        <v>4301012030</v>
      </c>
      <c r="D62" s="868">
        <v>4680115885882</v>
      </c>
      <c r="E62" s="868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127</v>
      </c>
      <c r="L62" s="37" t="s">
        <v>45</v>
      </c>
      <c r="M62" s="38" t="s">
        <v>86</v>
      </c>
      <c r="N62" s="38"/>
      <c r="O62" s="37">
        <v>50</v>
      </c>
      <c r="P6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0"/>
      <c r="R62" s="870"/>
      <c r="S62" s="870"/>
      <c r="T62" s="87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4301011816</v>
      </c>
      <c r="D63" s="868">
        <v>4680115881426</v>
      </c>
      <c r="E63" s="868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127</v>
      </c>
      <c r="L63" s="37" t="s">
        <v>45</v>
      </c>
      <c r="M63" s="38" t="s">
        <v>126</v>
      </c>
      <c r="N63" s="38"/>
      <c r="O63" s="37">
        <v>50</v>
      </c>
      <c r="P63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0"/>
      <c r="R63" s="870"/>
      <c r="S63" s="870"/>
      <c r="T63" s="87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150</v>
      </c>
      <c r="B64" s="63" t="s">
        <v>153</v>
      </c>
      <c r="C64" s="36">
        <v>4301011948</v>
      </c>
      <c r="D64" s="868">
        <v>4680115881426</v>
      </c>
      <c r="E64" s="868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127</v>
      </c>
      <c r="L64" s="37" t="s">
        <v>45</v>
      </c>
      <c r="M64" s="38" t="s">
        <v>155</v>
      </c>
      <c r="N64" s="38"/>
      <c r="O64" s="37">
        <v>55</v>
      </c>
      <c r="P64" s="89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0"/>
      <c r="R64" s="870"/>
      <c r="S64" s="870"/>
      <c r="T64" s="87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4301011386</v>
      </c>
      <c r="D65" s="868">
        <v>4680115880283</v>
      </c>
      <c r="E65" s="868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135</v>
      </c>
      <c r="L65" s="37" t="s">
        <v>45</v>
      </c>
      <c r="M65" s="38" t="s">
        <v>126</v>
      </c>
      <c r="N65" s="38"/>
      <c r="O65" s="37">
        <v>45</v>
      </c>
      <c r="P65" s="8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0"/>
      <c r="R65" s="870"/>
      <c r="S65" s="870"/>
      <c r="T65" s="87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4301011432</v>
      </c>
      <c r="D66" s="868">
        <v>4680115882720</v>
      </c>
      <c r="E66" s="868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135</v>
      </c>
      <c r="L66" s="37" t="s">
        <v>45</v>
      </c>
      <c r="M66" s="38" t="s">
        <v>126</v>
      </c>
      <c r="N66" s="38"/>
      <c r="O66" s="37">
        <v>90</v>
      </c>
      <c r="P66" s="8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0"/>
      <c r="R66" s="870"/>
      <c r="S66" s="870"/>
      <c r="T66" s="87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4301011806</v>
      </c>
      <c r="D67" s="868">
        <v>4680115881525</v>
      </c>
      <c r="E67" s="868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135</v>
      </c>
      <c r="L67" s="37" t="s">
        <v>45</v>
      </c>
      <c r="M67" s="38" t="s">
        <v>126</v>
      </c>
      <c r="N67" s="38"/>
      <c r="O67" s="37">
        <v>50</v>
      </c>
      <c r="P67" s="9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0"/>
      <c r="R67" s="870"/>
      <c r="S67" s="870"/>
      <c r="T67" s="87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165</v>
      </c>
      <c r="C68" s="36">
        <v>4301011192</v>
      </c>
      <c r="D68" s="868">
        <v>4607091382952</v>
      </c>
      <c r="E68" s="868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135</v>
      </c>
      <c r="L68" s="37" t="s">
        <v>45</v>
      </c>
      <c r="M68" s="38" t="s">
        <v>126</v>
      </c>
      <c r="N68" s="38"/>
      <c r="O68" s="37">
        <v>50</v>
      </c>
      <c r="P68" s="90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70"/>
      <c r="R68" s="870"/>
      <c r="S68" s="870"/>
      <c r="T68" s="87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167</v>
      </c>
      <c r="B69" s="63" t="s">
        <v>168</v>
      </c>
      <c r="C69" s="36">
        <v>4301011589</v>
      </c>
      <c r="D69" s="868">
        <v>4680115885899</v>
      </c>
      <c r="E69" s="868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87</v>
      </c>
      <c r="L69" s="37" t="s">
        <v>45</v>
      </c>
      <c r="M69" s="38" t="s">
        <v>170</v>
      </c>
      <c r="N69" s="38"/>
      <c r="O69" s="37">
        <v>50</v>
      </c>
      <c r="P69" s="9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70"/>
      <c r="R69" s="870"/>
      <c r="S69" s="870"/>
      <c r="T69" s="87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4301011801</v>
      </c>
      <c r="D70" s="868">
        <v>4680115881419</v>
      </c>
      <c r="E70" s="868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135</v>
      </c>
      <c r="L70" s="37" t="s">
        <v>45</v>
      </c>
      <c r="M70" s="38" t="s">
        <v>126</v>
      </c>
      <c r="N70" s="38"/>
      <c r="O70" s="37">
        <v>50</v>
      </c>
      <c r="P70" s="9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70"/>
      <c r="R70" s="870"/>
      <c r="S70" s="870"/>
      <c r="T70" s="871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75"/>
      <c r="B71" s="875"/>
      <c r="C71" s="875"/>
      <c r="D71" s="875"/>
      <c r="E71" s="875"/>
      <c r="F71" s="875"/>
      <c r="G71" s="875"/>
      <c r="H71" s="875"/>
      <c r="I71" s="875"/>
      <c r="J71" s="875"/>
      <c r="K71" s="875"/>
      <c r="L71" s="875"/>
      <c r="M71" s="875"/>
      <c r="N71" s="875"/>
      <c r="O71" s="876"/>
      <c r="P71" s="872" t="s">
        <v>40</v>
      </c>
      <c r="Q71" s="873"/>
      <c r="R71" s="873"/>
      <c r="S71" s="873"/>
      <c r="T71" s="873"/>
      <c r="U71" s="873"/>
      <c r="V71" s="874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75"/>
      <c r="B72" s="875"/>
      <c r="C72" s="875"/>
      <c r="D72" s="875"/>
      <c r="E72" s="875"/>
      <c r="F72" s="875"/>
      <c r="G72" s="875"/>
      <c r="H72" s="875"/>
      <c r="I72" s="875"/>
      <c r="J72" s="875"/>
      <c r="K72" s="875"/>
      <c r="L72" s="875"/>
      <c r="M72" s="875"/>
      <c r="N72" s="875"/>
      <c r="O72" s="876"/>
      <c r="P72" s="872" t="s">
        <v>40</v>
      </c>
      <c r="Q72" s="873"/>
      <c r="R72" s="873"/>
      <c r="S72" s="873"/>
      <c r="T72" s="873"/>
      <c r="U72" s="873"/>
      <c r="V72" s="874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67" t="s">
        <v>173</v>
      </c>
      <c r="B73" s="867"/>
      <c r="C73" s="867"/>
      <c r="D73" s="867"/>
      <c r="E73" s="867"/>
      <c r="F73" s="867"/>
      <c r="G73" s="867"/>
      <c r="H73" s="867"/>
      <c r="I73" s="867"/>
      <c r="J73" s="867"/>
      <c r="K73" s="867"/>
      <c r="L73" s="867"/>
      <c r="M73" s="867"/>
      <c r="N73" s="867"/>
      <c r="O73" s="867"/>
      <c r="P73" s="867"/>
      <c r="Q73" s="867"/>
      <c r="R73" s="867"/>
      <c r="S73" s="867"/>
      <c r="T73" s="867"/>
      <c r="U73" s="867"/>
      <c r="V73" s="867"/>
      <c r="W73" s="867"/>
      <c r="X73" s="867"/>
      <c r="Y73" s="867"/>
      <c r="Z73" s="867"/>
      <c r="AA73" s="66"/>
      <c r="AB73" s="66"/>
      <c r="AC73" s="80"/>
    </row>
    <row r="74" spans="1:68" ht="27" customHeight="1" x14ac:dyDescent="0.25">
      <c r="A74" s="63" t="s">
        <v>174</v>
      </c>
      <c r="B74" s="63" t="s">
        <v>175</v>
      </c>
      <c r="C74" s="36">
        <v>4301020298</v>
      </c>
      <c r="D74" s="868">
        <v>4680115881440</v>
      </c>
      <c r="E74" s="868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127</v>
      </c>
      <c r="L74" s="37" t="s">
        <v>45</v>
      </c>
      <c r="M74" s="38" t="s">
        <v>126</v>
      </c>
      <c r="N74" s="38"/>
      <c r="O74" s="37">
        <v>50</v>
      </c>
      <c r="P74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70"/>
      <c r="R74" s="870"/>
      <c r="S74" s="870"/>
      <c r="T74" s="87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177</v>
      </c>
      <c r="B75" s="63" t="s">
        <v>178</v>
      </c>
      <c r="C75" s="36">
        <v>4301020228</v>
      </c>
      <c r="D75" s="868">
        <v>4680115882751</v>
      </c>
      <c r="E75" s="868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135</v>
      </c>
      <c r="L75" s="37" t="s">
        <v>45</v>
      </c>
      <c r="M75" s="38" t="s">
        <v>126</v>
      </c>
      <c r="N75" s="38"/>
      <c r="O75" s="37">
        <v>90</v>
      </c>
      <c r="P75" s="9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70"/>
      <c r="R75" s="870"/>
      <c r="S75" s="870"/>
      <c r="T75" s="87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180</v>
      </c>
      <c r="B76" s="63" t="s">
        <v>181</v>
      </c>
      <c r="C76" s="36">
        <v>4301020358</v>
      </c>
      <c r="D76" s="868">
        <v>4680115885950</v>
      </c>
      <c r="E76" s="868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50</v>
      </c>
      <c r="P76" s="9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70"/>
      <c r="R76" s="870"/>
      <c r="S76" s="870"/>
      <c r="T76" s="87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4301020296</v>
      </c>
      <c r="D77" s="868">
        <v>4680115881433</v>
      </c>
      <c r="E77" s="868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87</v>
      </c>
      <c r="L77" s="37" t="s">
        <v>45</v>
      </c>
      <c r="M77" s="38" t="s">
        <v>126</v>
      </c>
      <c r="N77" s="38"/>
      <c r="O77" s="37">
        <v>50</v>
      </c>
      <c r="P77" s="90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70"/>
      <c r="R77" s="870"/>
      <c r="S77" s="870"/>
      <c r="T77" s="871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75"/>
      <c r="B78" s="875"/>
      <c r="C78" s="875"/>
      <c r="D78" s="875"/>
      <c r="E78" s="875"/>
      <c r="F78" s="875"/>
      <c r="G78" s="875"/>
      <c r="H78" s="875"/>
      <c r="I78" s="875"/>
      <c r="J78" s="875"/>
      <c r="K78" s="875"/>
      <c r="L78" s="875"/>
      <c r="M78" s="875"/>
      <c r="N78" s="875"/>
      <c r="O78" s="876"/>
      <c r="P78" s="872" t="s">
        <v>40</v>
      </c>
      <c r="Q78" s="873"/>
      <c r="R78" s="873"/>
      <c r="S78" s="873"/>
      <c r="T78" s="873"/>
      <c r="U78" s="873"/>
      <c r="V78" s="874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75"/>
      <c r="B79" s="875"/>
      <c r="C79" s="875"/>
      <c r="D79" s="875"/>
      <c r="E79" s="875"/>
      <c r="F79" s="875"/>
      <c r="G79" s="875"/>
      <c r="H79" s="875"/>
      <c r="I79" s="875"/>
      <c r="J79" s="875"/>
      <c r="K79" s="875"/>
      <c r="L79" s="875"/>
      <c r="M79" s="875"/>
      <c r="N79" s="875"/>
      <c r="O79" s="876"/>
      <c r="P79" s="872" t="s">
        <v>40</v>
      </c>
      <c r="Q79" s="873"/>
      <c r="R79" s="873"/>
      <c r="S79" s="873"/>
      <c r="T79" s="873"/>
      <c r="U79" s="873"/>
      <c r="V79" s="874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67" t="s">
        <v>76</v>
      </c>
      <c r="B80" s="867"/>
      <c r="C80" s="867"/>
      <c r="D80" s="867"/>
      <c r="E80" s="867"/>
      <c r="F80" s="867"/>
      <c r="G80" s="867"/>
      <c r="H80" s="867"/>
      <c r="I80" s="867"/>
      <c r="J80" s="867"/>
      <c r="K80" s="867"/>
      <c r="L80" s="867"/>
      <c r="M80" s="867"/>
      <c r="N80" s="867"/>
      <c r="O80" s="867"/>
      <c r="P80" s="867"/>
      <c r="Q80" s="867"/>
      <c r="R80" s="867"/>
      <c r="S80" s="867"/>
      <c r="T80" s="867"/>
      <c r="U80" s="867"/>
      <c r="V80" s="867"/>
      <c r="W80" s="867"/>
      <c r="X80" s="867"/>
      <c r="Y80" s="867"/>
      <c r="Z80" s="867"/>
      <c r="AA80" s="66"/>
      <c r="AB80" s="66"/>
      <c r="AC80" s="80"/>
    </row>
    <row r="81" spans="1:68" ht="16.5" customHeight="1" x14ac:dyDescent="0.25">
      <c r="A81" s="63" t="s">
        <v>184</v>
      </c>
      <c r="B81" s="63" t="s">
        <v>185</v>
      </c>
      <c r="C81" s="36">
        <v>4301031242</v>
      </c>
      <c r="D81" s="868">
        <v>4680115885066</v>
      </c>
      <c r="E81" s="868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135</v>
      </c>
      <c r="L81" s="37" t="s">
        <v>45</v>
      </c>
      <c r="M81" s="38" t="s">
        <v>80</v>
      </c>
      <c r="N81" s="38"/>
      <c r="O81" s="37">
        <v>40</v>
      </c>
      <c r="P81" s="9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70"/>
      <c r="R81" s="870"/>
      <c r="S81" s="870"/>
      <c r="T81" s="87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187</v>
      </c>
      <c r="B82" s="63" t="s">
        <v>188</v>
      </c>
      <c r="C82" s="36">
        <v>4301031240</v>
      </c>
      <c r="D82" s="868">
        <v>4680115885042</v>
      </c>
      <c r="E82" s="868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135</v>
      </c>
      <c r="L82" s="37" t="s">
        <v>45</v>
      </c>
      <c r="M82" s="38" t="s">
        <v>80</v>
      </c>
      <c r="N82" s="38"/>
      <c r="O82" s="37">
        <v>40</v>
      </c>
      <c r="P82" s="9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70"/>
      <c r="R82" s="870"/>
      <c r="S82" s="870"/>
      <c r="T82" s="87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190</v>
      </c>
      <c r="B83" s="63" t="s">
        <v>191</v>
      </c>
      <c r="C83" s="36">
        <v>4301031315</v>
      </c>
      <c r="D83" s="868">
        <v>4680115885080</v>
      </c>
      <c r="E83" s="868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135</v>
      </c>
      <c r="L83" s="37" t="s">
        <v>45</v>
      </c>
      <c r="M83" s="38" t="s">
        <v>80</v>
      </c>
      <c r="N83" s="38"/>
      <c r="O83" s="37">
        <v>40</v>
      </c>
      <c r="P83" s="9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70"/>
      <c r="R83" s="870"/>
      <c r="S83" s="870"/>
      <c r="T83" s="87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192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193</v>
      </c>
      <c r="B84" s="63" t="s">
        <v>194</v>
      </c>
      <c r="C84" s="36">
        <v>4301031243</v>
      </c>
      <c r="D84" s="868">
        <v>4680115885073</v>
      </c>
      <c r="E84" s="868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 t="s">
        <v>45</v>
      </c>
      <c r="M84" s="38" t="s">
        <v>80</v>
      </c>
      <c r="N84" s="38"/>
      <c r="O84" s="37">
        <v>40</v>
      </c>
      <c r="P84" s="9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70"/>
      <c r="R84" s="870"/>
      <c r="S84" s="870"/>
      <c r="T84" s="87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195</v>
      </c>
      <c r="B85" s="63" t="s">
        <v>196</v>
      </c>
      <c r="C85" s="36">
        <v>4301031241</v>
      </c>
      <c r="D85" s="868">
        <v>4680115885059</v>
      </c>
      <c r="E85" s="868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70"/>
      <c r="R85" s="870"/>
      <c r="S85" s="870"/>
      <c r="T85" s="87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197</v>
      </c>
      <c r="B86" s="63" t="s">
        <v>198</v>
      </c>
      <c r="C86" s="36">
        <v>4301031316</v>
      </c>
      <c r="D86" s="868">
        <v>4680115885097</v>
      </c>
      <c r="E86" s="868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9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70"/>
      <c r="R86" s="870"/>
      <c r="S86" s="870"/>
      <c r="T86" s="871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192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75"/>
      <c r="B87" s="875"/>
      <c r="C87" s="875"/>
      <c r="D87" s="875"/>
      <c r="E87" s="875"/>
      <c r="F87" s="875"/>
      <c r="G87" s="875"/>
      <c r="H87" s="875"/>
      <c r="I87" s="875"/>
      <c r="J87" s="875"/>
      <c r="K87" s="875"/>
      <c r="L87" s="875"/>
      <c r="M87" s="875"/>
      <c r="N87" s="875"/>
      <c r="O87" s="876"/>
      <c r="P87" s="872" t="s">
        <v>40</v>
      </c>
      <c r="Q87" s="873"/>
      <c r="R87" s="873"/>
      <c r="S87" s="873"/>
      <c r="T87" s="873"/>
      <c r="U87" s="873"/>
      <c r="V87" s="874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75"/>
      <c r="B88" s="875"/>
      <c r="C88" s="875"/>
      <c r="D88" s="875"/>
      <c r="E88" s="875"/>
      <c r="F88" s="875"/>
      <c r="G88" s="875"/>
      <c r="H88" s="875"/>
      <c r="I88" s="875"/>
      <c r="J88" s="875"/>
      <c r="K88" s="875"/>
      <c r="L88" s="875"/>
      <c r="M88" s="875"/>
      <c r="N88" s="875"/>
      <c r="O88" s="876"/>
      <c r="P88" s="872" t="s">
        <v>40</v>
      </c>
      <c r="Q88" s="873"/>
      <c r="R88" s="873"/>
      <c r="S88" s="873"/>
      <c r="T88" s="873"/>
      <c r="U88" s="873"/>
      <c r="V88" s="874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67" t="s">
        <v>82</v>
      </c>
      <c r="B89" s="867"/>
      <c r="C89" s="867"/>
      <c r="D89" s="867"/>
      <c r="E89" s="867"/>
      <c r="F89" s="867"/>
      <c r="G89" s="867"/>
      <c r="H89" s="867"/>
      <c r="I89" s="867"/>
      <c r="J89" s="867"/>
      <c r="K89" s="867"/>
      <c r="L89" s="867"/>
      <c r="M89" s="867"/>
      <c r="N89" s="867"/>
      <c r="O89" s="867"/>
      <c r="P89" s="867"/>
      <c r="Q89" s="867"/>
      <c r="R89" s="867"/>
      <c r="S89" s="867"/>
      <c r="T89" s="867"/>
      <c r="U89" s="867"/>
      <c r="V89" s="867"/>
      <c r="W89" s="867"/>
      <c r="X89" s="867"/>
      <c r="Y89" s="867"/>
      <c r="Z89" s="867"/>
      <c r="AA89" s="66"/>
      <c r="AB89" s="66"/>
      <c r="AC89" s="80"/>
    </row>
    <row r="90" spans="1:68" ht="16.5" customHeight="1" x14ac:dyDescent="0.25">
      <c r="A90" s="63" t="s">
        <v>199</v>
      </c>
      <c r="B90" s="63" t="s">
        <v>200</v>
      </c>
      <c r="C90" s="36">
        <v>4301051838</v>
      </c>
      <c r="D90" s="868">
        <v>4680115881891</v>
      </c>
      <c r="E90" s="868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127</v>
      </c>
      <c r="L90" s="37" t="s">
        <v>45</v>
      </c>
      <c r="M90" s="38" t="s">
        <v>86</v>
      </c>
      <c r="N90" s="38"/>
      <c r="O90" s="37">
        <v>40</v>
      </c>
      <c r="P90" s="9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70"/>
      <c r="R90" s="870"/>
      <c r="S90" s="870"/>
      <c r="T90" s="87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201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202</v>
      </c>
      <c r="B91" s="63" t="s">
        <v>203</v>
      </c>
      <c r="C91" s="36">
        <v>4301051846</v>
      </c>
      <c r="D91" s="868">
        <v>4680115885769</v>
      </c>
      <c r="E91" s="868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127</v>
      </c>
      <c r="L91" s="37" t="s">
        <v>45</v>
      </c>
      <c r="M91" s="38" t="s">
        <v>86</v>
      </c>
      <c r="N91" s="38"/>
      <c r="O91" s="37">
        <v>45</v>
      </c>
      <c r="P91" s="9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70"/>
      <c r="R91" s="870"/>
      <c r="S91" s="870"/>
      <c r="T91" s="87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204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205</v>
      </c>
      <c r="B92" s="63" t="s">
        <v>206</v>
      </c>
      <c r="C92" s="36">
        <v>4301051822</v>
      </c>
      <c r="D92" s="868">
        <v>4680115884410</v>
      </c>
      <c r="E92" s="868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127</v>
      </c>
      <c r="L92" s="37" t="s">
        <v>45</v>
      </c>
      <c r="M92" s="38" t="s">
        <v>80</v>
      </c>
      <c r="N92" s="38"/>
      <c r="O92" s="37">
        <v>40</v>
      </c>
      <c r="P92" s="9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70"/>
      <c r="R92" s="870"/>
      <c r="S92" s="870"/>
      <c r="T92" s="87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208</v>
      </c>
      <c r="B93" s="63" t="s">
        <v>209</v>
      </c>
      <c r="C93" s="36">
        <v>4301051837</v>
      </c>
      <c r="D93" s="868">
        <v>4680115884311</v>
      </c>
      <c r="E93" s="868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40</v>
      </c>
      <c r="P93" s="9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70"/>
      <c r="R93" s="870"/>
      <c r="S93" s="870"/>
      <c r="T93" s="87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210</v>
      </c>
      <c r="B94" s="63" t="s">
        <v>211</v>
      </c>
      <c r="C94" s="36">
        <v>4301051844</v>
      </c>
      <c r="D94" s="868">
        <v>4680115885929</v>
      </c>
      <c r="E94" s="868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9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70"/>
      <c r="R94" s="870"/>
      <c r="S94" s="870"/>
      <c r="T94" s="87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212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213</v>
      </c>
      <c r="B95" s="63" t="s">
        <v>214</v>
      </c>
      <c r="C95" s="36">
        <v>4301051827</v>
      </c>
      <c r="D95" s="868">
        <v>4680115884403</v>
      </c>
      <c r="E95" s="868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87</v>
      </c>
      <c r="L95" s="37" t="s">
        <v>45</v>
      </c>
      <c r="M95" s="38" t="s">
        <v>80</v>
      </c>
      <c r="N95" s="38"/>
      <c r="O95" s="37">
        <v>40</v>
      </c>
      <c r="P95" s="9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70"/>
      <c r="R95" s="870"/>
      <c r="S95" s="870"/>
      <c r="T95" s="87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207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75"/>
      <c r="B96" s="875"/>
      <c r="C96" s="875"/>
      <c r="D96" s="875"/>
      <c r="E96" s="875"/>
      <c r="F96" s="875"/>
      <c r="G96" s="875"/>
      <c r="H96" s="875"/>
      <c r="I96" s="875"/>
      <c r="J96" s="875"/>
      <c r="K96" s="875"/>
      <c r="L96" s="875"/>
      <c r="M96" s="875"/>
      <c r="N96" s="875"/>
      <c r="O96" s="876"/>
      <c r="P96" s="872" t="s">
        <v>40</v>
      </c>
      <c r="Q96" s="873"/>
      <c r="R96" s="873"/>
      <c r="S96" s="873"/>
      <c r="T96" s="873"/>
      <c r="U96" s="873"/>
      <c r="V96" s="874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75"/>
      <c r="B97" s="875"/>
      <c r="C97" s="875"/>
      <c r="D97" s="875"/>
      <c r="E97" s="875"/>
      <c r="F97" s="875"/>
      <c r="G97" s="875"/>
      <c r="H97" s="875"/>
      <c r="I97" s="875"/>
      <c r="J97" s="875"/>
      <c r="K97" s="875"/>
      <c r="L97" s="875"/>
      <c r="M97" s="875"/>
      <c r="N97" s="875"/>
      <c r="O97" s="876"/>
      <c r="P97" s="872" t="s">
        <v>40</v>
      </c>
      <c r="Q97" s="873"/>
      <c r="R97" s="873"/>
      <c r="S97" s="873"/>
      <c r="T97" s="873"/>
      <c r="U97" s="873"/>
      <c r="V97" s="874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67" t="s">
        <v>215</v>
      </c>
      <c r="B98" s="867"/>
      <c r="C98" s="867"/>
      <c r="D98" s="867"/>
      <c r="E98" s="867"/>
      <c r="F98" s="867"/>
      <c r="G98" s="867"/>
      <c r="H98" s="867"/>
      <c r="I98" s="867"/>
      <c r="J98" s="867"/>
      <c r="K98" s="867"/>
      <c r="L98" s="867"/>
      <c r="M98" s="867"/>
      <c r="N98" s="867"/>
      <c r="O98" s="867"/>
      <c r="P98" s="867"/>
      <c r="Q98" s="867"/>
      <c r="R98" s="867"/>
      <c r="S98" s="867"/>
      <c r="T98" s="867"/>
      <c r="U98" s="867"/>
      <c r="V98" s="867"/>
      <c r="W98" s="867"/>
      <c r="X98" s="867"/>
      <c r="Y98" s="867"/>
      <c r="Z98" s="867"/>
      <c r="AA98" s="66"/>
      <c r="AB98" s="66"/>
      <c r="AC98" s="80"/>
    </row>
    <row r="99" spans="1:68" ht="37.5" customHeight="1" x14ac:dyDescent="0.25">
      <c r="A99" s="63" t="s">
        <v>216</v>
      </c>
      <c r="B99" s="63" t="s">
        <v>217</v>
      </c>
      <c r="C99" s="36">
        <v>4301060366</v>
      </c>
      <c r="D99" s="868">
        <v>4680115881532</v>
      </c>
      <c r="E99" s="868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127</v>
      </c>
      <c r="L99" s="37" t="s">
        <v>45</v>
      </c>
      <c r="M99" s="38" t="s">
        <v>80</v>
      </c>
      <c r="N99" s="38"/>
      <c r="O99" s="37">
        <v>30</v>
      </c>
      <c r="P99" s="9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70"/>
      <c r="R99" s="870"/>
      <c r="S99" s="870"/>
      <c r="T99" s="87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218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216</v>
      </c>
      <c r="B100" s="63" t="s">
        <v>219</v>
      </c>
      <c r="C100" s="36">
        <v>4301060371</v>
      </c>
      <c r="D100" s="868">
        <v>4680115881532</v>
      </c>
      <c r="E100" s="868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127</v>
      </c>
      <c r="L100" s="37" t="s">
        <v>45</v>
      </c>
      <c r="M100" s="38" t="s">
        <v>80</v>
      </c>
      <c r="N100" s="38"/>
      <c r="O100" s="37">
        <v>30</v>
      </c>
      <c r="P100" s="92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70"/>
      <c r="R100" s="870"/>
      <c r="S100" s="870"/>
      <c r="T100" s="87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218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220</v>
      </c>
      <c r="B101" s="63" t="s">
        <v>221</v>
      </c>
      <c r="C101" s="36">
        <v>4301060351</v>
      </c>
      <c r="D101" s="868">
        <v>4680115881464</v>
      </c>
      <c r="E101" s="868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135</v>
      </c>
      <c r="L101" s="37" t="s">
        <v>45</v>
      </c>
      <c r="M101" s="38" t="s">
        <v>86</v>
      </c>
      <c r="N101" s="38"/>
      <c r="O101" s="37">
        <v>30</v>
      </c>
      <c r="P101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70"/>
      <c r="R101" s="870"/>
      <c r="S101" s="870"/>
      <c r="T101" s="871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75"/>
      <c r="B102" s="875"/>
      <c r="C102" s="875"/>
      <c r="D102" s="875"/>
      <c r="E102" s="875"/>
      <c r="F102" s="875"/>
      <c r="G102" s="875"/>
      <c r="H102" s="875"/>
      <c r="I102" s="875"/>
      <c r="J102" s="875"/>
      <c r="K102" s="875"/>
      <c r="L102" s="875"/>
      <c r="M102" s="875"/>
      <c r="N102" s="875"/>
      <c r="O102" s="876"/>
      <c r="P102" s="872" t="s">
        <v>40</v>
      </c>
      <c r="Q102" s="873"/>
      <c r="R102" s="873"/>
      <c r="S102" s="873"/>
      <c r="T102" s="873"/>
      <c r="U102" s="873"/>
      <c r="V102" s="874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75"/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6"/>
      <c r="P103" s="872" t="s">
        <v>40</v>
      </c>
      <c r="Q103" s="873"/>
      <c r="R103" s="873"/>
      <c r="S103" s="873"/>
      <c r="T103" s="873"/>
      <c r="U103" s="873"/>
      <c r="V103" s="874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66" t="s">
        <v>223</v>
      </c>
      <c r="B104" s="866"/>
      <c r="C104" s="866"/>
      <c r="D104" s="866"/>
      <c r="E104" s="866"/>
      <c r="F104" s="866"/>
      <c r="G104" s="866"/>
      <c r="H104" s="866"/>
      <c r="I104" s="866"/>
      <c r="J104" s="866"/>
      <c r="K104" s="866"/>
      <c r="L104" s="866"/>
      <c r="M104" s="866"/>
      <c r="N104" s="866"/>
      <c r="O104" s="866"/>
      <c r="P104" s="866"/>
      <c r="Q104" s="866"/>
      <c r="R104" s="866"/>
      <c r="S104" s="866"/>
      <c r="T104" s="866"/>
      <c r="U104" s="866"/>
      <c r="V104" s="866"/>
      <c r="W104" s="866"/>
      <c r="X104" s="866"/>
      <c r="Y104" s="866"/>
      <c r="Z104" s="866"/>
      <c r="AA104" s="65"/>
      <c r="AB104" s="65"/>
      <c r="AC104" s="79"/>
    </row>
    <row r="105" spans="1:68" ht="14.25" customHeight="1" x14ac:dyDescent="0.25">
      <c r="A105" s="867" t="s">
        <v>122</v>
      </c>
      <c r="B105" s="867"/>
      <c r="C105" s="867"/>
      <c r="D105" s="867"/>
      <c r="E105" s="867"/>
      <c r="F105" s="867"/>
      <c r="G105" s="867"/>
      <c r="H105" s="867"/>
      <c r="I105" s="867"/>
      <c r="J105" s="867"/>
      <c r="K105" s="867"/>
      <c r="L105" s="867"/>
      <c r="M105" s="867"/>
      <c r="N105" s="867"/>
      <c r="O105" s="867"/>
      <c r="P105" s="867"/>
      <c r="Q105" s="867"/>
      <c r="R105" s="867"/>
      <c r="S105" s="867"/>
      <c r="T105" s="867"/>
      <c r="U105" s="867"/>
      <c r="V105" s="867"/>
      <c r="W105" s="867"/>
      <c r="X105" s="867"/>
      <c r="Y105" s="867"/>
      <c r="Z105" s="867"/>
      <c r="AA105" s="66"/>
      <c r="AB105" s="66"/>
      <c r="AC105" s="80"/>
    </row>
    <row r="106" spans="1:68" ht="27" customHeight="1" x14ac:dyDescent="0.25">
      <c r="A106" s="63" t="s">
        <v>224</v>
      </c>
      <c r="B106" s="63" t="s">
        <v>225</v>
      </c>
      <c r="C106" s="36">
        <v>4301011468</v>
      </c>
      <c r="D106" s="868">
        <v>4680115881327</v>
      </c>
      <c r="E106" s="868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127</v>
      </c>
      <c r="L106" s="37" t="s">
        <v>45</v>
      </c>
      <c r="M106" s="38" t="s">
        <v>170</v>
      </c>
      <c r="N106" s="38"/>
      <c r="O106" s="37">
        <v>50</v>
      </c>
      <c r="P106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70"/>
      <c r="R106" s="870"/>
      <c r="S106" s="870"/>
      <c r="T106" s="87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226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4301011476</v>
      </c>
      <c r="D107" s="868">
        <v>4680115881518</v>
      </c>
      <c r="E107" s="868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135</v>
      </c>
      <c r="L107" s="37" t="s">
        <v>45</v>
      </c>
      <c r="M107" s="38" t="s">
        <v>86</v>
      </c>
      <c r="N107" s="38"/>
      <c r="O107" s="37">
        <v>50</v>
      </c>
      <c r="P107" s="9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70"/>
      <c r="R107" s="870"/>
      <c r="S107" s="870"/>
      <c r="T107" s="87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226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229</v>
      </c>
      <c r="B108" s="63" t="s">
        <v>230</v>
      </c>
      <c r="C108" s="36">
        <v>4301011443</v>
      </c>
      <c r="D108" s="868">
        <v>4680115881303</v>
      </c>
      <c r="E108" s="868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135</v>
      </c>
      <c r="L108" s="37" t="s">
        <v>45</v>
      </c>
      <c r="M108" s="38" t="s">
        <v>170</v>
      </c>
      <c r="N108" s="38"/>
      <c r="O108" s="37">
        <v>50</v>
      </c>
      <c r="P108" s="9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70"/>
      <c r="R108" s="870"/>
      <c r="S108" s="870"/>
      <c r="T108" s="87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231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75"/>
      <c r="B109" s="875"/>
      <c r="C109" s="875"/>
      <c r="D109" s="875"/>
      <c r="E109" s="875"/>
      <c r="F109" s="875"/>
      <c r="G109" s="875"/>
      <c r="H109" s="875"/>
      <c r="I109" s="875"/>
      <c r="J109" s="875"/>
      <c r="K109" s="875"/>
      <c r="L109" s="875"/>
      <c r="M109" s="875"/>
      <c r="N109" s="875"/>
      <c r="O109" s="876"/>
      <c r="P109" s="872" t="s">
        <v>40</v>
      </c>
      <c r="Q109" s="873"/>
      <c r="R109" s="873"/>
      <c r="S109" s="873"/>
      <c r="T109" s="873"/>
      <c r="U109" s="873"/>
      <c r="V109" s="874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75"/>
      <c r="B110" s="875"/>
      <c r="C110" s="875"/>
      <c r="D110" s="875"/>
      <c r="E110" s="875"/>
      <c r="F110" s="875"/>
      <c r="G110" s="875"/>
      <c r="H110" s="875"/>
      <c r="I110" s="875"/>
      <c r="J110" s="875"/>
      <c r="K110" s="875"/>
      <c r="L110" s="875"/>
      <c r="M110" s="875"/>
      <c r="N110" s="875"/>
      <c r="O110" s="876"/>
      <c r="P110" s="872" t="s">
        <v>40</v>
      </c>
      <c r="Q110" s="873"/>
      <c r="R110" s="873"/>
      <c r="S110" s="873"/>
      <c r="T110" s="873"/>
      <c r="U110" s="873"/>
      <c r="V110" s="874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67" t="s">
        <v>82</v>
      </c>
      <c r="B111" s="867"/>
      <c r="C111" s="867"/>
      <c r="D111" s="867"/>
      <c r="E111" s="867"/>
      <c r="F111" s="867"/>
      <c r="G111" s="867"/>
      <c r="H111" s="867"/>
      <c r="I111" s="867"/>
      <c r="J111" s="867"/>
      <c r="K111" s="867"/>
      <c r="L111" s="867"/>
      <c r="M111" s="867"/>
      <c r="N111" s="867"/>
      <c r="O111" s="867"/>
      <c r="P111" s="867"/>
      <c r="Q111" s="867"/>
      <c r="R111" s="867"/>
      <c r="S111" s="867"/>
      <c r="T111" s="867"/>
      <c r="U111" s="867"/>
      <c r="V111" s="867"/>
      <c r="W111" s="867"/>
      <c r="X111" s="867"/>
      <c r="Y111" s="867"/>
      <c r="Z111" s="867"/>
      <c r="AA111" s="66"/>
      <c r="AB111" s="66"/>
      <c r="AC111" s="80"/>
    </row>
    <row r="112" spans="1:68" ht="27" customHeight="1" x14ac:dyDescent="0.25">
      <c r="A112" s="63" t="s">
        <v>232</v>
      </c>
      <c r="B112" s="63" t="s">
        <v>233</v>
      </c>
      <c r="C112" s="36">
        <v>4301051437</v>
      </c>
      <c r="D112" s="868">
        <v>4607091386967</v>
      </c>
      <c r="E112" s="868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127</v>
      </c>
      <c r="L112" s="37" t="s">
        <v>45</v>
      </c>
      <c r="M112" s="38" t="s">
        <v>86</v>
      </c>
      <c r="N112" s="38"/>
      <c r="O112" s="37">
        <v>45</v>
      </c>
      <c r="P112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0"/>
      <c r="R112" s="870"/>
      <c r="S112" s="870"/>
      <c r="T112" s="87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234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232</v>
      </c>
      <c r="B113" s="63" t="s">
        <v>235</v>
      </c>
      <c r="C113" s="36">
        <v>4301051546</v>
      </c>
      <c r="D113" s="868">
        <v>4607091386967</v>
      </c>
      <c r="E113" s="868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127</v>
      </c>
      <c r="L113" s="37" t="s">
        <v>45</v>
      </c>
      <c r="M113" s="38" t="s">
        <v>86</v>
      </c>
      <c r="N113" s="38"/>
      <c r="O113" s="37">
        <v>45</v>
      </c>
      <c r="P113" s="92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70"/>
      <c r="R113" s="870"/>
      <c r="S113" s="870"/>
      <c r="T113" s="87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234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236</v>
      </c>
      <c r="B114" s="63" t="s">
        <v>237</v>
      </c>
      <c r="C114" s="36">
        <v>4301051436</v>
      </c>
      <c r="D114" s="868">
        <v>4607091385731</v>
      </c>
      <c r="E114" s="868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87</v>
      </c>
      <c r="L114" s="37" t="s">
        <v>45</v>
      </c>
      <c r="M114" s="38" t="s">
        <v>86</v>
      </c>
      <c r="N114" s="38"/>
      <c r="O114" s="37">
        <v>45</v>
      </c>
      <c r="P114" s="92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70"/>
      <c r="R114" s="870"/>
      <c r="S114" s="870"/>
      <c r="T114" s="87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234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238</v>
      </c>
      <c r="B115" s="63" t="s">
        <v>239</v>
      </c>
      <c r="C115" s="36">
        <v>4301051438</v>
      </c>
      <c r="D115" s="868">
        <v>4680115880894</v>
      </c>
      <c r="E115" s="868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87</v>
      </c>
      <c r="L115" s="37" t="s">
        <v>45</v>
      </c>
      <c r="M115" s="38" t="s">
        <v>86</v>
      </c>
      <c r="N115" s="38"/>
      <c r="O115" s="37">
        <v>45</v>
      </c>
      <c r="P115" s="9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70"/>
      <c r="R115" s="870"/>
      <c r="S115" s="870"/>
      <c r="T115" s="87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240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241</v>
      </c>
      <c r="B116" s="63" t="s">
        <v>242</v>
      </c>
      <c r="C116" s="36">
        <v>4301051439</v>
      </c>
      <c r="D116" s="868">
        <v>4680115880214</v>
      </c>
      <c r="E116" s="868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135</v>
      </c>
      <c r="L116" s="37" t="s">
        <v>45</v>
      </c>
      <c r="M116" s="38" t="s">
        <v>86</v>
      </c>
      <c r="N116" s="38"/>
      <c r="O116" s="37">
        <v>45</v>
      </c>
      <c r="P116" s="9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0"/>
      <c r="R116" s="870"/>
      <c r="S116" s="870"/>
      <c r="T116" s="87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240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241</v>
      </c>
      <c r="B117" s="63" t="s">
        <v>243</v>
      </c>
      <c r="C117" s="36">
        <v>4301051687</v>
      </c>
      <c r="D117" s="868">
        <v>4680115880214</v>
      </c>
      <c r="E117" s="868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931" t="s">
        <v>244</v>
      </c>
      <c r="Q117" s="870"/>
      <c r="R117" s="870"/>
      <c r="S117" s="870"/>
      <c r="T117" s="871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75"/>
      <c r="B118" s="875"/>
      <c r="C118" s="875"/>
      <c r="D118" s="875"/>
      <c r="E118" s="875"/>
      <c r="F118" s="875"/>
      <c r="G118" s="875"/>
      <c r="H118" s="875"/>
      <c r="I118" s="875"/>
      <c r="J118" s="875"/>
      <c r="K118" s="875"/>
      <c r="L118" s="875"/>
      <c r="M118" s="875"/>
      <c r="N118" s="875"/>
      <c r="O118" s="876"/>
      <c r="P118" s="872" t="s">
        <v>40</v>
      </c>
      <c r="Q118" s="873"/>
      <c r="R118" s="873"/>
      <c r="S118" s="873"/>
      <c r="T118" s="873"/>
      <c r="U118" s="873"/>
      <c r="V118" s="874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75"/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6"/>
      <c r="P119" s="872" t="s">
        <v>40</v>
      </c>
      <c r="Q119" s="873"/>
      <c r="R119" s="873"/>
      <c r="S119" s="873"/>
      <c r="T119" s="873"/>
      <c r="U119" s="873"/>
      <c r="V119" s="874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66" t="s">
        <v>245</v>
      </c>
      <c r="B120" s="866"/>
      <c r="C120" s="866"/>
      <c r="D120" s="866"/>
      <c r="E120" s="866"/>
      <c r="F120" s="866"/>
      <c r="G120" s="866"/>
      <c r="H120" s="866"/>
      <c r="I120" s="866"/>
      <c r="J120" s="866"/>
      <c r="K120" s="866"/>
      <c r="L120" s="866"/>
      <c r="M120" s="866"/>
      <c r="N120" s="866"/>
      <c r="O120" s="866"/>
      <c r="P120" s="866"/>
      <c r="Q120" s="866"/>
      <c r="R120" s="866"/>
      <c r="S120" s="866"/>
      <c r="T120" s="866"/>
      <c r="U120" s="866"/>
      <c r="V120" s="866"/>
      <c r="W120" s="866"/>
      <c r="X120" s="866"/>
      <c r="Y120" s="866"/>
      <c r="Z120" s="866"/>
      <c r="AA120" s="65"/>
      <c r="AB120" s="65"/>
      <c r="AC120" s="79"/>
    </row>
    <row r="121" spans="1:68" ht="14.25" customHeight="1" x14ac:dyDescent="0.25">
      <c r="A121" s="867" t="s">
        <v>122</v>
      </c>
      <c r="B121" s="867"/>
      <c r="C121" s="867"/>
      <c r="D121" s="867"/>
      <c r="E121" s="867"/>
      <c r="F121" s="867"/>
      <c r="G121" s="867"/>
      <c r="H121" s="867"/>
      <c r="I121" s="867"/>
      <c r="J121" s="867"/>
      <c r="K121" s="867"/>
      <c r="L121" s="867"/>
      <c r="M121" s="867"/>
      <c r="N121" s="867"/>
      <c r="O121" s="867"/>
      <c r="P121" s="867"/>
      <c r="Q121" s="867"/>
      <c r="R121" s="867"/>
      <c r="S121" s="867"/>
      <c r="T121" s="867"/>
      <c r="U121" s="867"/>
      <c r="V121" s="867"/>
      <c r="W121" s="867"/>
      <c r="X121" s="867"/>
      <c r="Y121" s="867"/>
      <c r="Z121" s="867"/>
      <c r="AA121" s="66"/>
      <c r="AB121" s="66"/>
      <c r="AC121" s="80"/>
    </row>
    <row r="122" spans="1:68" ht="16.5" customHeight="1" x14ac:dyDescent="0.25">
      <c r="A122" s="63" t="s">
        <v>246</v>
      </c>
      <c r="B122" s="63" t="s">
        <v>247</v>
      </c>
      <c r="C122" s="36">
        <v>4301011514</v>
      </c>
      <c r="D122" s="868">
        <v>4680115882133</v>
      </c>
      <c r="E122" s="868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127</v>
      </c>
      <c r="L122" s="37" t="s">
        <v>45</v>
      </c>
      <c r="M122" s="38" t="s">
        <v>126</v>
      </c>
      <c r="N122" s="38"/>
      <c r="O122" s="37">
        <v>50</v>
      </c>
      <c r="P122" s="9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0"/>
      <c r="R122" s="870"/>
      <c r="S122" s="870"/>
      <c r="T122" s="87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246</v>
      </c>
      <c r="B123" s="63" t="s">
        <v>249</v>
      </c>
      <c r="C123" s="36">
        <v>4301011703</v>
      </c>
      <c r="D123" s="868">
        <v>4680115882133</v>
      </c>
      <c r="E123" s="868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127</v>
      </c>
      <c r="L123" s="37" t="s">
        <v>45</v>
      </c>
      <c r="M123" s="38" t="s">
        <v>126</v>
      </c>
      <c r="N123" s="38"/>
      <c r="O123" s="37">
        <v>50</v>
      </c>
      <c r="P123" s="93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70"/>
      <c r="R123" s="870"/>
      <c r="S123" s="870"/>
      <c r="T123" s="87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4301011417</v>
      </c>
      <c r="D124" s="868">
        <v>4680115880269</v>
      </c>
      <c r="E124" s="868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135</v>
      </c>
      <c r="L124" s="37" t="s">
        <v>45</v>
      </c>
      <c r="M124" s="38" t="s">
        <v>86</v>
      </c>
      <c r="N124" s="38"/>
      <c r="O124" s="37">
        <v>50</v>
      </c>
      <c r="P124" s="9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70"/>
      <c r="R124" s="870"/>
      <c r="S124" s="870"/>
      <c r="T124" s="87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253</v>
      </c>
      <c r="B125" s="63" t="s">
        <v>254</v>
      </c>
      <c r="C125" s="36">
        <v>4301011415</v>
      </c>
      <c r="D125" s="868">
        <v>4680115880429</v>
      </c>
      <c r="E125" s="868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135</v>
      </c>
      <c r="L125" s="37" t="s">
        <v>45</v>
      </c>
      <c r="M125" s="38" t="s">
        <v>86</v>
      </c>
      <c r="N125" s="38"/>
      <c r="O125" s="37">
        <v>50</v>
      </c>
      <c r="P125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70"/>
      <c r="R125" s="870"/>
      <c r="S125" s="870"/>
      <c r="T125" s="87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255</v>
      </c>
      <c r="B126" s="63" t="s">
        <v>256</v>
      </c>
      <c r="C126" s="36">
        <v>4301011462</v>
      </c>
      <c r="D126" s="868">
        <v>4680115881457</v>
      </c>
      <c r="E126" s="868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135</v>
      </c>
      <c r="L126" s="37" t="s">
        <v>45</v>
      </c>
      <c r="M126" s="38" t="s">
        <v>86</v>
      </c>
      <c r="N126" s="38"/>
      <c r="O126" s="37">
        <v>50</v>
      </c>
      <c r="P126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70"/>
      <c r="R126" s="870"/>
      <c r="S126" s="870"/>
      <c r="T126" s="87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248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75"/>
      <c r="B127" s="875"/>
      <c r="C127" s="875"/>
      <c r="D127" s="875"/>
      <c r="E127" s="875"/>
      <c r="F127" s="875"/>
      <c r="G127" s="875"/>
      <c r="H127" s="875"/>
      <c r="I127" s="875"/>
      <c r="J127" s="875"/>
      <c r="K127" s="875"/>
      <c r="L127" s="875"/>
      <c r="M127" s="875"/>
      <c r="N127" s="875"/>
      <c r="O127" s="876"/>
      <c r="P127" s="872" t="s">
        <v>40</v>
      </c>
      <c r="Q127" s="873"/>
      <c r="R127" s="873"/>
      <c r="S127" s="873"/>
      <c r="T127" s="873"/>
      <c r="U127" s="873"/>
      <c r="V127" s="874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75"/>
      <c r="B128" s="875"/>
      <c r="C128" s="875"/>
      <c r="D128" s="875"/>
      <c r="E128" s="875"/>
      <c r="F128" s="875"/>
      <c r="G128" s="875"/>
      <c r="H128" s="875"/>
      <c r="I128" s="875"/>
      <c r="J128" s="875"/>
      <c r="K128" s="875"/>
      <c r="L128" s="875"/>
      <c r="M128" s="875"/>
      <c r="N128" s="875"/>
      <c r="O128" s="876"/>
      <c r="P128" s="872" t="s">
        <v>40</v>
      </c>
      <c r="Q128" s="873"/>
      <c r="R128" s="873"/>
      <c r="S128" s="873"/>
      <c r="T128" s="873"/>
      <c r="U128" s="873"/>
      <c r="V128" s="874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67" t="s">
        <v>173</v>
      </c>
      <c r="B129" s="867"/>
      <c r="C129" s="867"/>
      <c r="D129" s="867"/>
      <c r="E129" s="867"/>
      <c r="F129" s="867"/>
      <c r="G129" s="867"/>
      <c r="H129" s="867"/>
      <c r="I129" s="867"/>
      <c r="J129" s="867"/>
      <c r="K129" s="867"/>
      <c r="L129" s="867"/>
      <c r="M129" s="867"/>
      <c r="N129" s="867"/>
      <c r="O129" s="867"/>
      <c r="P129" s="867"/>
      <c r="Q129" s="867"/>
      <c r="R129" s="867"/>
      <c r="S129" s="867"/>
      <c r="T129" s="867"/>
      <c r="U129" s="867"/>
      <c r="V129" s="867"/>
      <c r="W129" s="867"/>
      <c r="X129" s="867"/>
      <c r="Y129" s="867"/>
      <c r="Z129" s="867"/>
      <c r="AA129" s="66"/>
      <c r="AB129" s="66"/>
      <c r="AC129" s="80"/>
    </row>
    <row r="130" spans="1:68" ht="16.5" customHeight="1" x14ac:dyDescent="0.25">
      <c r="A130" s="63" t="s">
        <v>257</v>
      </c>
      <c r="B130" s="63" t="s">
        <v>258</v>
      </c>
      <c r="C130" s="36">
        <v>4301020345</v>
      </c>
      <c r="D130" s="868">
        <v>4680115881488</v>
      </c>
      <c r="E130" s="868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127</v>
      </c>
      <c r="L130" s="37" t="s">
        <v>45</v>
      </c>
      <c r="M130" s="38" t="s">
        <v>126</v>
      </c>
      <c r="N130" s="38"/>
      <c r="O130" s="37">
        <v>55</v>
      </c>
      <c r="P130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70"/>
      <c r="R130" s="870"/>
      <c r="S130" s="870"/>
      <c r="T130" s="87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260</v>
      </c>
      <c r="B131" s="63" t="s">
        <v>261</v>
      </c>
      <c r="C131" s="36">
        <v>4301020258</v>
      </c>
      <c r="D131" s="868">
        <v>4680115882775</v>
      </c>
      <c r="E131" s="868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 t="s">
        <v>45</v>
      </c>
      <c r="M131" s="38" t="s">
        <v>86</v>
      </c>
      <c r="N131" s="38"/>
      <c r="O131" s="37">
        <v>50</v>
      </c>
      <c r="P131" s="9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0"/>
      <c r="R131" s="870"/>
      <c r="S131" s="870"/>
      <c r="T131" s="87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260</v>
      </c>
      <c r="B132" s="63" t="s">
        <v>263</v>
      </c>
      <c r="C132" s="36">
        <v>4301020346</v>
      </c>
      <c r="D132" s="868">
        <v>4680115882775</v>
      </c>
      <c r="E132" s="868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 t="s">
        <v>45</v>
      </c>
      <c r="M132" s="38" t="s">
        <v>126</v>
      </c>
      <c r="N132" s="38"/>
      <c r="O132" s="37">
        <v>55</v>
      </c>
      <c r="P132" s="9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70"/>
      <c r="R132" s="870"/>
      <c r="S132" s="870"/>
      <c r="T132" s="87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259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264</v>
      </c>
      <c r="B133" s="63" t="s">
        <v>265</v>
      </c>
      <c r="C133" s="36">
        <v>4301020344</v>
      </c>
      <c r="D133" s="868">
        <v>4680115880658</v>
      </c>
      <c r="E133" s="868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87</v>
      </c>
      <c r="L133" s="37" t="s">
        <v>45</v>
      </c>
      <c r="M133" s="38" t="s">
        <v>126</v>
      </c>
      <c r="N133" s="38"/>
      <c r="O133" s="37">
        <v>55</v>
      </c>
      <c r="P133" s="9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70"/>
      <c r="R133" s="870"/>
      <c r="S133" s="870"/>
      <c r="T133" s="871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259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75"/>
      <c r="B134" s="875"/>
      <c r="C134" s="875"/>
      <c r="D134" s="875"/>
      <c r="E134" s="875"/>
      <c r="F134" s="875"/>
      <c r="G134" s="875"/>
      <c r="H134" s="875"/>
      <c r="I134" s="875"/>
      <c r="J134" s="875"/>
      <c r="K134" s="875"/>
      <c r="L134" s="875"/>
      <c r="M134" s="875"/>
      <c r="N134" s="875"/>
      <c r="O134" s="876"/>
      <c r="P134" s="872" t="s">
        <v>40</v>
      </c>
      <c r="Q134" s="873"/>
      <c r="R134" s="873"/>
      <c r="S134" s="873"/>
      <c r="T134" s="873"/>
      <c r="U134" s="873"/>
      <c r="V134" s="874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75"/>
      <c r="B135" s="875"/>
      <c r="C135" s="875"/>
      <c r="D135" s="875"/>
      <c r="E135" s="875"/>
      <c r="F135" s="875"/>
      <c r="G135" s="875"/>
      <c r="H135" s="875"/>
      <c r="I135" s="875"/>
      <c r="J135" s="875"/>
      <c r="K135" s="875"/>
      <c r="L135" s="875"/>
      <c r="M135" s="875"/>
      <c r="N135" s="875"/>
      <c r="O135" s="876"/>
      <c r="P135" s="872" t="s">
        <v>40</v>
      </c>
      <c r="Q135" s="873"/>
      <c r="R135" s="873"/>
      <c r="S135" s="873"/>
      <c r="T135" s="873"/>
      <c r="U135" s="873"/>
      <c r="V135" s="874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67" t="s">
        <v>82</v>
      </c>
      <c r="B136" s="867"/>
      <c r="C136" s="867"/>
      <c r="D136" s="867"/>
      <c r="E136" s="867"/>
      <c r="F136" s="867"/>
      <c r="G136" s="867"/>
      <c r="H136" s="867"/>
      <c r="I136" s="867"/>
      <c r="J136" s="867"/>
      <c r="K136" s="867"/>
      <c r="L136" s="867"/>
      <c r="M136" s="867"/>
      <c r="N136" s="867"/>
      <c r="O136" s="867"/>
      <c r="P136" s="867"/>
      <c r="Q136" s="867"/>
      <c r="R136" s="867"/>
      <c r="S136" s="867"/>
      <c r="T136" s="867"/>
      <c r="U136" s="867"/>
      <c r="V136" s="867"/>
      <c r="W136" s="867"/>
      <c r="X136" s="867"/>
      <c r="Y136" s="867"/>
      <c r="Z136" s="867"/>
      <c r="AA136" s="66"/>
      <c r="AB136" s="66"/>
      <c r="AC136" s="80"/>
    </row>
    <row r="137" spans="1:68" ht="37.5" customHeight="1" x14ac:dyDescent="0.25">
      <c r="A137" s="63" t="s">
        <v>266</v>
      </c>
      <c r="B137" s="63" t="s">
        <v>267</v>
      </c>
      <c r="C137" s="36">
        <v>4301051360</v>
      </c>
      <c r="D137" s="868">
        <v>4607091385168</v>
      </c>
      <c r="E137" s="868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127</v>
      </c>
      <c r="L137" s="37" t="s">
        <v>45</v>
      </c>
      <c r="M137" s="38" t="s">
        <v>86</v>
      </c>
      <c r="N137" s="38"/>
      <c r="O137" s="37">
        <v>45</v>
      </c>
      <c r="P137" s="94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0"/>
      <c r="R137" s="870"/>
      <c r="S137" s="870"/>
      <c r="T137" s="87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268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266</v>
      </c>
      <c r="B138" s="63" t="s">
        <v>269</v>
      </c>
      <c r="C138" s="36">
        <v>4301051625</v>
      </c>
      <c r="D138" s="868">
        <v>4607091385168</v>
      </c>
      <c r="E138" s="868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127</v>
      </c>
      <c r="L138" s="37" t="s">
        <v>45</v>
      </c>
      <c r="M138" s="38" t="s">
        <v>86</v>
      </c>
      <c r="N138" s="38"/>
      <c r="O138" s="37">
        <v>45</v>
      </c>
      <c r="P138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70"/>
      <c r="R138" s="870"/>
      <c r="S138" s="870"/>
      <c r="T138" s="87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270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271</v>
      </c>
      <c r="B139" s="63" t="s">
        <v>272</v>
      </c>
      <c r="C139" s="36">
        <v>4301051742</v>
      </c>
      <c r="D139" s="868">
        <v>4680115884540</v>
      </c>
      <c r="E139" s="868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127</v>
      </c>
      <c r="L139" s="37" t="s">
        <v>45</v>
      </c>
      <c r="M139" s="38" t="s">
        <v>86</v>
      </c>
      <c r="N139" s="38"/>
      <c r="O139" s="37">
        <v>45</v>
      </c>
      <c r="P139" s="9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70"/>
      <c r="R139" s="870"/>
      <c r="S139" s="870"/>
      <c r="T139" s="87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274</v>
      </c>
      <c r="B140" s="63" t="s">
        <v>275</v>
      </c>
      <c r="C140" s="36">
        <v>4301051362</v>
      </c>
      <c r="D140" s="868">
        <v>4607091383256</v>
      </c>
      <c r="E140" s="868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87</v>
      </c>
      <c r="L140" s="37" t="s">
        <v>45</v>
      </c>
      <c r="M140" s="38" t="s">
        <v>86</v>
      </c>
      <c r="N140" s="38"/>
      <c r="O140" s="37">
        <v>45</v>
      </c>
      <c r="P140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70"/>
      <c r="R140" s="870"/>
      <c r="S140" s="870"/>
      <c r="T140" s="871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268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276</v>
      </c>
      <c r="B141" s="63" t="s">
        <v>277</v>
      </c>
      <c r="C141" s="36">
        <v>4301051358</v>
      </c>
      <c r="D141" s="868">
        <v>4607091385748</v>
      </c>
      <c r="E141" s="868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70"/>
      <c r="R141" s="870"/>
      <c r="S141" s="870"/>
      <c r="T141" s="87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268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278</v>
      </c>
      <c r="B142" s="63" t="s">
        <v>279</v>
      </c>
      <c r="C142" s="36">
        <v>4301051740</v>
      </c>
      <c r="D142" s="868">
        <v>4680115884533</v>
      </c>
      <c r="E142" s="868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87</v>
      </c>
      <c r="L142" s="37" t="s">
        <v>45</v>
      </c>
      <c r="M142" s="38" t="s">
        <v>86</v>
      </c>
      <c r="N142" s="38"/>
      <c r="O142" s="37">
        <v>45</v>
      </c>
      <c r="P142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70"/>
      <c r="R142" s="870"/>
      <c r="S142" s="870"/>
      <c r="T142" s="87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280</v>
      </c>
      <c r="B143" s="63" t="s">
        <v>281</v>
      </c>
      <c r="C143" s="36">
        <v>4301051480</v>
      </c>
      <c r="D143" s="868">
        <v>4680115882645</v>
      </c>
      <c r="E143" s="868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87</v>
      </c>
      <c r="L143" s="37" t="s">
        <v>45</v>
      </c>
      <c r="M143" s="38" t="s">
        <v>80</v>
      </c>
      <c r="N143" s="38"/>
      <c r="O143" s="37">
        <v>40</v>
      </c>
      <c r="P143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70"/>
      <c r="R143" s="870"/>
      <c r="S143" s="870"/>
      <c r="T143" s="871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75"/>
      <c r="B144" s="875"/>
      <c r="C144" s="875"/>
      <c r="D144" s="875"/>
      <c r="E144" s="875"/>
      <c r="F144" s="875"/>
      <c r="G144" s="875"/>
      <c r="H144" s="875"/>
      <c r="I144" s="875"/>
      <c r="J144" s="875"/>
      <c r="K144" s="875"/>
      <c r="L144" s="875"/>
      <c r="M144" s="875"/>
      <c r="N144" s="875"/>
      <c r="O144" s="876"/>
      <c r="P144" s="872" t="s">
        <v>40</v>
      </c>
      <c r="Q144" s="873"/>
      <c r="R144" s="873"/>
      <c r="S144" s="873"/>
      <c r="T144" s="873"/>
      <c r="U144" s="873"/>
      <c r="V144" s="874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75"/>
      <c r="B145" s="875"/>
      <c r="C145" s="875"/>
      <c r="D145" s="875"/>
      <c r="E145" s="875"/>
      <c r="F145" s="875"/>
      <c r="G145" s="875"/>
      <c r="H145" s="875"/>
      <c r="I145" s="875"/>
      <c r="J145" s="875"/>
      <c r="K145" s="875"/>
      <c r="L145" s="875"/>
      <c r="M145" s="875"/>
      <c r="N145" s="875"/>
      <c r="O145" s="876"/>
      <c r="P145" s="872" t="s">
        <v>40</v>
      </c>
      <c r="Q145" s="873"/>
      <c r="R145" s="873"/>
      <c r="S145" s="873"/>
      <c r="T145" s="873"/>
      <c r="U145" s="873"/>
      <c r="V145" s="874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67" t="s">
        <v>215</v>
      </c>
      <c r="B146" s="867"/>
      <c r="C146" s="867"/>
      <c r="D146" s="867"/>
      <c r="E146" s="867"/>
      <c r="F146" s="867"/>
      <c r="G146" s="867"/>
      <c r="H146" s="867"/>
      <c r="I146" s="867"/>
      <c r="J146" s="867"/>
      <c r="K146" s="867"/>
      <c r="L146" s="867"/>
      <c r="M146" s="867"/>
      <c r="N146" s="867"/>
      <c r="O146" s="867"/>
      <c r="P146" s="867"/>
      <c r="Q146" s="867"/>
      <c r="R146" s="867"/>
      <c r="S146" s="867"/>
      <c r="T146" s="867"/>
      <c r="U146" s="867"/>
      <c r="V146" s="867"/>
      <c r="W146" s="867"/>
      <c r="X146" s="867"/>
      <c r="Y146" s="867"/>
      <c r="Z146" s="867"/>
      <c r="AA146" s="66"/>
      <c r="AB146" s="66"/>
      <c r="AC146" s="80"/>
    </row>
    <row r="147" spans="1:68" ht="37.5" customHeight="1" x14ac:dyDescent="0.25">
      <c r="A147" s="63" t="s">
        <v>283</v>
      </c>
      <c r="B147" s="63" t="s">
        <v>284</v>
      </c>
      <c r="C147" s="36">
        <v>4301060356</v>
      </c>
      <c r="D147" s="868">
        <v>4680115882652</v>
      </c>
      <c r="E147" s="868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70"/>
      <c r="R147" s="870"/>
      <c r="S147" s="870"/>
      <c r="T147" s="87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285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286</v>
      </c>
      <c r="B148" s="63" t="s">
        <v>287</v>
      </c>
      <c r="C148" s="36">
        <v>4301060309</v>
      </c>
      <c r="D148" s="868">
        <v>4680115880238</v>
      </c>
      <c r="E148" s="868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70"/>
      <c r="R148" s="870"/>
      <c r="S148" s="870"/>
      <c r="T148" s="87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288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75"/>
      <c r="B149" s="875"/>
      <c r="C149" s="875"/>
      <c r="D149" s="875"/>
      <c r="E149" s="875"/>
      <c r="F149" s="875"/>
      <c r="G149" s="875"/>
      <c r="H149" s="875"/>
      <c r="I149" s="875"/>
      <c r="J149" s="875"/>
      <c r="K149" s="875"/>
      <c r="L149" s="875"/>
      <c r="M149" s="875"/>
      <c r="N149" s="875"/>
      <c r="O149" s="876"/>
      <c r="P149" s="872" t="s">
        <v>40</v>
      </c>
      <c r="Q149" s="873"/>
      <c r="R149" s="873"/>
      <c r="S149" s="873"/>
      <c r="T149" s="873"/>
      <c r="U149" s="873"/>
      <c r="V149" s="874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75"/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6"/>
      <c r="P150" s="872" t="s">
        <v>40</v>
      </c>
      <c r="Q150" s="873"/>
      <c r="R150" s="873"/>
      <c r="S150" s="873"/>
      <c r="T150" s="873"/>
      <c r="U150" s="873"/>
      <c r="V150" s="874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66" t="s">
        <v>289</v>
      </c>
      <c r="B151" s="866"/>
      <c r="C151" s="866"/>
      <c r="D151" s="866"/>
      <c r="E151" s="866"/>
      <c r="F151" s="866"/>
      <c r="G151" s="866"/>
      <c r="H151" s="866"/>
      <c r="I151" s="866"/>
      <c r="J151" s="866"/>
      <c r="K151" s="866"/>
      <c r="L151" s="866"/>
      <c r="M151" s="866"/>
      <c r="N151" s="866"/>
      <c r="O151" s="866"/>
      <c r="P151" s="866"/>
      <c r="Q151" s="866"/>
      <c r="R151" s="866"/>
      <c r="S151" s="866"/>
      <c r="T151" s="866"/>
      <c r="U151" s="866"/>
      <c r="V151" s="866"/>
      <c r="W151" s="866"/>
      <c r="X151" s="866"/>
      <c r="Y151" s="866"/>
      <c r="Z151" s="866"/>
      <c r="AA151" s="65"/>
      <c r="AB151" s="65"/>
      <c r="AC151" s="79"/>
    </row>
    <row r="152" spans="1:68" ht="14.25" customHeight="1" x14ac:dyDescent="0.25">
      <c r="A152" s="867" t="s">
        <v>122</v>
      </c>
      <c r="B152" s="867"/>
      <c r="C152" s="867"/>
      <c r="D152" s="867"/>
      <c r="E152" s="867"/>
      <c r="F152" s="867"/>
      <c r="G152" s="867"/>
      <c r="H152" s="867"/>
      <c r="I152" s="867"/>
      <c r="J152" s="867"/>
      <c r="K152" s="867"/>
      <c r="L152" s="867"/>
      <c r="M152" s="867"/>
      <c r="N152" s="867"/>
      <c r="O152" s="867"/>
      <c r="P152" s="867"/>
      <c r="Q152" s="867"/>
      <c r="R152" s="867"/>
      <c r="S152" s="867"/>
      <c r="T152" s="867"/>
      <c r="U152" s="867"/>
      <c r="V152" s="867"/>
      <c r="W152" s="867"/>
      <c r="X152" s="867"/>
      <c r="Y152" s="867"/>
      <c r="Z152" s="867"/>
      <c r="AA152" s="66"/>
      <c r="AB152" s="66"/>
      <c r="AC152" s="80"/>
    </row>
    <row r="153" spans="1:68" ht="16.5" customHeight="1" x14ac:dyDescent="0.25">
      <c r="A153" s="63" t="s">
        <v>290</v>
      </c>
      <c r="B153" s="63" t="s">
        <v>291</v>
      </c>
      <c r="C153" s="36">
        <v>4301011988</v>
      </c>
      <c r="D153" s="868">
        <v>4680115885561</v>
      </c>
      <c r="E153" s="868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127</v>
      </c>
      <c r="L153" s="37" t="s">
        <v>45</v>
      </c>
      <c r="M153" s="38" t="s">
        <v>294</v>
      </c>
      <c r="N153" s="38"/>
      <c r="O153" s="37">
        <v>90</v>
      </c>
      <c r="P153" s="950" t="s">
        <v>292</v>
      </c>
      <c r="Q153" s="870"/>
      <c r="R153" s="870"/>
      <c r="S153" s="870"/>
      <c r="T153" s="871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295</v>
      </c>
      <c r="B154" s="63" t="s">
        <v>296</v>
      </c>
      <c r="C154" s="36">
        <v>4301011562</v>
      </c>
      <c r="D154" s="868">
        <v>4680115882577</v>
      </c>
      <c r="E154" s="868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87</v>
      </c>
      <c r="L154" s="37" t="s">
        <v>45</v>
      </c>
      <c r="M154" s="38" t="s">
        <v>116</v>
      </c>
      <c r="N154" s="38"/>
      <c r="O154" s="37">
        <v>90</v>
      </c>
      <c r="P15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0"/>
      <c r="R154" s="870"/>
      <c r="S154" s="870"/>
      <c r="T154" s="87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297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295</v>
      </c>
      <c r="B155" s="63" t="s">
        <v>298</v>
      </c>
      <c r="C155" s="36">
        <v>4301011564</v>
      </c>
      <c r="D155" s="868">
        <v>4680115882577</v>
      </c>
      <c r="E155" s="868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87</v>
      </c>
      <c r="L155" s="37" t="s">
        <v>45</v>
      </c>
      <c r="M155" s="38" t="s">
        <v>116</v>
      </c>
      <c r="N155" s="38"/>
      <c r="O155" s="37">
        <v>90</v>
      </c>
      <c r="P155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70"/>
      <c r="R155" s="870"/>
      <c r="S155" s="870"/>
      <c r="T155" s="87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297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75"/>
      <c r="B156" s="875"/>
      <c r="C156" s="875"/>
      <c r="D156" s="875"/>
      <c r="E156" s="875"/>
      <c r="F156" s="875"/>
      <c r="G156" s="875"/>
      <c r="H156" s="875"/>
      <c r="I156" s="875"/>
      <c r="J156" s="875"/>
      <c r="K156" s="875"/>
      <c r="L156" s="875"/>
      <c r="M156" s="875"/>
      <c r="N156" s="875"/>
      <c r="O156" s="876"/>
      <c r="P156" s="872" t="s">
        <v>40</v>
      </c>
      <c r="Q156" s="873"/>
      <c r="R156" s="873"/>
      <c r="S156" s="873"/>
      <c r="T156" s="873"/>
      <c r="U156" s="873"/>
      <c r="V156" s="874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75"/>
      <c r="B157" s="875"/>
      <c r="C157" s="875"/>
      <c r="D157" s="875"/>
      <c r="E157" s="875"/>
      <c r="F157" s="875"/>
      <c r="G157" s="875"/>
      <c r="H157" s="875"/>
      <c r="I157" s="875"/>
      <c r="J157" s="875"/>
      <c r="K157" s="875"/>
      <c r="L157" s="875"/>
      <c r="M157" s="875"/>
      <c r="N157" s="875"/>
      <c r="O157" s="876"/>
      <c r="P157" s="872" t="s">
        <v>40</v>
      </c>
      <c r="Q157" s="873"/>
      <c r="R157" s="873"/>
      <c r="S157" s="873"/>
      <c r="T157" s="873"/>
      <c r="U157" s="873"/>
      <c r="V157" s="874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67" t="s">
        <v>76</v>
      </c>
      <c r="B158" s="867"/>
      <c r="C158" s="867"/>
      <c r="D158" s="867"/>
      <c r="E158" s="867"/>
      <c r="F158" s="867"/>
      <c r="G158" s="867"/>
      <c r="H158" s="867"/>
      <c r="I158" s="867"/>
      <c r="J158" s="867"/>
      <c r="K158" s="867"/>
      <c r="L158" s="867"/>
      <c r="M158" s="867"/>
      <c r="N158" s="867"/>
      <c r="O158" s="867"/>
      <c r="P158" s="867"/>
      <c r="Q158" s="867"/>
      <c r="R158" s="867"/>
      <c r="S158" s="867"/>
      <c r="T158" s="867"/>
      <c r="U158" s="867"/>
      <c r="V158" s="867"/>
      <c r="W158" s="867"/>
      <c r="X158" s="867"/>
      <c r="Y158" s="867"/>
      <c r="Z158" s="867"/>
      <c r="AA158" s="66"/>
      <c r="AB158" s="66"/>
      <c r="AC158" s="80"/>
    </row>
    <row r="159" spans="1:68" ht="27" customHeight="1" x14ac:dyDescent="0.25">
      <c r="A159" s="63" t="s">
        <v>299</v>
      </c>
      <c r="B159" s="63" t="s">
        <v>300</v>
      </c>
      <c r="C159" s="36">
        <v>4301031235</v>
      </c>
      <c r="D159" s="868">
        <v>4680115883444</v>
      </c>
      <c r="E159" s="868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87</v>
      </c>
      <c r="L159" s="37" t="s">
        <v>45</v>
      </c>
      <c r="M159" s="38" t="s">
        <v>116</v>
      </c>
      <c r="N159" s="38"/>
      <c r="O159" s="37">
        <v>90</v>
      </c>
      <c r="P159" s="9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70"/>
      <c r="R159" s="870"/>
      <c r="S159" s="870"/>
      <c r="T159" s="87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299</v>
      </c>
      <c r="B160" s="63" t="s">
        <v>302</v>
      </c>
      <c r="C160" s="36">
        <v>4301031234</v>
      </c>
      <c r="D160" s="868">
        <v>4680115883444</v>
      </c>
      <c r="E160" s="868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87</v>
      </c>
      <c r="L160" s="37" t="s">
        <v>45</v>
      </c>
      <c r="M160" s="38" t="s">
        <v>116</v>
      </c>
      <c r="N160" s="38"/>
      <c r="O160" s="37">
        <v>90</v>
      </c>
      <c r="P160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70"/>
      <c r="R160" s="870"/>
      <c r="S160" s="870"/>
      <c r="T160" s="87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301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75"/>
      <c r="B161" s="875"/>
      <c r="C161" s="875"/>
      <c r="D161" s="875"/>
      <c r="E161" s="875"/>
      <c r="F161" s="875"/>
      <c r="G161" s="875"/>
      <c r="H161" s="875"/>
      <c r="I161" s="875"/>
      <c r="J161" s="875"/>
      <c r="K161" s="875"/>
      <c r="L161" s="875"/>
      <c r="M161" s="875"/>
      <c r="N161" s="875"/>
      <c r="O161" s="876"/>
      <c r="P161" s="872" t="s">
        <v>40</v>
      </c>
      <c r="Q161" s="873"/>
      <c r="R161" s="873"/>
      <c r="S161" s="873"/>
      <c r="T161" s="873"/>
      <c r="U161" s="873"/>
      <c r="V161" s="874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75"/>
      <c r="B162" s="875"/>
      <c r="C162" s="875"/>
      <c r="D162" s="875"/>
      <c r="E162" s="875"/>
      <c r="F162" s="875"/>
      <c r="G162" s="875"/>
      <c r="H162" s="875"/>
      <c r="I162" s="875"/>
      <c r="J162" s="875"/>
      <c r="K162" s="875"/>
      <c r="L162" s="875"/>
      <c r="M162" s="875"/>
      <c r="N162" s="875"/>
      <c r="O162" s="876"/>
      <c r="P162" s="872" t="s">
        <v>40</v>
      </c>
      <c r="Q162" s="873"/>
      <c r="R162" s="873"/>
      <c r="S162" s="873"/>
      <c r="T162" s="873"/>
      <c r="U162" s="873"/>
      <c r="V162" s="874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67" t="s">
        <v>82</v>
      </c>
      <c r="B163" s="867"/>
      <c r="C163" s="867"/>
      <c r="D163" s="867"/>
      <c r="E163" s="867"/>
      <c r="F163" s="867"/>
      <c r="G163" s="867"/>
      <c r="H163" s="867"/>
      <c r="I163" s="867"/>
      <c r="J163" s="867"/>
      <c r="K163" s="867"/>
      <c r="L163" s="867"/>
      <c r="M163" s="867"/>
      <c r="N163" s="867"/>
      <c r="O163" s="867"/>
      <c r="P163" s="867"/>
      <c r="Q163" s="867"/>
      <c r="R163" s="867"/>
      <c r="S163" s="867"/>
      <c r="T163" s="867"/>
      <c r="U163" s="867"/>
      <c r="V163" s="867"/>
      <c r="W163" s="867"/>
      <c r="X163" s="867"/>
      <c r="Y163" s="867"/>
      <c r="Z163" s="867"/>
      <c r="AA163" s="66"/>
      <c r="AB163" s="66"/>
      <c r="AC163" s="80"/>
    </row>
    <row r="164" spans="1:68" ht="16.5" customHeight="1" x14ac:dyDescent="0.25">
      <c r="A164" s="63" t="s">
        <v>303</v>
      </c>
      <c r="B164" s="63" t="s">
        <v>304</v>
      </c>
      <c r="C164" s="36">
        <v>4301051477</v>
      </c>
      <c r="D164" s="868">
        <v>4680115882584</v>
      </c>
      <c r="E164" s="868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87</v>
      </c>
      <c r="L164" s="37" t="s">
        <v>45</v>
      </c>
      <c r="M164" s="38" t="s">
        <v>116</v>
      </c>
      <c r="N164" s="38"/>
      <c r="O164" s="37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0"/>
      <c r="R164" s="870"/>
      <c r="S164" s="870"/>
      <c r="T164" s="87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303</v>
      </c>
      <c r="B165" s="63" t="s">
        <v>305</v>
      </c>
      <c r="C165" s="36">
        <v>4301051476</v>
      </c>
      <c r="D165" s="868">
        <v>4680115882584</v>
      </c>
      <c r="E165" s="868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87</v>
      </c>
      <c r="L165" s="37" t="s">
        <v>45</v>
      </c>
      <c r="M165" s="38" t="s">
        <v>116</v>
      </c>
      <c r="N165" s="38"/>
      <c r="O165" s="37">
        <v>60</v>
      </c>
      <c r="P165" s="9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0"/>
      <c r="R165" s="870"/>
      <c r="S165" s="870"/>
      <c r="T165" s="87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297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5"/>
      <c r="B166" s="875"/>
      <c r="C166" s="875"/>
      <c r="D166" s="875"/>
      <c r="E166" s="875"/>
      <c r="F166" s="875"/>
      <c r="G166" s="875"/>
      <c r="H166" s="875"/>
      <c r="I166" s="875"/>
      <c r="J166" s="875"/>
      <c r="K166" s="875"/>
      <c r="L166" s="875"/>
      <c r="M166" s="875"/>
      <c r="N166" s="875"/>
      <c r="O166" s="876"/>
      <c r="P166" s="872" t="s">
        <v>40</v>
      </c>
      <c r="Q166" s="873"/>
      <c r="R166" s="873"/>
      <c r="S166" s="873"/>
      <c r="T166" s="873"/>
      <c r="U166" s="873"/>
      <c r="V166" s="874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75"/>
      <c r="B167" s="875"/>
      <c r="C167" s="875"/>
      <c r="D167" s="875"/>
      <c r="E167" s="875"/>
      <c r="F167" s="875"/>
      <c r="G167" s="875"/>
      <c r="H167" s="875"/>
      <c r="I167" s="875"/>
      <c r="J167" s="875"/>
      <c r="K167" s="875"/>
      <c r="L167" s="875"/>
      <c r="M167" s="875"/>
      <c r="N167" s="875"/>
      <c r="O167" s="876"/>
      <c r="P167" s="872" t="s">
        <v>40</v>
      </c>
      <c r="Q167" s="873"/>
      <c r="R167" s="873"/>
      <c r="S167" s="873"/>
      <c r="T167" s="873"/>
      <c r="U167" s="873"/>
      <c r="V167" s="874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66" t="s">
        <v>120</v>
      </c>
      <c r="B168" s="866"/>
      <c r="C168" s="866"/>
      <c r="D168" s="866"/>
      <c r="E168" s="866"/>
      <c r="F168" s="866"/>
      <c r="G168" s="866"/>
      <c r="H168" s="866"/>
      <c r="I168" s="866"/>
      <c r="J168" s="866"/>
      <c r="K168" s="866"/>
      <c r="L168" s="866"/>
      <c r="M168" s="866"/>
      <c r="N168" s="866"/>
      <c r="O168" s="866"/>
      <c r="P168" s="866"/>
      <c r="Q168" s="866"/>
      <c r="R168" s="866"/>
      <c r="S168" s="866"/>
      <c r="T168" s="866"/>
      <c r="U168" s="866"/>
      <c r="V168" s="866"/>
      <c r="W168" s="866"/>
      <c r="X168" s="866"/>
      <c r="Y168" s="866"/>
      <c r="Z168" s="866"/>
      <c r="AA168" s="65"/>
      <c r="AB168" s="65"/>
      <c r="AC168" s="79"/>
    </row>
    <row r="169" spans="1:68" ht="14.25" customHeight="1" x14ac:dyDescent="0.25">
      <c r="A169" s="867" t="s">
        <v>122</v>
      </c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7"/>
      <c r="P169" s="867"/>
      <c r="Q169" s="867"/>
      <c r="R169" s="867"/>
      <c r="S169" s="867"/>
      <c r="T169" s="867"/>
      <c r="U169" s="867"/>
      <c r="V169" s="867"/>
      <c r="W169" s="867"/>
      <c r="X169" s="867"/>
      <c r="Y169" s="867"/>
      <c r="Z169" s="867"/>
      <c r="AA169" s="66"/>
      <c r="AB169" s="66"/>
      <c r="AC169" s="80"/>
    </row>
    <row r="170" spans="1:68" ht="27" customHeight="1" x14ac:dyDescent="0.25">
      <c r="A170" s="63" t="s">
        <v>306</v>
      </c>
      <c r="B170" s="63" t="s">
        <v>307</v>
      </c>
      <c r="C170" s="36">
        <v>4301011705</v>
      </c>
      <c r="D170" s="868">
        <v>4607091384604</v>
      </c>
      <c r="E170" s="86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135</v>
      </c>
      <c r="L170" s="37" t="s">
        <v>45</v>
      </c>
      <c r="M170" s="38" t="s">
        <v>126</v>
      </c>
      <c r="N170" s="38"/>
      <c r="O170" s="37">
        <v>50</v>
      </c>
      <c r="P170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0"/>
      <c r="R170" s="870"/>
      <c r="S170" s="870"/>
      <c r="T170" s="87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308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5"/>
      <c r="B171" s="875"/>
      <c r="C171" s="875"/>
      <c r="D171" s="875"/>
      <c r="E171" s="875"/>
      <c r="F171" s="875"/>
      <c r="G171" s="875"/>
      <c r="H171" s="875"/>
      <c r="I171" s="875"/>
      <c r="J171" s="875"/>
      <c r="K171" s="875"/>
      <c r="L171" s="875"/>
      <c r="M171" s="875"/>
      <c r="N171" s="875"/>
      <c r="O171" s="876"/>
      <c r="P171" s="872" t="s">
        <v>40</v>
      </c>
      <c r="Q171" s="873"/>
      <c r="R171" s="873"/>
      <c r="S171" s="873"/>
      <c r="T171" s="873"/>
      <c r="U171" s="873"/>
      <c r="V171" s="87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5"/>
      <c r="B172" s="875"/>
      <c r="C172" s="875"/>
      <c r="D172" s="875"/>
      <c r="E172" s="875"/>
      <c r="F172" s="875"/>
      <c r="G172" s="875"/>
      <c r="H172" s="875"/>
      <c r="I172" s="875"/>
      <c r="J172" s="875"/>
      <c r="K172" s="875"/>
      <c r="L172" s="875"/>
      <c r="M172" s="875"/>
      <c r="N172" s="875"/>
      <c r="O172" s="876"/>
      <c r="P172" s="872" t="s">
        <v>40</v>
      </c>
      <c r="Q172" s="873"/>
      <c r="R172" s="873"/>
      <c r="S172" s="873"/>
      <c r="T172" s="873"/>
      <c r="U172" s="873"/>
      <c r="V172" s="87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67" t="s">
        <v>76</v>
      </c>
      <c r="B173" s="867"/>
      <c r="C173" s="867"/>
      <c r="D173" s="867"/>
      <c r="E173" s="867"/>
      <c r="F173" s="867"/>
      <c r="G173" s="867"/>
      <c r="H173" s="867"/>
      <c r="I173" s="867"/>
      <c r="J173" s="867"/>
      <c r="K173" s="867"/>
      <c r="L173" s="867"/>
      <c r="M173" s="867"/>
      <c r="N173" s="867"/>
      <c r="O173" s="867"/>
      <c r="P173" s="867"/>
      <c r="Q173" s="867"/>
      <c r="R173" s="867"/>
      <c r="S173" s="867"/>
      <c r="T173" s="867"/>
      <c r="U173" s="867"/>
      <c r="V173" s="867"/>
      <c r="W173" s="867"/>
      <c r="X173" s="867"/>
      <c r="Y173" s="867"/>
      <c r="Z173" s="867"/>
      <c r="AA173" s="66"/>
      <c r="AB173" s="66"/>
      <c r="AC173" s="80"/>
    </row>
    <row r="174" spans="1:68" ht="16.5" customHeight="1" x14ac:dyDescent="0.25">
      <c r="A174" s="63" t="s">
        <v>309</v>
      </c>
      <c r="B174" s="63" t="s">
        <v>310</v>
      </c>
      <c r="C174" s="36">
        <v>4301030895</v>
      </c>
      <c r="D174" s="868">
        <v>4607091387667</v>
      </c>
      <c r="E174" s="868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127</v>
      </c>
      <c r="L174" s="37" t="s">
        <v>45</v>
      </c>
      <c r="M174" s="38" t="s">
        <v>126</v>
      </c>
      <c r="N174" s="38"/>
      <c r="O174" s="37">
        <v>40</v>
      </c>
      <c r="P174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0"/>
      <c r="R174" s="870"/>
      <c r="S174" s="870"/>
      <c r="T174" s="87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311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312</v>
      </c>
      <c r="B175" s="63" t="s">
        <v>313</v>
      </c>
      <c r="C175" s="36">
        <v>4301030961</v>
      </c>
      <c r="D175" s="868">
        <v>4607091387636</v>
      </c>
      <c r="E175" s="868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135</v>
      </c>
      <c r="L175" s="37" t="s">
        <v>45</v>
      </c>
      <c r="M175" s="38" t="s">
        <v>80</v>
      </c>
      <c r="N175" s="38"/>
      <c r="O175" s="37">
        <v>40</v>
      </c>
      <c r="P175" s="9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0"/>
      <c r="R175" s="870"/>
      <c r="S175" s="870"/>
      <c r="T175" s="87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315</v>
      </c>
      <c r="B176" s="63" t="s">
        <v>316</v>
      </c>
      <c r="C176" s="36">
        <v>4301030963</v>
      </c>
      <c r="D176" s="868">
        <v>4607091382426</v>
      </c>
      <c r="E176" s="868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127</v>
      </c>
      <c r="L176" s="37" t="s">
        <v>45</v>
      </c>
      <c r="M176" s="38" t="s">
        <v>80</v>
      </c>
      <c r="N176" s="38"/>
      <c r="O176" s="37">
        <v>40</v>
      </c>
      <c r="P176" s="9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0"/>
      <c r="R176" s="870"/>
      <c r="S176" s="870"/>
      <c r="T176" s="87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318</v>
      </c>
      <c r="B177" s="63" t="s">
        <v>319</v>
      </c>
      <c r="C177" s="36">
        <v>4301030962</v>
      </c>
      <c r="D177" s="868">
        <v>4607091386547</v>
      </c>
      <c r="E177" s="868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0"/>
      <c r="R177" s="870"/>
      <c r="S177" s="870"/>
      <c r="T177" s="87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314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320</v>
      </c>
      <c r="B178" s="63" t="s">
        <v>321</v>
      </c>
      <c r="C178" s="36">
        <v>4301030964</v>
      </c>
      <c r="D178" s="868">
        <v>4607091382464</v>
      </c>
      <c r="E178" s="868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0"/>
      <c r="R178" s="870"/>
      <c r="S178" s="870"/>
      <c r="T178" s="87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5"/>
      <c r="B179" s="875"/>
      <c r="C179" s="875"/>
      <c r="D179" s="875"/>
      <c r="E179" s="875"/>
      <c r="F179" s="875"/>
      <c r="G179" s="875"/>
      <c r="H179" s="875"/>
      <c r="I179" s="875"/>
      <c r="J179" s="875"/>
      <c r="K179" s="875"/>
      <c r="L179" s="875"/>
      <c r="M179" s="875"/>
      <c r="N179" s="875"/>
      <c r="O179" s="876"/>
      <c r="P179" s="872" t="s">
        <v>40</v>
      </c>
      <c r="Q179" s="873"/>
      <c r="R179" s="873"/>
      <c r="S179" s="873"/>
      <c r="T179" s="873"/>
      <c r="U179" s="873"/>
      <c r="V179" s="874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5"/>
      <c r="B180" s="875"/>
      <c r="C180" s="875"/>
      <c r="D180" s="875"/>
      <c r="E180" s="875"/>
      <c r="F180" s="875"/>
      <c r="G180" s="875"/>
      <c r="H180" s="875"/>
      <c r="I180" s="875"/>
      <c r="J180" s="875"/>
      <c r="K180" s="875"/>
      <c r="L180" s="875"/>
      <c r="M180" s="875"/>
      <c r="N180" s="875"/>
      <c r="O180" s="876"/>
      <c r="P180" s="872" t="s">
        <v>40</v>
      </c>
      <c r="Q180" s="873"/>
      <c r="R180" s="873"/>
      <c r="S180" s="873"/>
      <c r="T180" s="873"/>
      <c r="U180" s="873"/>
      <c r="V180" s="874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67" t="s">
        <v>82</v>
      </c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7"/>
      <c r="P181" s="867"/>
      <c r="Q181" s="867"/>
      <c r="R181" s="867"/>
      <c r="S181" s="867"/>
      <c r="T181" s="867"/>
      <c r="U181" s="867"/>
      <c r="V181" s="867"/>
      <c r="W181" s="867"/>
      <c r="X181" s="867"/>
      <c r="Y181" s="867"/>
      <c r="Z181" s="867"/>
      <c r="AA181" s="66"/>
      <c r="AB181" s="66"/>
      <c r="AC181" s="80"/>
    </row>
    <row r="182" spans="1:68" ht="16.5" customHeight="1" x14ac:dyDescent="0.25">
      <c r="A182" s="63" t="s">
        <v>322</v>
      </c>
      <c r="B182" s="63" t="s">
        <v>323</v>
      </c>
      <c r="C182" s="36">
        <v>4301051653</v>
      </c>
      <c r="D182" s="868">
        <v>4607091386264</v>
      </c>
      <c r="E182" s="868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87</v>
      </c>
      <c r="L182" s="37" t="s">
        <v>45</v>
      </c>
      <c r="M182" s="38" t="s">
        <v>86</v>
      </c>
      <c r="N182" s="38"/>
      <c r="O182" s="37">
        <v>31</v>
      </c>
      <c r="P182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0"/>
      <c r="R182" s="870"/>
      <c r="S182" s="870"/>
      <c r="T182" s="87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324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325</v>
      </c>
      <c r="B183" s="63" t="s">
        <v>326</v>
      </c>
      <c r="C183" s="36">
        <v>4301051313</v>
      </c>
      <c r="D183" s="868">
        <v>4607091385427</v>
      </c>
      <c r="E183" s="868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0"/>
      <c r="R183" s="870"/>
      <c r="S183" s="870"/>
      <c r="T183" s="871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5"/>
      <c r="B184" s="875"/>
      <c r="C184" s="875"/>
      <c r="D184" s="875"/>
      <c r="E184" s="875"/>
      <c r="F184" s="875"/>
      <c r="G184" s="875"/>
      <c r="H184" s="875"/>
      <c r="I184" s="875"/>
      <c r="J184" s="875"/>
      <c r="K184" s="875"/>
      <c r="L184" s="875"/>
      <c r="M184" s="875"/>
      <c r="N184" s="875"/>
      <c r="O184" s="876"/>
      <c r="P184" s="872" t="s">
        <v>40</v>
      </c>
      <c r="Q184" s="873"/>
      <c r="R184" s="873"/>
      <c r="S184" s="873"/>
      <c r="T184" s="873"/>
      <c r="U184" s="873"/>
      <c r="V184" s="874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5"/>
      <c r="B185" s="875"/>
      <c r="C185" s="875"/>
      <c r="D185" s="875"/>
      <c r="E185" s="875"/>
      <c r="F185" s="875"/>
      <c r="G185" s="875"/>
      <c r="H185" s="875"/>
      <c r="I185" s="875"/>
      <c r="J185" s="875"/>
      <c r="K185" s="875"/>
      <c r="L185" s="875"/>
      <c r="M185" s="875"/>
      <c r="N185" s="875"/>
      <c r="O185" s="876"/>
      <c r="P185" s="872" t="s">
        <v>40</v>
      </c>
      <c r="Q185" s="873"/>
      <c r="R185" s="873"/>
      <c r="S185" s="873"/>
      <c r="T185" s="873"/>
      <c r="U185" s="873"/>
      <c r="V185" s="874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5" t="s">
        <v>328</v>
      </c>
      <c r="B186" s="865"/>
      <c r="C186" s="865"/>
      <c r="D186" s="865"/>
      <c r="E186" s="865"/>
      <c r="F186" s="865"/>
      <c r="G186" s="865"/>
      <c r="H186" s="865"/>
      <c r="I186" s="865"/>
      <c r="J186" s="865"/>
      <c r="K186" s="865"/>
      <c r="L186" s="865"/>
      <c r="M186" s="865"/>
      <c r="N186" s="865"/>
      <c r="O186" s="865"/>
      <c r="P186" s="865"/>
      <c r="Q186" s="865"/>
      <c r="R186" s="865"/>
      <c r="S186" s="865"/>
      <c r="T186" s="865"/>
      <c r="U186" s="865"/>
      <c r="V186" s="865"/>
      <c r="W186" s="865"/>
      <c r="X186" s="865"/>
      <c r="Y186" s="865"/>
      <c r="Z186" s="865"/>
      <c r="AA186" s="54"/>
      <c r="AB186" s="54"/>
      <c r="AC186" s="54"/>
    </row>
    <row r="187" spans="1:68" ht="16.5" customHeight="1" x14ac:dyDescent="0.25">
      <c r="A187" s="866" t="s">
        <v>329</v>
      </c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6"/>
      <c r="P187" s="866"/>
      <c r="Q187" s="866"/>
      <c r="R187" s="866"/>
      <c r="S187" s="866"/>
      <c r="T187" s="866"/>
      <c r="U187" s="866"/>
      <c r="V187" s="866"/>
      <c r="W187" s="866"/>
      <c r="X187" s="866"/>
      <c r="Y187" s="866"/>
      <c r="Z187" s="866"/>
      <c r="AA187" s="65"/>
      <c r="AB187" s="65"/>
      <c r="AC187" s="79"/>
    </row>
    <row r="188" spans="1:68" ht="14.25" customHeight="1" x14ac:dyDescent="0.25">
      <c r="A188" s="867" t="s">
        <v>173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66"/>
      <c r="AB188" s="66"/>
      <c r="AC188" s="80"/>
    </row>
    <row r="189" spans="1:68" ht="27" customHeight="1" x14ac:dyDescent="0.25">
      <c r="A189" s="63" t="s">
        <v>330</v>
      </c>
      <c r="B189" s="63" t="s">
        <v>331</v>
      </c>
      <c r="C189" s="36">
        <v>4301020323</v>
      </c>
      <c r="D189" s="868">
        <v>4680115886223</v>
      </c>
      <c r="E189" s="868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0"/>
      <c r="R189" s="870"/>
      <c r="S189" s="870"/>
      <c r="T189" s="871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332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5"/>
      <c r="B190" s="875"/>
      <c r="C190" s="875"/>
      <c r="D190" s="875"/>
      <c r="E190" s="875"/>
      <c r="F190" s="875"/>
      <c r="G190" s="875"/>
      <c r="H190" s="875"/>
      <c r="I190" s="875"/>
      <c r="J190" s="875"/>
      <c r="K190" s="875"/>
      <c r="L190" s="875"/>
      <c r="M190" s="875"/>
      <c r="N190" s="875"/>
      <c r="O190" s="876"/>
      <c r="P190" s="872" t="s">
        <v>40</v>
      </c>
      <c r="Q190" s="873"/>
      <c r="R190" s="873"/>
      <c r="S190" s="873"/>
      <c r="T190" s="873"/>
      <c r="U190" s="873"/>
      <c r="V190" s="874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5"/>
      <c r="B191" s="875"/>
      <c r="C191" s="875"/>
      <c r="D191" s="875"/>
      <c r="E191" s="875"/>
      <c r="F191" s="875"/>
      <c r="G191" s="875"/>
      <c r="H191" s="875"/>
      <c r="I191" s="875"/>
      <c r="J191" s="875"/>
      <c r="K191" s="875"/>
      <c r="L191" s="875"/>
      <c r="M191" s="875"/>
      <c r="N191" s="875"/>
      <c r="O191" s="876"/>
      <c r="P191" s="872" t="s">
        <v>40</v>
      </c>
      <c r="Q191" s="873"/>
      <c r="R191" s="873"/>
      <c r="S191" s="873"/>
      <c r="T191" s="873"/>
      <c r="U191" s="873"/>
      <c r="V191" s="874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67" t="s">
        <v>76</v>
      </c>
      <c r="B192" s="867"/>
      <c r="C192" s="867"/>
      <c r="D192" s="867"/>
      <c r="E192" s="867"/>
      <c r="F192" s="867"/>
      <c r="G192" s="867"/>
      <c r="H192" s="867"/>
      <c r="I192" s="867"/>
      <c r="J192" s="867"/>
      <c r="K192" s="867"/>
      <c r="L192" s="867"/>
      <c r="M192" s="867"/>
      <c r="N192" s="867"/>
      <c r="O192" s="867"/>
      <c r="P192" s="867"/>
      <c r="Q192" s="867"/>
      <c r="R192" s="867"/>
      <c r="S192" s="867"/>
      <c r="T192" s="867"/>
      <c r="U192" s="867"/>
      <c r="V192" s="867"/>
      <c r="W192" s="867"/>
      <c r="X192" s="867"/>
      <c r="Y192" s="867"/>
      <c r="Z192" s="867"/>
      <c r="AA192" s="66"/>
      <c r="AB192" s="66"/>
      <c r="AC192" s="80"/>
    </row>
    <row r="193" spans="1:68" ht="27" customHeight="1" x14ac:dyDescent="0.25">
      <c r="A193" s="63" t="s">
        <v>333</v>
      </c>
      <c r="B193" s="63" t="s">
        <v>334</v>
      </c>
      <c r="C193" s="36">
        <v>4301031191</v>
      </c>
      <c r="D193" s="868">
        <v>4680115880993</v>
      </c>
      <c r="E193" s="868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135</v>
      </c>
      <c r="L193" s="37" t="s">
        <v>45</v>
      </c>
      <c r="M193" s="38" t="s">
        <v>80</v>
      </c>
      <c r="N193" s="38"/>
      <c r="O193" s="37">
        <v>40</v>
      </c>
      <c r="P193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0"/>
      <c r="R193" s="870"/>
      <c r="S193" s="870"/>
      <c r="T193" s="87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335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336</v>
      </c>
      <c r="B194" s="63" t="s">
        <v>337</v>
      </c>
      <c r="C194" s="36">
        <v>4301031204</v>
      </c>
      <c r="D194" s="868">
        <v>4680115881761</v>
      </c>
      <c r="E194" s="868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135</v>
      </c>
      <c r="L194" s="37" t="s">
        <v>45</v>
      </c>
      <c r="M194" s="38" t="s">
        <v>80</v>
      </c>
      <c r="N194" s="38"/>
      <c r="O194" s="37">
        <v>40</v>
      </c>
      <c r="P194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0"/>
      <c r="R194" s="870"/>
      <c r="S194" s="870"/>
      <c r="T194" s="87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338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339</v>
      </c>
      <c r="B195" s="63" t="s">
        <v>340</v>
      </c>
      <c r="C195" s="36">
        <v>4301031201</v>
      </c>
      <c r="D195" s="868">
        <v>4680115881563</v>
      </c>
      <c r="E195" s="868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135</v>
      </c>
      <c r="L195" s="37" t="s">
        <v>45</v>
      </c>
      <c r="M195" s="38" t="s">
        <v>80</v>
      </c>
      <c r="N195" s="38"/>
      <c r="O195" s="37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0"/>
      <c r="R195" s="870"/>
      <c r="S195" s="870"/>
      <c r="T195" s="87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341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342</v>
      </c>
      <c r="B196" s="63" t="s">
        <v>343</v>
      </c>
      <c r="C196" s="36">
        <v>4301031199</v>
      </c>
      <c r="D196" s="868">
        <v>4680115880986</v>
      </c>
      <c r="E196" s="868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0"/>
      <c r="R196" s="870"/>
      <c r="S196" s="870"/>
      <c r="T196" s="87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335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344</v>
      </c>
      <c r="B197" s="63" t="s">
        <v>345</v>
      </c>
      <c r="C197" s="36">
        <v>4301031205</v>
      </c>
      <c r="D197" s="868">
        <v>4680115881785</v>
      </c>
      <c r="E197" s="868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0"/>
      <c r="R197" s="870"/>
      <c r="S197" s="870"/>
      <c r="T197" s="87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338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346</v>
      </c>
      <c r="B198" s="63" t="s">
        <v>347</v>
      </c>
      <c r="C198" s="36">
        <v>4301031202</v>
      </c>
      <c r="D198" s="868">
        <v>4680115881679</v>
      </c>
      <c r="E198" s="868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0"/>
      <c r="R198" s="870"/>
      <c r="S198" s="870"/>
      <c r="T198" s="87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348</v>
      </c>
      <c r="B199" s="63" t="s">
        <v>349</v>
      </c>
      <c r="C199" s="36">
        <v>4301031158</v>
      </c>
      <c r="D199" s="868">
        <v>4680115880191</v>
      </c>
      <c r="E199" s="868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0"/>
      <c r="R199" s="870"/>
      <c r="S199" s="870"/>
      <c r="T199" s="87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350</v>
      </c>
      <c r="B200" s="63" t="s">
        <v>351</v>
      </c>
      <c r="C200" s="36">
        <v>4301031245</v>
      </c>
      <c r="D200" s="868">
        <v>4680115883963</v>
      </c>
      <c r="E200" s="868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0"/>
      <c r="R200" s="870"/>
      <c r="S200" s="870"/>
      <c r="T200" s="87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352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5"/>
      <c r="B201" s="875"/>
      <c r="C201" s="875"/>
      <c r="D201" s="875"/>
      <c r="E201" s="875"/>
      <c r="F201" s="875"/>
      <c r="G201" s="875"/>
      <c r="H201" s="875"/>
      <c r="I201" s="875"/>
      <c r="J201" s="875"/>
      <c r="K201" s="875"/>
      <c r="L201" s="875"/>
      <c r="M201" s="875"/>
      <c r="N201" s="875"/>
      <c r="O201" s="876"/>
      <c r="P201" s="872" t="s">
        <v>40</v>
      </c>
      <c r="Q201" s="873"/>
      <c r="R201" s="873"/>
      <c r="S201" s="873"/>
      <c r="T201" s="873"/>
      <c r="U201" s="873"/>
      <c r="V201" s="874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5"/>
      <c r="B202" s="875"/>
      <c r="C202" s="875"/>
      <c r="D202" s="875"/>
      <c r="E202" s="875"/>
      <c r="F202" s="875"/>
      <c r="G202" s="875"/>
      <c r="H202" s="875"/>
      <c r="I202" s="875"/>
      <c r="J202" s="875"/>
      <c r="K202" s="875"/>
      <c r="L202" s="875"/>
      <c r="M202" s="875"/>
      <c r="N202" s="875"/>
      <c r="O202" s="876"/>
      <c r="P202" s="872" t="s">
        <v>40</v>
      </c>
      <c r="Q202" s="873"/>
      <c r="R202" s="873"/>
      <c r="S202" s="873"/>
      <c r="T202" s="873"/>
      <c r="U202" s="873"/>
      <c r="V202" s="874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6" t="s">
        <v>353</v>
      </c>
      <c r="B203" s="866"/>
      <c r="C203" s="866"/>
      <c r="D203" s="866"/>
      <c r="E203" s="866"/>
      <c r="F203" s="866"/>
      <c r="G203" s="866"/>
      <c r="H203" s="866"/>
      <c r="I203" s="866"/>
      <c r="J203" s="866"/>
      <c r="K203" s="866"/>
      <c r="L203" s="866"/>
      <c r="M203" s="866"/>
      <c r="N203" s="866"/>
      <c r="O203" s="866"/>
      <c r="P203" s="866"/>
      <c r="Q203" s="866"/>
      <c r="R203" s="866"/>
      <c r="S203" s="866"/>
      <c r="T203" s="866"/>
      <c r="U203" s="866"/>
      <c r="V203" s="866"/>
      <c r="W203" s="866"/>
      <c r="X203" s="866"/>
      <c r="Y203" s="866"/>
      <c r="Z203" s="866"/>
      <c r="AA203" s="65"/>
      <c r="AB203" s="65"/>
      <c r="AC203" s="79"/>
    </row>
    <row r="204" spans="1:68" ht="14.25" customHeight="1" x14ac:dyDescent="0.25">
      <c r="A204" s="867" t="s">
        <v>122</v>
      </c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7"/>
      <c r="P204" s="867"/>
      <c r="Q204" s="867"/>
      <c r="R204" s="867"/>
      <c r="S204" s="867"/>
      <c r="T204" s="867"/>
      <c r="U204" s="867"/>
      <c r="V204" s="867"/>
      <c r="W204" s="867"/>
      <c r="X204" s="867"/>
      <c r="Y204" s="867"/>
      <c r="Z204" s="867"/>
      <c r="AA204" s="66"/>
      <c r="AB204" s="66"/>
      <c r="AC204" s="80"/>
    </row>
    <row r="205" spans="1:68" ht="16.5" customHeight="1" x14ac:dyDescent="0.25">
      <c r="A205" s="63" t="s">
        <v>354</v>
      </c>
      <c r="B205" s="63" t="s">
        <v>355</v>
      </c>
      <c r="C205" s="36">
        <v>4301011450</v>
      </c>
      <c r="D205" s="868">
        <v>4680115881402</v>
      </c>
      <c r="E205" s="868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127</v>
      </c>
      <c r="L205" s="37" t="s">
        <v>45</v>
      </c>
      <c r="M205" s="38" t="s">
        <v>126</v>
      </c>
      <c r="N205" s="38"/>
      <c r="O205" s="37">
        <v>55</v>
      </c>
      <c r="P205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0"/>
      <c r="R205" s="870"/>
      <c r="S205" s="870"/>
      <c r="T205" s="87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356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4301011767</v>
      </c>
      <c r="D206" s="868">
        <v>4680115881396</v>
      </c>
      <c r="E206" s="868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87</v>
      </c>
      <c r="L206" s="37" t="s">
        <v>45</v>
      </c>
      <c r="M206" s="38" t="s">
        <v>80</v>
      </c>
      <c r="N206" s="38"/>
      <c r="O206" s="37">
        <v>55</v>
      </c>
      <c r="P206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0"/>
      <c r="R206" s="870"/>
      <c r="S206" s="870"/>
      <c r="T206" s="87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359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5"/>
      <c r="B207" s="875"/>
      <c r="C207" s="875"/>
      <c r="D207" s="875"/>
      <c r="E207" s="875"/>
      <c r="F207" s="875"/>
      <c r="G207" s="875"/>
      <c r="H207" s="875"/>
      <c r="I207" s="875"/>
      <c r="J207" s="875"/>
      <c r="K207" s="875"/>
      <c r="L207" s="875"/>
      <c r="M207" s="875"/>
      <c r="N207" s="875"/>
      <c r="O207" s="876"/>
      <c r="P207" s="872" t="s">
        <v>40</v>
      </c>
      <c r="Q207" s="873"/>
      <c r="R207" s="873"/>
      <c r="S207" s="873"/>
      <c r="T207" s="873"/>
      <c r="U207" s="873"/>
      <c r="V207" s="874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5"/>
      <c r="B208" s="875"/>
      <c r="C208" s="875"/>
      <c r="D208" s="875"/>
      <c r="E208" s="875"/>
      <c r="F208" s="875"/>
      <c r="G208" s="875"/>
      <c r="H208" s="875"/>
      <c r="I208" s="875"/>
      <c r="J208" s="875"/>
      <c r="K208" s="875"/>
      <c r="L208" s="875"/>
      <c r="M208" s="875"/>
      <c r="N208" s="875"/>
      <c r="O208" s="876"/>
      <c r="P208" s="872" t="s">
        <v>40</v>
      </c>
      <c r="Q208" s="873"/>
      <c r="R208" s="873"/>
      <c r="S208" s="873"/>
      <c r="T208" s="873"/>
      <c r="U208" s="873"/>
      <c r="V208" s="874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67" t="s">
        <v>173</v>
      </c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7"/>
      <c r="P209" s="867"/>
      <c r="Q209" s="867"/>
      <c r="R209" s="867"/>
      <c r="S209" s="867"/>
      <c r="T209" s="867"/>
      <c r="U209" s="867"/>
      <c r="V209" s="867"/>
      <c r="W209" s="867"/>
      <c r="X209" s="867"/>
      <c r="Y209" s="867"/>
      <c r="Z209" s="867"/>
      <c r="AA209" s="66"/>
      <c r="AB209" s="66"/>
      <c r="AC209" s="80"/>
    </row>
    <row r="210" spans="1:68" ht="16.5" customHeight="1" x14ac:dyDescent="0.25">
      <c r="A210" s="63" t="s">
        <v>360</v>
      </c>
      <c r="B210" s="63" t="s">
        <v>361</v>
      </c>
      <c r="C210" s="36">
        <v>4301020262</v>
      </c>
      <c r="D210" s="868">
        <v>4680115882935</v>
      </c>
      <c r="E210" s="868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127</v>
      </c>
      <c r="L210" s="37" t="s">
        <v>45</v>
      </c>
      <c r="M210" s="38" t="s">
        <v>86</v>
      </c>
      <c r="N210" s="38"/>
      <c r="O210" s="37">
        <v>50</v>
      </c>
      <c r="P210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0"/>
      <c r="R210" s="870"/>
      <c r="S210" s="870"/>
      <c r="T210" s="87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362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363</v>
      </c>
      <c r="B211" s="63" t="s">
        <v>364</v>
      </c>
      <c r="C211" s="36">
        <v>4301020220</v>
      </c>
      <c r="D211" s="868">
        <v>4680115880764</v>
      </c>
      <c r="E211" s="868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87</v>
      </c>
      <c r="L211" s="37" t="s">
        <v>45</v>
      </c>
      <c r="M211" s="38" t="s">
        <v>126</v>
      </c>
      <c r="N211" s="38"/>
      <c r="O211" s="37">
        <v>50</v>
      </c>
      <c r="P211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0"/>
      <c r="R211" s="870"/>
      <c r="S211" s="870"/>
      <c r="T211" s="87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5"/>
      <c r="B212" s="875"/>
      <c r="C212" s="875"/>
      <c r="D212" s="875"/>
      <c r="E212" s="875"/>
      <c r="F212" s="875"/>
      <c r="G212" s="875"/>
      <c r="H212" s="875"/>
      <c r="I212" s="875"/>
      <c r="J212" s="875"/>
      <c r="K212" s="875"/>
      <c r="L212" s="875"/>
      <c r="M212" s="875"/>
      <c r="N212" s="875"/>
      <c r="O212" s="876"/>
      <c r="P212" s="872" t="s">
        <v>40</v>
      </c>
      <c r="Q212" s="873"/>
      <c r="R212" s="873"/>
      <c r="S212" s="873"/>
      <c r="T212" s="873"/>
      <c r="U212" s="873"/>
      <c r="V212" s="874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5"/>
      <c r="B213" s="875"/>
      <c r="C213" s="875"/>
      <c r="D213" s="875"/>
      <c r="E213" s="875"/>
      <c r="F213" s="875"/>
      <c r="G213" s="875"/>
      <c r="H213" s="875"/>
      <c r="I213" s="875"/>
      <c r="J213" s="875"/>
      <c r="K213" s="875"/>
      <c r="L213" s="875"/>
      <c r="M213" s="875"/>
      <c r="N213" s="875"/>
      <c r="O213" s="876"/>
      <c r="P213" s="872" t="s">
        <v>40</v>
      </c>
      <c r="Q213" s="873"/>
      <c r="R213" s="873"/>
      <c r="S213" s="873"/>
      <c r="T213" s="873"/>
      <c r="U213" s="873"/>
      <c r="V213" s="874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7" t="s">
        <v>76</v>
      </c>
      <c r="B214" s="867"/>
      <c r="C214" s="867"/>
      <c r="D214" s="867"/>
      <c r="E214" s="867"/>
      <c r="F214" s="867"/>
      <c r="G214" s="867"/>
      <c r="H214" s="867"/>
      <c r="I214" s="867"/>
      <c r="J214" s="867"/>
      <c r="K214" s="867"/>
      <c r="L214" s="867"/>
      <c r="M214" s="867"/>
      <c r="N214" s="867"/>
      <c r="O214" s="867"/>
      <c r="P214" s="867"/>
      <c r="Q214" s="867"/>
      <c r="R214" s="867"/>
      <c r="S214" s="867"/>
      <c r="T214" s="867"/>
      <c r="U214" s="867"/>
      <c r="V214" s="867"/>
      <c r="W214" s="867"/>
      <c r="X214" s="867"/>
      <c r="Y214" s="867"/>
      <c r="Z214" s="867"/>
      <c r="AA214" s="66"/>
      <c r="AB214" s="66"/>
      <c r="AC214" s="80"/>
    </row>
    <row r="215" spans="1:68" ht="27" customHeight="1" x14ac:dyDescent="0.25">
      <c r="A215" s="63" t="s">
        <v>365</v>
      </c>
      <c r="B215" s="63" t="s">
        <v>366</v>
      </c>
      <c r="C215" s="36">
        <v>4301031224</v>
      </c>
      <c r="D215" s="868">
        <v>4680115882683</v>
      </c>
      <c r="E215" s="86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80</v>
      </c>
      <c r="N215" s="38"/>
      <c r="O215" s="37">
        <v>40</v>
      </c>
      <c r="P215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0"/>
      <c r="R215" s="870"/>
      <c r="S215" s="870"/>
      <c r="T215" s="87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4301031230</v>
      </c>
      <c r="D216" s="868">
        <v>4680115882690</v>
      </c>
      <c r="E216" s="868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135</v>
      </c>
      <c r="L216" s="37" t="s">
        <v>45</v>
      </c>
      <c r="M216" s="38" t="s">
        <v>80</v>
      </c>
      <c r="N216" s="38"/>
      <c r="O216" s="37">
        <v>40</v>
      </c>
      <c r="P216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0"/>
      <c r="R216" s="870"/>
      <c r="S216" s="870"/>
      <c r="T216" s="87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370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371</v>
      </c>
      <c r="B217" s="63" t="s">
        <v>372</v>
      </c>
      <c r="C217" s="36">
        <v>4301031220</v>
      </c>
      <c r="D217" s="868">
        <v>4680115882669</v>
      </c>
      <c r="E217" s="868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135</v>
      </c>
      <c r="L217" s="37" t="s">
        <v>45</v>
      </c>
      <c r="M217" s="38" t="s">
        <v>80</v>
      </c>
      <c r="N217" s="38"/>
      <c r="O217" s="37">
        <v>40</v>
      </c>
      <c r="P217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0"/>
      <c r="R217" s="870"/>
      <c r="S217" s="870"/>
      <c r="T217" s="87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4301031221</v>
      </c>
      <c r="D218" s="868">
        <v>4680115882676</v>
      </c>
      <c r="E218" s="868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135</v>
      </c>
      <c r="L218" s="37" t="s">
        <v>45</v>
      </c>
      <c r="M218" s="38" t="s">
        <v>80</v>
      </c>
      <c r="N218" s="38"/>
      <c r="O218" s="37">
        <v>40</v>
      </c>
      <c r="P218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0"/>
      <c r="R218" s="870"/>
      <c r="S218" s="870"/>
      <c r="T218" s="87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376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4301031223</v>
      </c>
      <c r="D219" s="868">
        <v>4680115884014</v>
      </c>
      <c r="E219" s="868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0"/>
      <c r="R219" s="870"/>
      <c r="S219" s="870"/>
      <c r="T219" s="87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367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4301031222</v>
      </c>
      <c r="D220" s="868">
        <v>4680115884007</v>
      </c>
      <c r="E220" s="868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0"/>
      <c r="R220" s="870"/>
      <c r="S220" s="870"/>
      <c r="T220" s="87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370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381</v>
      </c>
      <c r="B221" s="63" t="s">
        <v>382</v>
      </c>
      <c r="C221" s="36">
        <v>4301031229</v>
      </c>
      <c r="D221" s="868">
        <v>4680115884038</v>
      </c>
      <c r="E221" s="868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0"/>
      <c r="R221" s="870"/>
      <c r="S221" s="870"/>
      <c r="T221" s="87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373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383</v>
      </c>
      <c r="B222" s="63" t="s">
        <v>384</v>
      </c>
      <c r="C222" s="36">
        <v>4301031225</v>
      </c>
      <c r="D222" s="868">
        <v>4680115884021</v>
      </c>
      <c r="E222" s="868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0"/>
      <c r="R222" s="870"/>
      <c r="S222" s="870"/>
      <c r="T222" s="87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376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5"/>
      <c r="B223" s="875"/>
      <c r="C223" s="875"/>
      <c r="D223" s="875"/>
      <c r="E223" s="875"/>
      <c r="F223" s="875"/>
      <c r="G223" s="875"/>
      <c r="H223" s="875"/>
      <c r="I223" s="875"/>
      <c r="J223" s="875"/>
      <c r="K223" s="875"/>
      <c r="L223" s="875"/>
      <c r="M223" s="875"/>
      <c r="N223" s="875"/>
      <c r="O223" s="876"/>
      <c r="P223" s="872" t="s">
        <v>40</v>
      </c>
      <c r="Q223" s="873"/>
      <c r="R223" s="873"/>
      <c r="S223" s="873"/>
      <c r="T223" s="873"/>
      <c r="U223" s="873"/>
      <c r="V223" s="874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5"/>
      <c r="B224" s="875"/>
      <c r="C224" s="875"/>
      <c r="D224" s="875"/>
      <c r="E224" s="875"/>
      <c r="F224" s="875"/>
      <c r="G224" s="875"/>
      <c r="H224" s="875"/>
      <c r="I224" s="875"/>
      <c r="J224" s="875"/>
      <c r="K224" s="875"/>
      <c r="L224" s="875"/>
      <c r="M224" s="875"/>
      <c r="N224" s="875"/>
      <c r="O224" s="876"/>
      <c r="P224" s="872" t="s">
        <v>40</v>
      </c>
      <c r="Q224" s="873"/>
      <c r="R224" s="873"/>
      <c r="S224" s="873"/>
      <c r="T224" s="873"/>
      <c r="U224" s="873"/>
      <c r="V224" s="874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67" t="s">
        <v>82</v>
      </c>
      <c r="B225" s="867"/>
      <c r="C225" s="867"/>
      <c r="D225" s="867"/>
      <c r="E225" s="867"/>
      <c r="F225" s="867"/>
      <c r="G225" s="867"/>
      <c r="H225" s="867"/>
      <c r="I225" s="867"/>
      <c r="J225" s="867"/>
      <c r="K225" s="867"/>
      <c r="L225" s="867"/>
      <c r="M225" s="867"/>
      <c r="N225" s="867"/>
      <c r="O225" s="867"/>
      <c r="P225" s="867"/>
      <c r="Q225" s="867"/>
      <c r="R225" s="867"/>
      <c r="S225" s="867"/>
      <c r="T225" s="867"/>
      <c r="U225" s="867"/>
      <c r="V225" s="867"/>
      <c r="W225" s="867"/>
      <c r="X225" s="867"/>
      <c r="Y225" s="867"/>
      <c r="Z225" s="867"/>
      <c r="AA225" s="66"/>
      <c r="AB225" s="66"/>
      <c r="AC225" s="80"/>
    </row>
    <row r="226" spans="1:68" ht="37.5" customHeight="1" x14ac:dyDescent="0.25">
      <c r="A226" s="63" t="s">
        <v>385</v>
      </c>
      <c r="B226" s="63" t="s">
        <v>386</v>
      </c>
      <c r="C226" s="36">
        <v>4301051408</v>
      </c>
      <c r="D226" s="868">
        <v>4680115881594</v>
      </c>
      <c r="E226" s="868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127</v>
      </c>
      <c r="L226" s="37" t="s">
        <v>45</v>
      </c>
      <c r="M226" s="38" t="s">
        <v>86</v>
      </c>
      <c r="N226" s="38"/>
      <c r="O226" s="37">
        <v>40</v>
      </c>
      <c r="P226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0"/>
      <c r="R226" s="870"/>
      <c r="S226" s="870"/>
      <c r="T226" s="87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387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388</v>
      </c>
      <c r="B227" s="63" t="s">
        <v>389</v>
      </c>
      <c r="C227" s="36">
        <v>4301051754</v>
      </c>
      <c r="D227" s="868">
        <v>4680115880962</v>
      </c>
      <c r="E227" s="868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127</v>
      </c>
      <c r="L227" s="37" t="s">
        <v>45</v>
      </c>
      <c r="M227" s="38" t="s">
        <v>80</v>
      </c>
      <c r="N227" s="38"/>
      <c r="O227" s="37">
        <v>40</v>
      </c>
      <c r="P227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0"/>
      <c r="R227" s="870"/>
      <c r="S227" s="870"/>
      <c r="T227" s="87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390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391</v>
      </c>
      <c r="B228" s="63" t="s">
        <v>392</v>
      </c>
      <c r="C228" s="36">
        <v>4301051411</v>
      </c>
      <c r="D228" s="868">
        <v>4680115881617</v>
      </c>
      <c r="E228" s="868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127</v>
      </c>
      <c r="L228" s="37" t="s">
        <v>45</v>
      </c>
      <c r="M228" s="38" t="s">
        <v>86</v>
      </c>
      <c r="N228" s="38"/>
      <c r="O228" s="37">
        <v>40</v>
      </c>
      <c r="P228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0"/>
      <c r="R228" s="870"/>
      <c r="S228" s="870"/>
      <c r="T228" s="87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393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394</v>
      </c>
      <c r="B229" s="63" t="s">
        <v>395</v>
      </c>
      <c r="C229" s="36">
        <v>4301051632</v>
      </c>
      <c r="D229" s="868">
        <v>4680115880573</v>
      </c>
      <c r="E229" s="868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127</v>
      </c>
      <c r="L229" s="37" t="s">
        <v>45</v>
      </c>
      <c r="M229" s="38" t="s">
        <v>80</v>
      </c>
      <c r="N229" s="38"/>
      <c r="O229" s="37">
        <v>45</v>
      </c>
      <c r="P229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0"/>
      <c r="R229" s="870"/>
      <c r="S229" s="870"/>
      <c r="T229" s="87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396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397</v>
      </c>
      <c r="B230" s="63" t="s">
        <v>398</v>
      </c>
      <c r="C230" s="36">
        <v>4301051407</v>
      </c>
      <c r="D230" s="868">
        <v>4680115882195</v>
      </c>
      <c r="E230" s="868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87</v>
      </c>
      <c r="L230" s="37" t="s">
        <v>45</v>
      </c>
      <c r="M230" s="38" t="s">
        <v>86</v>
      </c>
      <c r="N230" s="38"/>
      <c r="O230" s="37">
        <v>40</v>
      </c>
      <c r="P230" s="9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0"/>
      <c r="R230" s="870"/>
      <c r="S230" s="870"/>
      <c r="T230" s="87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387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399</v>
      </c>
      <c r="B231" s="63" t="s">
        <v>400</v>
      </c>
      <c r="C231" s="36">
        <v>4301051752</v>
      </c>
      <c r="D231" s="868">
        <v>4680115882607</v>
      </c>
      <c r="E231" s="86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87</v>
      </c>
      <c r="L231" s="37" t="s">
        <v>45</v>
      </c>
      <c r="M231" s="38" t="s">
        <v>170</v>
      </c>
      <c r="N231" s="38"/>
      <c r="O231" s="37">
        <v>45</v>
      </c>
      <c r="P231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0"/>
      <c r="R231" s="870"/>
      <c r="S231" s="870"/>
      <c r="T231" s="87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401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4301051630</v>
      </c>
      <c r="D232" s="868">
        <v>4680115880092</v>
      </c>
      <c r="E232" s="86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87</v>
      </c>
      <c r="L232" s="37" t="s">
        <v>45</v>
      </c>
      <c r="M232" s="38" t="s">
        <v>80</v>
      </c>
      <c r="N232" s="38"/>
      <c r="O232" s="37">
        <v>45</v>
      </c>
      <c r="P232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0"/>
      <c r="R232" s="870"/>
      <c r="S232" s="870"/>
      <c r="T232" s="87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4301051631</v>
      </c>
      <c r="D233" s="868">
        <v>4680115880221</v>
      </c>
      <c r="E233" s="868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0"/>
      <c r="R233" s="870"/>
      <c r="S233" s="870"/>
      <c r="T233" s="87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4301051749</v>
      </c>
      <c r="D234" s="868">
        <v>4680115882942</v>
      </c>
      <c r="E234" s="868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87</v>
      </c>
      <c r="L234" s="37" t="s">
        <v>45</v>
      </c>
      <c r="M234" s="38" t="s">
        <v>80</v>
      </c>
      <c r="N234" s="38"/>
      <c r="O234" s="37">
        <v>40</v>
      </c>
      <c r="P234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0"/>
      <c r="R234" s="870"/>
      <c r="S234" s="870"/>
      <c r="T234" s="87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4301051753</v>
      </c>
      <c r="D235" s="868">
        <v>4680115880504</v>
      </c>
      <c r="E235" s="868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9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0"/>
      <c r="R235" s="870"/>
      <c r="S235" s="870"/>
      <c r="T235" s="87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4301051410</v>
      </c>
      <c r="D236" s="868">
        <v>4680115882164</v>
      </c>
      <c r="E236" s="868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87</v>
      </c>
      <c r="L236" s="37" t="s">
        <v>45</v>
      </c>
      <c r="M236" s="38" t="s">
        <v>86</v>
      </c>
      <c r="N236" s="38"/>
      <c r="O236" s="37">
        <v>40</v>
      </c>
      <c r="P236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0"/>
      <c r="R236" s="870"/>
      <c r="S236" s="870"/>
      <c r="T236" s="87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5"/>
      <c r="B237" s="875"/>
      <c r="C237" s="875"/>
      <c r="D237" s="875"/>
      <c r="E237" s="875"/>
      <c r="F237" s="875"/>
      <c r="G237" s="875"/>
      <c r="H237" s="875"/>
      <c r="I237" s="875"/>
      <c r="J237" s="875"/>
      <c r="K237" s="875"/>
      <c r="L237" s="875"/>
      <c r="M237" s="875"/>
      <c r="N237" s="875"/>
      <c r="O237" s="876"/>
      <c r="P237" s="872" t="s">
        <v>40</v>
      </c>
      <c r="Q237" s="873"/>
      <c r="R237" s="873"/>
      <c r="S237" s="873"/>
      <c r="T237" s="873"/>
      <c r="U237" s="873"/>
      <c r="V237" s="874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5"/>
      <c r="B238" s="875"/>
      <c r="C238" s="875"/>
      <c r="D238" s="875"/>
      <c r="E238" s="875"/>
      <c r="F238" s="875"/>
      <c r="G238" s="875"/>
      <c r="H238" s="875"/>
      <c r="I238" s="875"/>
      <c r="J238" s="875"/>
      <c r="K238" s="875"/>
      <c r="L238" s="875"/>
      <c r="M238" s="875"/>
      <c r="N238" s="875"/>
      <c r="O238" s="876"/>
      <c r="P238" s="872" t="s">
        <v>40</v>
      </c>
      <c r="Q238" s="873"/>
      <c r="R238" s="873"/>
      <c r="S238" s="873"/>
      <c r="T238" s="873"/>
      <c r="U238" s="873"/>
      <c r="V238" s="874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67" t="s">
        <v>215</v>
      </c>
      <c r="B239" s="867"/>
      <c r="C239" s="867"/>
      <c r="D239" s="867"/>
      <c r="E239" s="867"/>
      <c r="F239" s="867"/>
      <c r="G239" s="867"/>
      <c r="H239" s="867"/>
      <c r="I239" s="867"/>
      <c r="J239" s="867"/>
      <c r="K239" s="867"/>
      <c r="L239" s="867"/>
      <c r="M239" s="867"/>
      <c r="N239" s="867"/>
      <c r="O239" s="867"/>
      <c r="P239" s="867"/>
      <c r="Q239" s="867"/>
      <c r="R239" s="867"/>
      <c r="S239" s="867"/>
      <c r="T239" s="867"/>
      <c r="U239" s="867"/>
      <c r="V239" s="867"/>
      <c r="W239" s="867"/>
      <c r="X239" s="867"/>
      <c r="Y239" s="867"/>
      <c r="Z239" s="867"/>
      <c r="AA239" s="66"/>
      <c r="AB239" s="66"/>
      <c r="AC239" s="80"/>
    </row>
    <row r="240" spans="1:68" ht="16.5" customHeight="1" x14ac:dyDescent="0.25">
      <c r="A240" s="63" t="s">
        <v>414</v>
      </c>
      <c r="B240" s="63" t="s">
        <v>415</v>
      </c>
      <c r="C240" s="36">
        <v>4301060404</v>
      </c>
      <c r="D240" s="868">
        <v>4680115882874</v>
      </c>
      <c r="E240" s="86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80</v>
      </c>
      <c r="N240" s="38"/>
      <c r="O240" s="37">
        <v>40</v>
      </c>
      <c r="P240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0"/>
      <c r="R240" s="870"/>
      <c r="S240" s="870"/>
      <c r="T240" s="87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416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414</v>
      </c>
      <c r="B241" s="63" t="s">
        <v>417</v>
      </c>
      <c r="C241" s="36">
        <v>4301060360</v>
      </c>
      <c r="D241" s="868">
        <v>4680115882874</v>
      </c>
      <c r="E241" s="868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135</v>
      </c>
      <c r="L241" s="37" t="s">
        <v>45</v>
      </c>
      <c r="M241" s="38" t="s">
        <v>80</v>
      </c>
      <c r="N241" s="38"/>
      <c r="O241" s="37">
        <v>30</v>
      </c>
      <c r="P241" s="9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0"/>
      <c r="R241" s="870"/>
      <c r="S241" s="870"/>
      <c r="T241" s="87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418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414</v>
      </c>
      <c r="B242" s="63" t="s">
        <v>419</v>
      </c>
      <c r="C242" s="36">
        <v>4301060460</v>
      </c>
      <c r="D242" s="868">
        <v>4680115882874</v>
      </c>
      <c r="E242" s="868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135</v>
      </c>
      <c r="L242" s="37" t="s">
        <v>45</v>
      </c>
      <c r="M242" s="38" t="s">
        <v>170</v>
      </c>
      <c r="N242" s="38"/>
      <c r="O242" s="37">
        <v>30</v>
      </c>
      <c r="P242" s="999" t="s">
        <v>420</v>
      </c>
      <c r="Q242" s="870"/>
      <c r="R242" s="870"/>
      <c r="S242" s="870"/>
      <c r="T242" s="87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421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422</v>
      </c>
      <c r="B243" s="63" t="s">
        <v>423</v>
      </c>
      <c r="C243" s="36">
        <v>4301060359</v>
      </c>
      <c r="D243" s="868">
        <v>4680115884434</v>
      </c>
      <c r="E243" s="868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135</v>
      </c>
      <c r="L243" s="37" t="s">
        <v>45</v>
      </c>
      <c r="M243" s="38" t="s">
        <v>80</v>
      </c>
      <c r="N243" s="38"/>
      <c r="O243" s="37">
        <v>30</v>
      </c>
      <c r="P243" s="10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0"/>
      <c r="R243" s="870"/>
      <c r="S243" s="870"/>
      <c r="T243" s="87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424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425</v>
      </c>
      <c r="B244" s="63" t="s">
        <v>426</v>
      </c>
      <c r="C244" s="36">
        <v>4301060375</v>
      </c>
      <c r="D244" s="868">
        <v>4680115880818</v>
      </c>
      <c r="E244" s="868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10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0"/>
      <c r="R244" s="870"/>
      <c r="S244" s="870"/>
      <c r="T244" s="87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427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428</v>
      </c>
      <c r="B245" s="63" t="s">
        <v>429</v>
      </c>
      <c r="C245" s="36">
        <v>4301060389</v>
      </c>
      <c r="D245" s="868">
        <v>4680115880801</v>
      </c>
      <c r="E245" s="868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87</v>
      </c>
      <c r="L245" s="37" t="s">
        <v>45</v>
      </c>
      <c r="M245" s="38" t="s">
        <v>86</v>
      </c>
      <c r="N245" s="38"/>
      <c r="O245" s="37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0"/>
      <c r="R245" s="870"/>
      <c r="S245" s="870"/>
      <c r="T245" s="87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430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5"/>
      <c r="B246" s="875"/>
      <c r="C246" s="875"/>
      <c r="D246" s="875"/>
      <c r="E246" s="875"/>
      <c r="F246" s="875"/>
      <c r="G246" s="875"/>
      <c r="H246" s="875"/>
      <c r="I246" s="875"/>
      <c r="J246" s="875"/>
      <c r="K246" s="875"/>
      <c r="L246" s="875"/>
      <c r="M246" s="875"/>
      <c r="N246" s="875"/>
      <c r="O246" s="876"/>
      <c r="P246" s="872" t="s">
        <v>40</v>
      </c>
      <c r="Q246" s="873"/>
      <c r="R246" s="873"/>
      <c r="S246" s="873"/>
      <c r="T246" s="873"/>
      <c r="U246" s="873"/>
      <c r="V246" s="874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5"/>
      <c r="B247" s="875"/>
      <c r="C247" s="875"/>
      <c r="D247" s="875"/>
      <c r="E247" s="875"/>
      <c r="F247" s="875"/>
      <c r="G247" s="875"/>
      <c r="H247" s="875"/>
      <c r="I247" s="875"/>
      <c r="J247" s="875"/>
      <c r="K247" s="875"/>
      <c r="L247" s="875"/>
      <c r="M247" s="875"/>
      <c r="N247" s="875"/>
      <c r="O247" s="876"/>
      <c r="P247" s="872" t="s">
        <v>40</v>
      </c>
      <c r="Q247" s="873"/>
      <c r="R247" s="873"/>
      <c r="S247" s="873"/>
      <c r="T247" s="873"/>
      <c r="U247" s="873"/>
      <c r="V247" s="874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6" t="s">
        <v>431</v>
      </c>
      <c r="B248" s="866"/>
      <c r="C248" s="866"/>
      <c r="D248" s="866"/>
      <c r="E248" s="866"/>
      <c r="F248" s="866"/>
      <c r="G248" s="866"/>
      <c r="H248" s="866"/>
      <c r="I248" s="866"/>
      <c r="J248" s="866"/>
      <c r="K248" s="866"/>
      <c r="L248" s="866"/>
      <c r="M248" s="866"/>
      <c r="N248" s="866"/>
      <c r="O248" s="866"/>
      <c r="P248" s="866"/>
      <c r="Q248" s="866"/>
      <c r="R248" s="866"/>
      <c r="S248" s="866"/>
      <c r="T248" s="866"/>
      <c r="U248" s="866"/>
      <c r="V248" s="866"/>
      <c r="W248" s="866"/>
      <c r="X248" s="866"/>
      <c r="Y248" s="866"/>
      <c r="Z248" s="866"/>
      <c r="AA248" s="65"/>
      <c r="AB248" s="65"/>
      <c r="AC248" s="79"/>
    </row>
    <row r="249" spans="1:68" ht="14.25" customHeight="1" x14ac:dyDescent="0.25">
      <c r="A249" s="867" t="s">
        <v>122</v>
      </c>
      <c r="B249" s="867"/>
      <c r="C249" s="867"/>
      <c r="D249" s="867"/>
      <c r="E249" s="867"/>
      <c r="F249" s="867"/>
      <c r="G249" s="867"/>
      <c r="H249" s="867"/>
      <c r="I249" s="867"/>
      <c r="J249" s="867"/>
      <c r="K249" s="867"/>
      <c r="L249" s="867"/>
      <c r="M249" s="867"/>
      <c r="N249" s="867"/>
      <c r="O249" s="867"/>
      <c r="P249" s="867"/>
      <c r="Q249" s="867"/>
      <c r="R249" s="867"/>
      <c r="S249" s="867"/>
      <c r="T249" s="867"/>
      <c r="U249" s="867"/>
      <c r="V249" s="867"/>
      <c r="W249" s="867"/>
      <c r="X249" s="867"/>
      <c r="Y249" s="867"/>
      <c r="Z249" s="867"/>
      <c r="AA249" s="66"/>
      <c r="AB249" s="66"/>
      <c r="AC249" s="80"/>
    </row>
    <row r="250" spans="1:68" ht="27" customHeight="1" x14ac:dyDescent="0.25">
      <c r="A250" s="63" t="s">
        <v>432</v>
      </c>
      <c r="B250" s="63" t="s">
        <v>433</v>
      </c>
      <c r="C250" s="36">
        <v>4301011945</v>
      </c>
      <c r="D250" s="868">
        <v>4680115884274</v>
      </c>
      <c r="E250" s="86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127</v>
      </c>
      <c r="L250" s="37" t="s">
        <v>45</v>
      </c>
      <c r="M250" s="38" t="s">
        <v>155</v>
      </c>
      <c r="N250" s="38"/>
      <c r="O250" s="37">
        <v>55</v>
      </c>
      <c r="P250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0"/>
      <c r="R250" s="870"/>
      <c r="S250" s="870"/>
      <c r="T250" s="87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434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432</v>
      </c>
      <c r="B251" s="63" t="s">
        <v>435</v>
      </c>
      <c r="C251" s="36">
        <v>4301011717</v>
      </c>
      <c r="D251" s="868">
        <v>4680115884274</v>
      </c>
      <c r="E251" s="868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127</v>
      </c>
      <c r="L251" s="37" t="s">
        <v>45</v>
      </c>
      <c r="M251" s="38" t="s">
        <v>126</v>
      </c>
      <c r="N251" s="38"/>
      <c r="O251" s="37">
        <v>55</v>
      </c>
      <c r="P251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0"/>
      <c r="R251" s="870"/>
      <c r="S251" s="870"/>
      <c r="T251" s="87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436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437</v>
      </c>
      <c r="B252" s="63" t="s">
        <v>438</v>
      </c>
      <c r="C252" s="36">
        <v>4301011719</v>
      </c>
      <c r="D252" s="868">
        <v>4680115884298</v>
      </c>
      <c r="E252" s="868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127</v>
      </c>
      <c r="L252" s="37" t="s">
        <v>45</v>
      </c>
      <c r="M252" s="38" t="s">
        <v>126</v>
      </c>
      <c r="N252" s="38"/>
      <c r="O252" s="37">
        <v>55</v>
      </c>
      <c r="P252" s="10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0"/>
      <c r="R252" s="870"/>
      <c r="S252" s="870"/>
      <c r="T252" s="87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439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4301011944</v>
      </c>
      <c r="D253" s="868">
        <v>4680115884250</v>
      </c>
      <c r="E253" s="86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127</v>
      </c>
      <c r="L253" s="37" t="s">
        <v>45</v>
      </c>
      <c r="M253" s="38" t="s">
        <v>155</v>
      </c>
      <c r="N253" s="38"/>
      <c r="O253" s="37">
        <v>55</v>
      </c>
      <c r="P253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0"/>
      <c r="R253" s="870"/>
      <c r="S253" s="870"/>
      <c r="T253" s="87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434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440</v>
      </c>
      <c r="B254" s="63" t="s">
        <v>442</v>
      </c>
      <c r="C254" s="36">
        <v>4301011733</v>
      </c>
      <c r="D254" s="868">
        <v>4680115884250</v>
      </c>
      <c r="E254" s="868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127</v>
      </c>
      <c r="L254" s="37" t="s">
        <v>45</v>
      </c>
      <c r="M254" s="38" t="s">
        <v>86</v>
      </c>
      <c r="N254" s="38"/>
      <c r="O254" s="37">
        <v>55</v>
      </c>
      <c r="P254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0"/>
      <c r="R254" s="870"/>
      <c r="S254" s="870"/>
      <c r="T254" s="87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443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444</v>
      </c>
      <c r="B255" s="63" t="s">
        <v>445</v>
      </c>
      <c r="C255" s="36">
        <v>4301011718</v>
      </c>
      <c r="D255" s="868">
        <v>4680115884281</v>
      </c>
      <c r="E255" s="86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135</v>
      </c>
      <c r="L255" s="37" t="s">
        <v>45</v>
      </c>
      <c r="M255" s="38" t="s">
        <v>126</v>
      </c>
      <c r="N255" s="38"/>
      <c r="O255" s="37">
        <v>55</v>
      </c>
      <c r="P255" s="10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0"/>
      <c r="R255" s="870"/>
      <c r="S255" s="870"/>
      <c r="T255" s="87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436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446</v>
      </c>
      <c r="B256" s="63" t="s">
        <v>447</v>
      </c>
      <c r="C256" s="36">
        <v>4301011720</v>
      </c>
      <c r="D256" s="868">
        <v>4680115884199</v>
      </c>
      <c r="E256" s="86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135</v>
      </c>
      <c r="L256" s="37" t="s">
        <v>45</v>
      </c>
      <c r="M256" s="38" t="s">
        <v>126</v>
      </c>
      <c r="N256" s="38"/>
      <c r="O256" s="37">
        <v>55</v>
      </c>
      <c r="P256" s="10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0"/>
      <c r="R256" s="870"/>
      <c r="S256" s="870"/>
      <c r="T256" s="87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439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448</v>
      </c>
      <c r="B257" s="63" t="s">
        <v>449</v>
      </c>
      <c r="C257" s="36">
        <v>4301011716</v>
      </c>
      <c r="D257" s="868">
        <v>4680115884267</v>
      </c>
      <c r="E257" s="86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135</v>
      </c>
      <c r="L257" s="37" t="s">
        <v>45</v>
      </c>
      <c r="M257" s="38" t="s">
        <v>126</v>
      </c>
      <c r="N257" s="38"/>
      <c r="O257" s="37">
        <v>55</v>
      </c>
      <c r="P257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0"/>
      <c r="R257" s="870"/>
      <c r="S257" s="870"/>
      <c r="T257" s="87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443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5"/>
      <c r="B258" s="875"/>
      <c r="C258" s="875"/>
      <c r="D258" s="875"/>
      <c r="E258" s="875"/>
      <c r="F258" s="875"/>
      <c r="G258" s="875"/>
      <c r="H258" s="875"/>
      <c r="I258" s="875"/>
      <c r="J258" s="875"/>
      <c r="K258" s="875"/>
      <c r="L258" s="875"/>
      <c r="M258" s="875"/>
      <c r="N258" s="875"/>
      <c r="O258" s="876"/>
      <c r="P258" s="872" t="s">
        <v>40</v>
      </c>
      <c r="Q258" s="873"/>
      <c r="R258" s="873"/>
      <c r="S258" s="873"/>
      <c r="T258" s="873"/>
      <c r="U258" s="873"/>
      <c r="V258" s="874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5"/>
      <c r="B259" s="875"/>
      <c r="C259" s="875"/>
      <c r="D259" s="875"/>
      <c r="E259" s="875"/>
      <c r="F259" s="875"/>
      <c r="G259" s="875"/>
      <c r="H259" s="875"/>
      <c r="I259" s="875"/>
      <c r="J259" s="875"/>
      <c r="K259" s="875"/>
      <c r="L259" s="875"/>
      <c r="M259" s="875"/>
      <c r="N259" s="875"/>
      <c r="O259" s="876"/>
      <c r="P259" s="872" t="s">
        <v>40</v>
      </c>
      <c r="Q259" s="873"/>
      <c r="R259" s="873"/>
      <c r="S259" s="873"/>
      <c r="T259" s="873"/>
      <c r="U259" s="873"/>
      <c r="V259" s="874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6" t="s">
        <v>450</v>
      </c>
      <c r="B260" s="866"/>
      <c r="C260" s="866"/>
      <c r="D260" s="866"/>
      <c r="E260" s="866"/>
      <c r="F260" s="866"/>
      <c r="G260" s="866"/>
      <c r="H260" s="866"/>
      <c r="I260" s="866"/>
      <c r="J260" s="866"/>
      <c r="K260" s="866"/>
      <c r="L260" s="866"/>
      <c r="M260" s="866"/>
      <c r="N260" s="866"/>
      <c r="O260" s="866"/>
      <c r="P260" s="866"/>
      <c r="Q260" s="866"/>
      <c r="R260" s="866"/>
      <c r="S260" s="866"/>
      <c r="T260" s="866"/>
      <c r="U260" s="866"/>
      <c r="V260" s="866"/>
      <c r="W260" s="866"/>
      <c r="X260" s="866"/>
      <c r="Y260" s="866"/>
      <c r="Z260" s="866"/>
      <c r="AA260" s="65"/>
      <c r="AB260" s="65"/>
      <c r="AC260" s="79"/>
    </row>
    <row r="261" spans="1:68" ht="14.25" customHeight="1" x14ac:dyDescent="0.25">
      <c r="A261" s="867" t="s">
        <v>122</v>
      </c>
      <c r="B261" s="867"/>
      <c r="C261" s="867"/>
      <c r="D261" s="867"/>
      <c r="E261" s="867"/>
      <c r="F261" s="867"/>
      <c r="G261" s="867"/>
      <c r="H261" s="867"/>
      <c r="I261" s="867"/>
      <c r="J261" s="867"/>
      <c r="K261" s="867"/>
      <c r="L261" s="867"/>
      <c r="M261" s="867"/>
      <c r="N261" s="867"/>
      <c r="O261" s="867"/>
      <c r="P261" s="867"/>
      <c r="Q261" s="867"/>
      <c r="R261" s="867"/>
      <c r="S261" s="867"/>
      <c r="T261" s="867"/>
      <c r="U261" s="867"/>
      <c r="V261" s="867"/>
      <c r="W261" s="867"/>
      <c r="X261" s="867"/>
      <c r="Y261" s="867"/>
      <c r="Z261" s="867"/>
      <c r="AA261" s="66"/>
      <c r="AB261" s="66"/>
      <c r="AC261" s="80"/>
    </row>
    <row r="262" spans="1:68" ht="27" customHeight="1" x14ac:dyDescent="0.25">
      <c r="A262" s="63" t="s">
        <v>451</v>
      </c>
      <c r="B262" s="63" t="s">
        <v>452</v>
      </c>
      <c r="C262" s="36">
        <v>4301011942</v>
      </c>
      <c r="D262" s="868">
        <v>4680115884137</v>
      </c>
      <c r="E262" s="86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127</v>
      </c>
      <c r="L262" s="37" t="s">
        <v>45</v>
      </c>
      <c r="M262" s="38" t="s">
        <v>155</v>
      </c>
      <c r="N262" s="38"/>
      <c r="O262" s="37">
        <v>55</v>
      </c>
      <c r="P262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0"/>
      <c r="R262" s="870"/>
      <c r="S262" s="870"/>
      <c r="T262" s="87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154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451</v>
      </c>
      <c r="B263" s="63" t="s">
        <v>453</v>
      </c>
      <c r="C263" s="36">
        <v>4301011826</v>
      </c>
      <c r="D263" s="868">
        <v>4680115884137</v>
      </c>
      <c r="E263" s="868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127</v>
      </c>
      <c r="L263" s="37" t="s">
        <v>45</v>
      </c>
      <c r="M263" s="38" t="s">
        <v>126</v>
      </c>
      <c r="N263" s="38"/>
      <c r="O263" s="37">
        <v>55</v>
      </c>
      <c r="P263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0"/>
      <c r="R263" s="870"/>
      <c r="S263" s="870"/>
      <c r="T263" s="87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454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455</v>
      </c>
      <c r="B264" s="63" t="s">
        <v>456</v>
      </c>
      <c r="C264" s="36">
        <v>4301011724</v>
      </c>
      <c r="D264" s="868">
        <v>4680115884236</v>
      </c>
      <c r="E264" s="868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127</v>
      </c>
      <c r="L264" s="37" t="s">
        <v>45</v>
      </c>
      <c r="M264" s="38" t="s">
        <v>126</v>
      </c>
      <c r="N264" s="38"/>
      <c r="O264" s="37">
        <v>55</v>
      </c>
      <c r="P264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0"/>
      <c r="R264" s="870"/>
      <c r="S264" s="870"/>
      <c r="T264" s="87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457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458</v>
      </c>
      <c r="B265" s="63" t="s">
        <v>459</v>
      </c>
      <c r="C265" s="36">
        <v>4301011941</v>
      </c>
      <c r="D265" s="868">
        <v>4680115884175</v>
      </c>
      <c r="E265" s="868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127</v>
      </c>
      <c r="L265" s="37" t="s">
        <v>45</v>
      </c>
      <c r="M265" s="38" t="s">
        <v>155</v>
      </c>
      <c r="N265" s="38"/>
      <c r="O265" s="37">
        <v>55</v>
      </c>
      <c r="P265" s="10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0"/>
      <c r="R265" s="870"/>
      <c r="S265" s="870"/>
      <c r="T265" s="87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154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458</v>
      </c>
      <c r="B266" s="63" t="s">
        <v>460</v>
      </c>
      <c r="C266" s="36">
        <v>4301011721</v>
      </c>
      <c r="D266" s="868">
        <v>4680115884175</v>
      </c>
      <c r="E266" s="868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127</v>
      </c>
      <c r="L266" s="37" t="s">
        <v>45</v>
      </c>
      <c r="M266" s="38" t="s">
        <v>126</v>
      </c>
      <c r="N266" s="38"/>
      <c r="O266" s="37">
        <v>55</v>
      </c>
      <c r="P266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0"/>
      <c r="R266" s="870"/>
      <c r="S266" s="870"/>
      <c r="T266" s="87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461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462</v>
      </c>
      <c r="B267" s="63" t="s">
        <v>463</v>
      </c>
      <c r="C267" s="36">
        <v>4301011824</v>
      </c>
      <c r="D267" s="868">
        <v>4680115884144</v>
      </c>
      <c r="E267" s="86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126</v>
      </c>
      <c r="N267" s="38"/>
      <c r="O267" s="37">
        <v>55</v>
      </c>
      <c r="P267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0"/>
      <c r="R267" s="870"/>
      <c r="S267" s="870"/>
      <c r="T267" s="87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454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464</v>
      </c>
      <c r="B268" s="63" t="s">
        <v>465</v>
      </c>
      <c r="C268" s="36">
        <v>4301011963</v>
      </c>
      <c r="D268" s="868">
        <v>4680115885288</v>
      </c>
      <c r="E268" s="868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135</v>
      </c>
      <c r="L268" s="37" t="s">
        <v>45</v>
      </c>
      <c r="M268" s="38" t="s">
        <v>126</v>
      </c>
      <c r="N268" s="38"/>
      <c r="O268" s="37">
        <v>55</v>
      </c>
      <c r="P268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0"/>
      <c r="R268" s="870"/>
      <c r="S268" s="870"/>
      <c r="T268" s="87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467</v>
      </c>
      <c r="B269" s="63" t="s">
        <v>468</v>
      </c>
      <c r="C269" s="36">
        <v>4301011726</v>
      </c>
      <c r="D269" s="868">
        <v>4680115884182</v>
      </c>
      <c r="E269" s="868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135</v>
      </c>
      <c r="L269" s="37" t="s">
        <v>45</v>
      </c>
      <c r="M269" s="38" t="s">
        <v>126</v>
      </c>
      <c r="N269" s="38"/>
      <c r="O269" s="37">
        <v>55</v>
      </c>
      <c r="P269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0"/>
      <c r="R269" s="870"/>
      <c r="S269" s="870"/>
      <c r="T269" s="87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457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469</v>
      </c>
      <c r="B270" s="63" t="s">
        <v>470</v>
      </c>
      <c r="C270" s="36">
        <v>4301011722</v>
      </c>
      <c r="D270" s="868">
        <v>4680115884205</v>
      </c>
      <c r="E270" s="868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135</v>
      </c>
      <c r="L270" s="37" t="s">
        <v>45</v>
      </c>
      <c r="M270" s="38" t="s">
        <v>126</v>
      </c>
      <c r="N270" s="38"/>
      <c r="O270" s="37">
        <v>55</v>
      </c>
      <c r="P270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0"/>
      <c r="R270" s="870"/>
      <c r="S270" s="870"/>
      <c r="T270" s="87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461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5"/>
      <c r="B271" s="875"/>
      <c r="C271" s="875"/>
      <c r="D271" s="875"/>
      <c r="E271" s="875"/>
      <c r="F271" s="875"/>
      <c r="G271" s="875"/>
      <c r="H271" s="875"/>
      <c r="I271" s="875"/>
      <c r="J271" s="875"/>
      <c r="K271" s="875"/>
      <c r="L271" s="875"/>
      <c r="M271" s="875"/>
      <c r="N271" s="875"/>
      <c r="O271" s="876"/>
      <c r="P271" s="872" t="s">
        <v>40</v>
      </c>
      <c r="Q271" s="873"/>
      <c r="R271" s="873"/>
      <c r="S271" s="873"/>
      <c r="T271" s="873"/>
      <c r="U271" s="873"/>
      <c r="V271" s="874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5"/>
      <c r="B272" s="875"/>
      <c r="C272" s="875"/>
      <c r="D272" s="875"/>
      <c r="E272" s="875"/>
      <c r="F272" s="875"/>
      <c r="G272" s="875"/>
      <c r="H272" s="875"/>
      <c r="I272" s="875"/>
      <c r="J272" s="875"/>
      <c r="K272" s="875"/>
      <c r="L272" s="875"/>
      <c r="M272" s="875"/>
      <c r="N272" s="875"/>
      <c r="O272" s="876"/>
      <c r="P272" s="872" t="s">
        <v>40</v>
      </c>
      <c r="Q272" s="873"/>
      <c r="R272" s="873"/>
      <c r="S272" s="873"/>
      <c r="T272" s="873"/>
      <c r="U272" s="873"/>
      <c r="V272" s="874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67" t="s">
        <v>173</v>
      </c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7"/>
      <c r="P273" s="867"/>
      <c r="Q273" s="867"/>
      <c r="R273" s="867"/>
      <c r="S273" s="867"/>
      <c r="T273" s="867"/>
      <c r="U273" s="867"/>
      <c r="V273" s="867"/>
      <c r="W273" s="867"/>
      <c r="X273" s="867"/>
      <c r="Y273" s="867"/>
      <c r="Z273" s="867"/>
      <c r="AA273" s="66"/>
      <c r="AB273" s="66"/>
      <c r="AC273" s="80"/>
    </row>
    <row r="274" spans="1:68" ht="27" customHeight="1" x14ac:dyDescent="0.25">
      <c r="A274" s="63" t="s">
        <v>471</v>
      </c>
      <c r="B274" s="63" t="s">
        <v>472</v>
      </c>
      <c r="C274" s="36">
        <v>4301020340</v>
      </c>
      <c r="D274" s="868">
        <v>4680115885721</v>
      </c>
      <c r="E274" s="868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0"/>
      <c r="R274" s="870"/>
      <c r="S274" s="870"/>
      <c r="T274" s="87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5"/>
      <c r="B275" s="875"/>
      <c r="C275" s="875"/>
      <c r="D275" s="875"/>
      <c r="E275" s="875"/>
      <c r="F275" s="875"/>
      <c r="G275" s="875"/>
      <c r="H275" s="875"/>
      <c r="I275" s="875"/>
      <c r="J275" s="875"/>
      <c r="K275" s="875"/>
      <c r="L275" s="875"/>
      <c r="M275" s="875"/>
      <c r="N275" s="875"/>
      <c r="O275" s="876"/>
      <c r="P275" s="872" t="s">
        <v>40</v>
      </c>
      <c r="Q275" s="873"/>
      <c r="R275" s="873"/>
      <c r="S275" s="873"/>
      <c r="T275" s="873"/>
      <c r="U275" s="873"/>
      <c r="V275" s="874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5"/>
      <c r="B276" s="875"/>
      <c r="C276" s="875"/>
      <c r="D276" s="875"/>
      <c r="E276" s="875"/>
      <c r="F276" s="875"/>
      <c r="G276" s="875"/>
      <c r="H276" s="875"/>
      <c r="I276" s="875"/>
      <c r="J276" s="875"/>
      <c r="K276" s="875"/>
      <c r="L276" s="875"/>
      <c r="M276" s="875"/>
      <c r="N276" s="875"/>
      <c r="O276" s="876"/>
      <c r="P276" s="872" t="s">
        <v>40</v>
      </c>
      <c r="Q276" s="873"/>
      <c r="R276" s="873"/>
      <c r="S276" s="873"/>
      <c r="T276" s="873"/>
      <c r="U276" s="873"/>
      <c r="V276" s="874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6" t="s">
        <v>474</v>
      </c>
      <c r="B277" s="866"/>
      <c r="C277" s="866"/>
      <c r="D277" s="866"/>
      <c r="E277" s="866"/>
      <c r="F277" s="866"/>
      <c r="G277" s="866"/>
      <c r="H277" s="866"/>
      <c r="I277" s="866"/>
      <c r="J277" s="866"/>
      <c r="K277" s="866"/>
      <c r="L277" s="866"/>
      <c r="M277" s="866"/>
      <c r="N277" s="866"/>
      <c r="O277" s="866"/>
      <c r="P277" s="866"/>
      <c r="Q277" s="866"/>
      <c r="R277" s="866"/>
      <c r="S277" s="866"/>
      <c r="T277" s="866"/>
      <c r="U277" s="866"/>
      <c r="V277" s="866"/>
      <c r="W277" s="866"/>
      <c r="X277" s="866"/>
      <c r="Y277" s="866"/>
      <c r="Z277" s="866"/>
      <c r="AA277" s="65"/>
      <c r="AB277" s="65"/>
      <c r="AC277" s="79"/>
    </row>
    <row r="278" spans="1:68" ht="14.25" customHeight="1" x14ac:dyDescent="0.25">
      <c r="A278" s="867" t="s">
        <v>122</v>
      </c>
      <c r="B278" s="867"/>
      <c r="C278" s="867"/>
      <c r="D278" s="867"/>
      <c r="E278" s="867"/>
      <c r="F278" s="867"/>
      <c r="G278" s="867"/>
      <c r="H278" s="867"/>
      <c r="I278" s="867"/>
      <c r="J278" s="867"/>
      <c r="K278" s="867"/>
      <c r="L278" s="867"/>
      <c r="M278" s="867"/>
      <c r="N278" s="867"/>
      <c r="O278" s="867"/>
      <c r="P278" s="867"/>
      <c r="Q278" s="867"/>
      <c r="R278" s="867"/>
      <c r="S278" s="867"/>
      <c r="T278" s="867"/>
      <c r="U278" s="867"/>
      <c r="V278" s="867"/>
      <c r="W278" s="867"/>
      <c r="X278" s="867"/>
      <c r="Y278" s="867"/>
      <c r="Z278" s="867"/>
      <c r="AA278" s="66"/>
      <c r="AB278" s="66"/>
      <c r="AC278" s="80"/>
    </row>
    <row r="279" spans="1:68" ht="27" customHeight="1" x14ac:dyDescent="0.25">
      <c r="A279" s="63" t="s">
        <v>475</v>
      </c>
      <c r="B279" s="63" t="s">
        <v>476</v>
      </c>
      <c r="C279" s="36">
        <v>4301011322</v>
      </c>
      <c r="D279" s="868">
        <v>4607091387452</v>
      </c>
      <c r="E279" s="868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127</v>
      </c>
      <c r="L279" s="37" t="s">
        <v>45</v>
      </c>
      <c r="M279" s="38" t="s">
        <v>86</v>
      </c>
      <c r="N279" s="38"/>
      <c r="O279" s="37">
        <v>55</v>
      </c>
      <c r="P279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0"/>
      <c r="R279" s="870"/>
      <c r="S279" s="870"/>
      <c r="T279" s="87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477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478</v>
      </c>
      <c r="B280" s="63" t="s">
        <v>479</v>
      </c>
      <c r="C280" s="36">
        <v>4301011855</v>
      </c>
      <c r="D280" s="868">
        <v>4680115885837</v>
      </c>
      <c r="E280" s="868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127</v>
      </c>
      <c r="L280" s="37" t="s">
        <v>45</v>
      </c>
      <c r="M280" s="38" t="s">
        <v>126</v>
      </c>
      <c r="N280" s="38"/>
      <c r="O280" s="37">
        <v>55</v>
      </c>
      <c r="P280" s="10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0"/>
      <c r="R280" s="870"/>
      <c r="S280" s="870"/>
      <c r="T280" s="87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481</v>
      </c>
      <c r="B281" s="63" t="s">
        <v>482</v>
      </c>
      <c r="C281" s="36">
        <v>4301011910</v>
      </c>
      <c r="D281" s="868">
        <v>4680115885806</v>
      </c>
      <c r="E281" s="868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127</v>
      </c>
      <c r="L281" s="37" t="s">
        <v>45</v>
      </c>
      <c r="M281" s="38" t="s">
        <v>155</v>
      </c>
      <c r="N281" s="38"/>
      <c r="O281" s="37">
        <v>55</v>
      </c>
      <c r="P281" s="10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0"/>
      <c r="R281" s="870"/>
      <c r="S281" s="870"/>
      <c r="T281" s="87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481</v>
      </c>
      <c r="B282" s="63" t="s">
        <v>484</v>
      </c>
      <c r="C282" s="36">
        <v>4301011850</v>
      </c>
      <c r="D282" s="868">
        <v>4680115885806</v>
      </c>
      <c r="E282" s="868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127</v>
      </c>
      <c r="L282" s="37" t="s">
        <v>45</v>
      </c>
      <c r="M282" s="38" t="s">
        <v>126</v>
      </c>
      <c r="N282" s="38"/>
      <c r="O282" s="37">
        <v>55</v>
      </c>
      <c r="P282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0"/>
      <c r="R282" s="870"/>
      <c r="S282" s="870"/>
      <c r="T282" s="87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485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486</v>
      </c>
      <c r="B283" s="63" t="s">
        <v>487</v>
      </c>
      <c r="C283" s="36">
        <v>4301011313</v>
      </c>
      <c r="D283" s="868">
        <v>4607091385984</v>
      </c>
      <c r="E283" s="868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127</v>
      </c>
      <c r="L283" s="37" t="s">
        <v>45</v>
      </c>
      <c r="M283" s="38" t="s">
        <v>126</v>
      </c>
      <c r="N283" s="38"/>
      <c r="O283" s="37">
        <v>55</v>
      </c>
      <c r="P283" s="10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0"/>
      <c r="R283" s="870"/>
      <c r="S283" s="870"/>
      <c r="T283" s="87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488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489</v>
      </c>
      <c r="B284" s="63" t="s">
        <v>490</v>
      </c>
      <c r="C284" s="36">
        <v>4301011853</v>
      </c>
      <c r="D284" s="868">
        <v>4680115885851</v>
      </c>
      <c r="E284" s="868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127</v>
      </c>
      <c r="L284" s="37" t="s">
        <v>45</v>
      </c>
      <c r="M284" s="38" t="s">
        <v>126</v>
      </c>
      <c r="N284" s="38"/>
      <c r="O284" s="37">
        <v>55</v>
      </c>
      <c r="P284" s="10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0"/>
      <c r="R284" s="870"/>
      <c r="S284" s="870"/>
      <c r="T284" s="87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492</v>
      </c>
      <c r="B285" s="63" t="s">
        <v>493</v>
      </c>
      <c r="C285" s="36">
        <v>4301011319</v>
      </c>
      <c r="D285" s="868">
        <v>4607091387469</v>
      </c>
      <c r="E285" s="868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135</v>
      </c>
      <c r="L285" s="37" t="s">
        <v>45</v>
      </c>
      <c r="M285" s="38" t="s">
        <v>126</v>
      </c>
      <c r="N285" s="38"/>
      <c r="O285" s="37">
        <v>55</v>
      </c>
      <c r="P285" s="10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0"/>
      <c r="R285" s="870"/>
      <c r="S285" s="870"/>
      <c r="T285" s="871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477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494</v>
      </c>
      <c r="B286" s="63" t="s">
        <v>495</v>
      </c>
      <c r="C286" s="36">
        <v>4301011852</v>
      </c>
      <c r="D286" s="868">
        <v>4680115885844</v>
      </c>
      <c r="E286" s="868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135</v>
      </c>
      <c r="L286" s="37" t="s">
        <v>45</v>
      </c>
      <c r="M286" s="38" t="s">
        <v>126</v>
      </c>
      <c r="N286" s="38"/>
      <c r="O286" s="37">
        <v>55</v>
      </c>
      <c r="P286" s="10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0"/>
      <c r="R286" s="870"/>
      <c r="S286" s="870"/>
      <c r="T286" s="871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496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497</v>
      </c>
      <c r="B287" s="63" t="s">
        <v>498</v>
      </c>
      <c r="C287" s="36">
        <v>4301011316</v>
      </c>
      <c r="D287" s="868">
        <v>4607091387438</v>
      </c>
      <c r="E287" s="868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135</v>
      </c>
      <c r="L287" s="37" t="s">
        <v>45</v>
      </c>
      <c r="M287" s="38" t="s">
        <v>126</v>
      </c>
      <c r="N287" s="38"/>
      <c r="O287" s="37">
        <v>55</v>
      </c>
      <c r="P287" s="10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0"/>
      <c r="R287" s="870"/>
      <c r="S287" s="870"/>
      <c r="T287" s="87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499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500</v>
      </c>
      <c r="B288" s="63" t="s">
        <v>501</v>
      </c>
      <c r="C288" s="36">
        <v>4301011851</v>
      </c>
      <c r="D288" s="868">
        <v>4680115885820</v>
      </c>
      <c r="E288" s="868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135</v>
      </c>
      <c r="L288" s="37" t="s">
        <v>45</v>
      </c>
      <c r="M288" s="38" t="s">
        <v>126</v>
      </c>
      <c r="N288" s="38"/>
      <c r="O288" s="37">
        <v>55</v>
      </c>
      <c r="P288" s="10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0"/>
      <c r="R288" s="870"/>
      <c r="S288" s="870"/>
      <c r="T288" s="87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502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5"/>
      <c r="B289" s="875"/>
      <c r="C289" s="875"/>
      <c r="D289" s="875"/>
      <c r="E289" s="875"/>
      <c r="F289" s="875"/>
      <c r="G289" s="875"/>
      <c r="H289" s="875"/>
      <c r="I289" s="875"/>
      <c r="J289" s="875"/>
      <c r="K289" s="875"/>
      <c r="L289" s="875"/>
      <c r="M289" s="875"/>
      <c r="N289" s="875"/>
      <c r="O289" s="876"/>
      <c r="P289" s="872" t="s">
        <v>40</v>
      </c>
      <c r="Q289" s="873"/>
      <c r="R289" s="873"/>
      <c r="S289" s="873"/>
      <c r="T289" s="873"/>
      <c r="U289" s="873"/>
      <c r="V289" s="874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5"/>
      <c r="B290" s="875"/>
      <c r="C290" s="875"/>
      <c r="D290" s="875"/>
      <c r="E290" s="875"/>
      <c r="F290" s="875"/>
      <c r="G290" s="875"/>
      <c r="H290" s="875"/>
      <c r="I290" s="875"/>
      <c r="J290" s="875"/>
      <c r="K290" s="875"/>
      <c r="L290" s="875"/>
      <c r="M290" s="875"/>
      <c r="N290" s="875"/>
      <c r="O290" s="876"/>
      <c r="P290" s="872" t="s">
        <v>40</v>
      </c>
      <c r="Q290" s="873"/>
      <c r="R290" s="873"/>
      <c r="S290" s="873"/>
      <c r="T290" s="873"/>
      <c r="U290" s="873"/>
      <c r="V290" s="874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6" t="s">
        <v>503</v>
      </c>
      <c r="B291" s="866"/>
      <c r="C291" s="866"/>
      <c r="D291" s="866"/>
      <c r="E291" s="866"/>
      <c r="F291" s="866"/>
      <c r="G291" s="866"/>
      <c r="H291" s="866"/>
      <c r="I291" s="866"/>
      <c r="J291" s="866"/>
      <c r="K291" s="866"/>
      <c r="L291" s="866"/>
      <c r="M291" s="866"/>
      <c r="N291" s="866"/>
      <c r="O291" s="866"/>
      <c r="P291" s="866"/>
      <c r="Q291" s="866"/>
      <c r="R291" s="866"/>
      <c r="S291" s="866"/>
      <c r="T291" s="866"/>
      <c r="U291" s="866"/>
      <c r="V291" s="866"/>
      <c r="W291" s="866"/>
      <c r="X291" s="866"/>
      <c r="Y291" s="866"/>
      <c r="Z291" s="866"/>
      <c r="AA291" s="65"/>
      <c r="AB291" s="65"/>
      <c r="AC291" s="79"/>
    </row>
    <row r="292" spans="1:68" ht="14.25" customHeight="1" x14ac:dyDescent="0.25">
      <c r="A292" s="867" t="s">
        <v>122</v>
      </c>
      <c r="B292" s="867"/>
      <c r="C292" s="867"/>
      <c r="D292" s="867"/>
      <c r="E292" s="867"/>
      <c r="F292" s="867"/>
      <c r="G292" s="867"/>
      <c r="H292" s="867"/>
      <c r="I292" s="867"/>
      <c r="J292" s="867"/>
      <c r="K292" s="867"/>
      <c r="L292" s="867"/>
      <c r="M292" s="867"/>
      <c r="N292" s="867"/>
      <c r="O292" s="867"/>
      <c r="P292" s="867"/>
      <c r="Q292" s="867"/>
      <c r="R292" s="867"/>
      <c r="S292" s="867"/>
      <c r="T292" s="867"/>
      <c r="U292" s="867"/>
      <c r="V292" s="867"/>
      <c r="W292" s="867"/>
      <c r="X292" s="867"/>
      <c r="Y292" s="867"/>
      <c r="Z292" s="867"/>
      <c r="AA292" s="66"/>
      <c r="AB292" s="66"/>
      <c r="AC292" s="80"/>
    </row>
    <row r="293" spans="1:68" ht="27" customHeight="1" x14ac:dyDescent="0.25">
      <c r="A293" s="63" t="s">
        <v>504</v>
      </c>
      <c r="B293" s="63" t="s">
        <v>505</v>
      </c>
      <c r="C293" s="36">
        <v>4301011876</v>
      </c>
      <c r="D293" s="868">
        <v>4680115885707</v>
      </c>
      <c r="E293" s="868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127</v>
      </c>
      <c r="L293" s="37" t="s">
        <v>45</v>
      </c>
      <c r="M293" s="38" t="s">
        <v>126</v>
      </c>
      <c r="N293" s="38"/>
      <c r="O293" s="37">
        <v>31</v>
      </c>
      <c r="P293" s="10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0"/>
      <c r="R293" s="870"/>
      <c r="S293" s="870"/>
      <c r="T293" s="871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443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5"/>
      <c r="B294" s="875"/>
      <c r="C294" s="875"/>
      <c r="D294" s="875"/>
      <c r="E294" s="875"/>
      <c r="F294" s="875"/>
      <c r="G294" s="875"/>
      <c r="H294" s="875"/>
      <c r="I294" s="875"/>
      <c r="J294" s="875"/>
      <c r="K294" s="875"/>
      <c r="L294" s="875"/>
      <c r="M294" s="875"/>
      <c r="N294" s="875"/>
      <c r="O294" s="876"/>
      <c r="P294" s="872" t="s">
        <v>40</v>
      </c>
      <c r="Q294" s="873"/>
      <c r="R294" s="873"/>
      <c r="S294" s="873"/>
      <c r="T294" s="873"/>
      <c r="U294" s="873"/>
      <c r="V294" s="874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5"/>
      <c r="B295" s="875"/>
      <c r="C295" s="875"/>
      <c r="D295" s="875"/>
      <c r="E295" s="875"/>
      <c r="F295" s="875"/>
      <c r="G295" s="875"/>
      <c r="H295" s="875"/>
      <c r="I295" s="875"/>
      <c r="J295" s="875"/>
      <c r="K295" s="875"/>
      <c r="L295" s="875"/>
      <c r="M295" s="875"/>
      <c r="N295" s="875"/>
      <c r="O295" s="876"/>
      <c r="P295" s="872" t="s">
        <v>40</v>
      </c>
      <c r="Q295" s="873"/>
      <c r="R295" s="873"/>
      <c r="S295" s="873"/>
      <c r="T295" s="873"/>
      <c r="U295" s="873"/>
      <c r="V295" s="874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6" t="s">
        <v>506</v>
      </c>
      <c r="B296" s="866"/>
      <c r="C296" s="866"/>
      <c r="D296" s="866"/>
      <c r="E296" s="866"/>
      <c r="F296" s="866"/>
      <c r="G296" s="866"/>
      <c r="H296" s="866"/>
      <c r="I296" s="866"/>
      <c r="J296" s="866"/>
      <c r="K296" s="866"/>
      <c r="L296" s="866"/>
      <c r="M296" s="866"/>
      <c r="N296" s="866"/>
      <c r="O296" s="866"/>
      <c r="P296" s="866"/>
      <c r="Q296" s="866"/>
      <c r="R296" s="866"/>
      <c r="S296" s="866"/>
      <c r="T296" s="866"/>
      <c r="U296" s="866"/>
      <c r="V296" s="866"/>
      <c r="W296" s="866"/>
      <c r="X296" s="866"/>
      <c r="Y296" s="866"/>
      <c r="Z296" s="866"/>
      <c r="AA296" s="65"/>
      <c r="AB296" s="65"/>
      <c r="AC296" s="79"/>
    </row>
    <row r="297" spans="1:68" ht="14.25" customHeight="1" x14ac:dyDescent="0.25">
      <c r="A297" s="867" t="s">
        <v>122</v>
      </c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7"/>
      <c r="P297" s="867"/>
      <c r="Q297" s="867"/>
      <c r="R297" s="867"/>
      <c r="S297" s="867"/>
      <c r="T297" s="867"/>
      <c r="U297" s="867"/>
      <c r="V297" s="867"/>
      <c r="W297" s="867"/>
      <c r="X297" s="867"/>
      <c r="Y297" s="867"/>
      <c r="Z297" s="867"/>
      <c r="AA297" s="66"/>
      <c r="AB297" s="66"/>
      <c r="AC297" s="80"/>
    </row>
    <row r="298" spans="1:68" ht="27" customHeight="1" x14ac:dyDescent="0.25">
      <c r="A298" s="63" t="s">
        <v>507</v>
      </c>
      <c r="B298" s="63" t="s">
        <v>508</v>
      </c>
      <c r="C298" s="36">
        <v>4301011223</v>
      </c>
      <c r="D298" s="868">
        <v>4607091383423</v>
      </c>
      <c r="E298" s="868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127</v>
      </c>
      <c r="L298" s="37" t="s">
        <v>45</v>
      </c>
      <c r="M298" s="38" t="s">
        <v>86</v>
      </c>
      <c r="N298" s="38"/>
      <c r="O298" s="37">
        <v>35</v>
      </c>
      <c r="P298" s="10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0"/>
      <c r="R298" s="870"/>
      <c r="S298" s="870"/>
      <c r="T298" s="87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125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509</v>
      </c>
      <c r="B299" s="63" t="s">
        <v>510</v>
      </c>
      <c r="C299" s="36">
        <v>4301011879</v>
      </c>
      <c r="D299" s="868">
        <v>4680115885691</v>
      </c>
      <c r="E299" s="868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127</v>
      </c>
      <c r="L299" s="37" t="s">
        <v>45</v>
      </c>
      <c r="M299" s="38" t="s">
        <v>80</v>
      </c>
      <c r="N299" s="38"/>
      <c r="O299" s="37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0"/>
      <c r="R299" s="870"/>
      <c r="S299" s="870"/>
      <c r="T299" s="87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511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512</v>
      </c>
      <c r="B300" s="63" t="s">
        <v>513</v>
      </c>
      <c r="C300" s="36">
        <v>4301011878</v>
      </c>
      <c r="D300" s="868">
        <v>4680115885660</v>
      </c>
      <c r="E300" s="868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127</v>
      </c>
      <c r="L300" s="37" t="s">
        <v>45</v>
      </c>
      <c r="M300" s="38" t="s">
        <v>80</v>
      </c>
      <c r="N300" s="38"/>
      <c r="O300" s="37">
        <v>35</v>
      </c>
      <c r="P300" s="10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0"/>
      <c r="R300" s="870"/>
      <c r="S300" s="870"/>
      <c r="T300" s="871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514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5"/>
      <c r="B301" s="875"/>
      <c r="C301" s="875"/>
      <c r="D301" s="875"/>
      <c r="E301" s="875"/>
      <c r="F301" s="875"/>
      <c r="G301" s="875"/>
      <c r="H301" s="875"/>
      <c r="I301" s="875"/>
      <c r="J301" s="875"/>
      <c r="K301" s="875"/>
      <c r="L301" s="875"/>
      <c r="M301" s="875"/>
      <c r="N301" s="875"/>
      <c r="O301" s="876"/>
      <c r="P301" s="872" t="s">
        <v>40</v>
      </c>
      <c r="Q301" s="873"/>
      <c r="R301" s="873"/>
      <c r="S301" s="873"/>
      <c r="T301" s="873"/>
      <c r="U301" s="873"/>
      <c r="V301" s="874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5"/>
      <c r="B302" s="875"/>
      <c r="C302" s="875"/>
      <c r="D302" s="875"/>
      <c r="E302" s="875"/>
      <c r="F302" s="875"/>
      <c r="G302" s="875"/>
      <c r="H302" s="875"/>
      <c r="I302" s="875"/>
      <c r="J302" s="875"/>
      <c r="K302" s="875"/>
      <c r="L302" s="875"/>
      <c r="M302" s="875"/>
      <c r="N302" s="875"/>
      <c r="O302" s="876"/>
      <c r="P302" s="872" t="s">
        <v>40</v>
      </c>
      <c r="Q302" s="873"/>
      <c r="R302" s="873"/>
      <c r="S302" s="873"/>
      <c r="T302" s="873"/>
      <c r="U302" s="873"/>
      <c r="V302" s="874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6" t="s">
        <v>515</v>
      </c>
      <c r="B303" s="866"/>
      <c r="C303" s="866"/>
      <c r="D303" s="866"/>
      <c r="E303" s="866"/>
      <c r="F303" s="866"/>
      <c r="G303" s="866"/>
      <c r="H303" s="866"/>
      <c r="I303" s="866"/>
      <c r="J303" s="866"/>
      <c r="K303" s="866"/>
      <c r="L303" s="866"/>
      <c r="M303" s="866"/>
      <c r="N303" s="866"/>
      <c r="O303" s="866"/>
      <c r="P303" s="866"/>
      <c r="Q303" s="866"/>
      <c r="R303" s="866"/>
      <c r="S303" s="866"/>
      <c r="T303" s="866"/>
      <c r="U303" s="866"/>
      <c r="V303" s="866"/>
      <c r="W303" s="866"/>
      <c r="X303" s="866"/>
      <c r="Y303" s="866"/>
      <c r="Z303" s="866"/>
      <c r="AA303" s="65"/>
      <c r="AB303" s="65"/>
      <c r="AC303" s="79"/>
    </row>
    <row r="304" spans="1:68" ht="14.25" customHeight="1" x14ac:dyDescent="0.25">
      <c r="A304" s="867" t="s">
        <v>82</v>
      </c>
      <c r="B304" s="867"/>
      <c r="C304" s="867"/>
      <c r="D304" s="867"/>
      <c r="E304" s="867"/>
      <c r="F304" s="867"/>
      <c r="G304" s="867"/>
      <c r="H304" s="867"/>
      <c r="I304" s="867"/>
      <c r="J304" s="867"/>
      <c r="K304" s="867"/>
      <c r="L304" s="867"/>
      <c r="M304" s="867"/>
      <c r="N304" s="867"/>
      <c r="O304" s="867"/>
      <c r="P304" s="867"/>
      <c r="Q304" s="867"/>
      <c r="R304" s="867"/>
      <c r="S304" s="867"/>
      <c r="T304" s="867"/>
      <c r="U304" s="867"/>
      <c r="V304" s="867"/>
      <c r="W304" s="867"/>
      <c r="X304" s="867"/>
      <c r="Y304" s="867"/>
      <c r="Z304" s="867"/>
      <c r="AA304" s="66"/>
      <c r="AB304" s="66"/>
      <c r="AC304" s="80"/>
    </row>
    <row r="305" spans="1:68" ht="37.5" customHeight="1" x14ac:dyDescent="0.25">
      <c r="A305" s="63" t="s">
        <v>516</v>
      </c>
      <c r="B305" s="63" t="s">
        <v>517</v>
      </c>
      <c r="C305" s="36">
        <v>4301051409</v>
      </c>
      <c r="D305" s="868">
        <v>4680115881556</v>
      </c>
      <c r="E305" s="868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127</v>
      </c>
      <c r="L305" s="37" t="s">
        <v>45</v>
      </c>
      <c r="M305" s="38" t="s">
        <v>86</v>
      </c>
      <c r="N305" s="38"/>
      <c r="O305" s="37">
        <v>45</v>
      </c>
      <c r="P305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0"/>
      <c r="R305" s="870"/>
      <c r="S305" s="870"/>
      <c r="T305" s="87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518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519</v>
      </c>
      <c r="B306" s="63" t="s">
        <v>520</v>
      </c>
      <c r="C306" s="36">
        <v>4301051506</v>
      </c>
      <c r="D306" s="868">
        <v>4680115881037</v>
      </c>
      <c r="E306" s="868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135</v>
      </c>
      <c r="L306" s="37" t="s">
        <v>45</v>
      </c>
      <c r="M306" s="38" t="s">
        <v>80</v>
      </c>
      <c r="N306" s="38"/>
      <c r="O306" s="37">
        <v>40</v>
      </c>
      <c r="P306" s="103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0"/>
      <c r="R306" s="870"/>
      <c r="S306" s="870"/>
      <c r="T306" s="87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522</v>
      </c>
      <c r="B307" s="63" t="s">
        <v>523</v>
      </c>
      <c r="C307" s="36">
        <v>4301051893</v>
      </c>
      <c r="D307" s="868">
        <v>4680115886186</v>
      </c>
      <c r="E307" s="868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87</v>
      </c>
      <c r="L307" s="37" t="s">
        <v>45</v>
      </c>
      <c r="M307" s="38" t="s">
        <v>86</v>
      </c>
      <c r="N307" s="38"/>
      <c r="O307" s="37">
        <v>45</v>
      </c>
      <c r="P307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0"/>
      <c r="R307" s="870"/>
      <c r="S307" s="870"/>
      <c r="T307" s="871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518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524</v>
      </c>
      <c r="B308" s="63" t="s">
        <v>525</v>
      </c>
      <c r="C308" s="36">
        <v>4301051487</v>
      </c>
      <c r="D308" s="868">
        <v>4680115881228</v>
      </c>
      <c r="E308" s="868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87</v>
      </c>
      <c r="L308" s="37" t="s">
        <v>45</v>
      </c>
      <c r="M308" s="38" t="s">
        <v>80</v>
      </c>
      <c r="N308" s="38"/>
      <c r="O308" s="37">
        <v>40</v>
      </c>
      <c r="P308" s="10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0"/>
      <c r="R308" s="870"/>
      <c r="S308" s="870"/>
      <c r="T308" s="871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526</v>
      </c>
      <c r="B309" s="63" t="s">
        <v>527</v>
      </c>
      <c r="C309" s="36">
        <v>4301051384</v>
      </c>
      <c r="D309" s="868">
        <v>4680115881211</v>
      </c>
      <c r="E309" s="868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87</v>
      </c>
      <c r="L309" s="37" t="s">
        <v>45</v>
      </c>
      <c r="M309" s="38" t="s">
        <v>80</v>
      </c>
      <c r="N309" s="38"/>
      <c r="O309" s="37">
        <v>45</v>
      </c>
      <c r="P309" s="10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0"/>
      <c r="R309" s="870"/>
      <c r="S309" s="870"/>
      <c r="T309" s="871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518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528</v>
      </c>
      <c r="B310" s="63" t="s">
        <v>529</v>
      </c>
      <c r="C310" s="36">
        <v>4301051378</v>
      </c>
      <c r="D310" s="868">
        <v>4680115881020</v>
      </c>
      <c r="E310" s="868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135</v>
      </c>
      <c r="L310" s="37" t="s">
        <v>45</v>
      </c>
      <c r="M310" s="38" t="s">
        <v>80</v>
      </c>
      <c r="N310" s="38"/>
      <c r="O310" s="37">
        <v>45</v>
      </c>
      <c r="P310" s="10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0"/>
      <c r="R310" s="870"/>
      <c r="S310" s="870"/>
      <c r="T310" s="871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530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5"/>
      <c r="B311" s="875"/>
      <c r="C311" s="875"/>
      <c r="D311" s="875"/>
      <c r="E311" s="875"/>
      <c r="F311" s="875"/>
      <c r="G311" s="875"/>
      <c r="H311" s="875"/>
      <c r="I311" s="875"/>
      <c r="J311" s="875"/>
      <c r="K311" s="875"/>
      <c r="L311" s="875"/>
      <c r="M311" s="875"/>
      <c r="N311" s="875"/>
      <c r="O311" s="876"/>
      <c r="P311" s="872" t="s">
        <v>40</v>
      </c>
      <c r="Q311" s="873"/>
      <c r="R311" s="873"/>
      <c r="S311" s="873"/>
      <c r="T311" s="873"/>
      <c r="U311" s="873"/>
      <c r="V311" s="874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5"/>
      <c r="B312" s="875"/>
      <c r="C312" s="875"/>
      <c r="D312" s="875"/>
      <c r="E312" s="875"/>
      <c r="F312" s="875"/>
      <c r="G312" s="875"/>
      <c r="H312" s="875"/>
      <c r="I312" s="875"/>
      <c r="J312" s="875"/>
      <c r="K312" s="875"/>
      <c r="L312" s="875"/>
      <c r="M312" s="875"/>
      <c r="N312" s="875"/>
      <c r="O312" s="876"/>
      <c r="P312" s="872" t="s">
        <v>40</v>
      </c>
      <c r="Q312" s="873"/>
      <c r="R312" s="873"/>
      <c r="S312" s="873"/>
      <c r="T312" s="873"/>
      <c r="U312" s="873"/>
      <c r="V312" s="874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6" t="s">
        <v>531</v>
      </c>
      <c r="B313" s="866"/>
      <c r="C313" s="866"/>
      <c r="D313" s="866"/>
      <c r="E313" s="866"/>
      <c r="F313" s="866"/>
      <c r="G313" s="866"/>
      <c r="H313" s="866"/>
      <c r="I313" s="866"/>
      <c r="J313" s="866"/>
      <c r="K313" s="866"/>
      <c r="L313" s="866"/>
      <c r="M313" s="866"/>
      <c r="N313" s="866"/>
      <c r="O313" s="866"/>
      <c r="P313" s="866"/>
      <c r="Q313" s="866"/>
      <c r="R313" s="866"/>
      <c r="S313" s="866"/>
      <c r="T313" s="866"/>
      <c r="U313" s="866"/>
      <c r="V313" s="866"/>
      <c r="W313" s="866"/>
      <c r="X313" s="866"/>
      <c r="Y313" s="866"/>
      <c r="Z313" s="866"/>
      <c r="AA313" s="65"/>
      <c r="AB313" s="65"/>
      <c r="AC313" s="79"/>
    </row>
    <row r="314" spans="1:68" ht="14.25" customHeight="1" x14ac:dyDescent="0.25">
      <c r="A314" s="867" t="s">
        <v>122</v>
      </c>
      <c r="B314" s="867"/>
      <c r="C314" s="867"/>
      <c r="D314" s="867"/>
      <c r="E314" s="867"/>
      <c r="F314" s="867"/>
      <c r="G314" s="867"/>
      <c r="H314" s="867"/>
      <c r="I314" s="867"/>
      <c r="J314" s="867"/>
      <c r="K314" s="867"/>
      <c r="L314" s="867"/>
      <c r="M314" s="867"/>
      <c r="N314" s="867"/>
      <c r="O314" s="867"/>
      <c r="P314" s="867"/>
      <c r="Q314" s="867"/>
      <c r="R314" s="867"/>
      <c r="S314" s="867"/>
      <c r="T314" s="867"/>
      <c r="U314" s="867"/>
      <c r="V314" s="867"/>
      <c r="W314" s="867"/>
      <c r="X314" s="867"/>
      <c r="Y314" s="867"/>
      <c r="Z314" s="867"/>
      <c r="AA314" s="66"/>
      <c r="AB314" s="66"/>
      <c r="AC314" s="80"/>
    </row>
    <row r="315" spans="1:68" ht="27" customHeight="1" x14ac:dyDescent="0.25">
      <c r="A315" s="63" t="s">
        <v>532</v>
      </c>
      <c r="B315" s="63" t="s">
        <v>533</v>
      </c>
      <c r="C315" s="36">
        <v>4301011306</v>
      </c>
      <c r="D315" s="868">
        <v>4607091389296</v>
      </c>
      <c r="E315" s="868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135</v>
      </c>
      <c r="L315" s="37" t="s">
        <v>45</v>
      </c>
      <c r="M315" s="38" t="s">
        <v>86</v>
      </c>
      <c r="N315" s="38"/>
      <c r="O315" s="37">
        <v>45</v>
      </c>
      <c r="P315" s="10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0"/>
      <c r="R315" s="870"/>
      <c r="S315" s="870"/>
      <c r="T315" s="87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534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5"/>
      <c r="B316" s="875"/>
      <c r="C316" s="875"/>
      <c r="D316" s="875"/>
      <c r="E316" s="875"/>
      <c r="F316" s="875"/>
      <c r="G316" s="875"/>
      <c r="H316" s="875"/>
      <c r="I316" s="875"/>
      <c r="J316" s="875"/>
      <c r="K316" s="875"/>
      <c r="L316" s="875"/>
      <c r="M316" s="875"/>
      <c r="N316" s="875"/>
      <c r="O316" s="876"/>
      <c r="P316" s="872" t="s">
        <v>40</v>
      </c>
      <c r="Q316" s="873"/>
      <c r="R316" s="873"/>
      <c r="S316" s="873"/>
      <c r="T316" s="873"/>
      <c r="U316" s="873"/>
      <c r="V316" s="874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5"/>
      <c r="B317" s="875"/>
      <c r="C317" s="875"/>
      <c r="D317" s="875"/>
      <c r="E317" s="875"/>
      <c r="F317" s="875"/>
      <c r="G317" s="875"/>
      <c r="H317" s="875"/>
      <c r="I317" s="875"/>
      <c r="J317" s="875"/>
      <c r="K317" s="875"/>
      <c r="L317" s="875"/>
      <c r="M317" s="875"/>
      <c r="N317" s="875"/>
      <c r="O317" s="876"/>
      <c r="P317" s="872" t="s">
        <v>40</v>
      </c>
      <c r="Q317" s="873"/>
      <c r="R317" s="873"/>
      <c r="S317" s="873"/>
      <c r="T317" s="873"/>
      <c r="U317" s="873"/>
      <c r="V317" s="874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67" t="s">
        <v>76</v>
      </c>
      <c r="B318" s="867"/>
      <c r="C318" s="867"/>
      <c r="D318" s="867"/>
      <c r="E318" s="867"/>
      <c r="F318" s="867"/>
      <c r="G318" s="867"/>
      <c r="H318" s="867"/>
      <c r="I318" s="867"/>
      <c r="J318" s="867"/>
      <c r="K318" s="867"/>
      <c r="L318" s="867"/>
      <c r="M318" s="867"/>
      <c r="N318" s="867"/>
      <c r="O318" s="867"/>
      <c r="P318" s="867"/>
      <c r="Q318" s="867"/>
      <c r="R318" s="867"/>
      <c r="S318" s="867"/>
      <c r="T318" s="867"/>
      <c r="U318" s="867"/>
      <c r="V318" s="867"/>
      <c r="W318" s="867"/>
      <c r="X318" s="867"/>
      <c r="Y318" s="867"/>
      <c r="Z318" s="867"/>
      <c r="AA318" s="66"/>
      <c r="AB318" s="66"/>
      <c r="AC318" s="80"/>
    </row>
    <row r="319" spans="1:68" ht="27" customHeight="1" x14ac:dyDescent="0.25">
      <c r="A319" s="63" t="s">
        <v>535</v>
      </c>
      <c r="B319" s="63" t="s">
        <v>536</v>
      </c>
      <c r="C319" s="36">
        <v>4301031163</v>
      </c>
      <c r="D319" s="868">
        <v>4680115880344</v>
      </c>
      <c r="E319" s="868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104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0"/>
      <c r="R319" s="870"/>
      <c r="S319" s="870"/>
      <c r="T319" s="87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537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5"/>
      <c r="B320" s="875"/>
      <c r="C320" s="875"/>
      <c r="D320" s="875"/>
      <c r="E320" s="875"/>
      <c r="F320" s="875"/>
      <c r="G320" s="875"/>
      <c r="H320" s="875"/>
      <c r="I320" s="875"/>
      <c r="J320" s="875"/>
      <c r="K320" s="875"/>
      <c r="L320" s="875"/>
      <c r="M320" s="875"/>
      <c r="N320" s="875"/>
      <c r="O320" s="876"/>
      <c r="P320" s="872" t="s">
        <v>40</v>
      </c>
      <c r="Q320" s="873"/>
      <c r="R320" s="873"/>
      <c r="S320" s="873"/>
      <c r="T320" s="873"/>
      <c r="U320" s="873"/>
      <c r="V320" s="874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5"/>
      <c r="B321" s="875"/>
      <c r="C321" s="875"/>
      <c r="D321" s="875"/>
      <c r="E321" s="875"/>
      <c r="F321" s="875"/>
      <c r="G321" s="875"/>
      <c r="H321" s="875"/>
      <c r="I321" s="875"/>
      <c r="J321" s="875"/>
      <c r="K321" s="875"/>
      <c r="L321" s="875"/>
      <c r="M321" s="875"/>
      <c r="N321" s="875"/>
      <c r="O321" s="876"/>
      <c r="P321" s="872" t="s">
        <v>40</v>
      </c>
      <c r="Q321" s="873"/>
      <c r="R321" s="873"/>
      <c r="S321" s="873"/>
      <c r="T321" s="873"/>
      <c r="U321" s="873"/>
      <c r="V321" s="874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7" t="s">
        <v>82</v>
      </c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7"/>
      <c r="P322" s="867"/>
      <c r="Q322" s="867"/>
      <c r="R322" s="867"/>
      <c r="S322" s="867"/>
      <c r="T322" s="867"/>
      <c r="U322" s="867"/>
      <c r="V322" s="867"/>
      <c r="W322" s="867"/>
      <c r="X322" s="867"/>
      <c r="Y322" s="867"/>
      <c r="Z322" s="867"/>
      <c r="AA322" s="66"/>
      <c r="AB322" s="66"/>
      <c r="AC322" s="80"/>
    </row>
    <row r="323" spans="1:68" ht="37.5" customHeight="1" x14ac:dyDescent="0.25">
      <c r="A323" s="63" t="s">
        <v>538</v>
      </c>
      <c r="B323" s="63" t="s">
        <v>539</v>
      </c>
      <c r="C323" s="36">
        <v>4301051731</v>
      </c>
      <c r="D323" s="868">
        <v>4680115884618</v>
      </c>
      <c r="E323" s="868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135</v>
      </c>
      <c r="L323" s="37" t="s">
        <v>45</v>
      </c>
      <c r="M323" s="38" t="s">
        <v>80</v>
      </c>
      <c r="N323" s="38"/>
      <c r="O323" s="37">
        <v>45</v>
      </c>
      <c r="P323" s="10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0"/>
      <c r="R323" s="870"/>
      <c r="S323" s="870"/>
      <c r="T323" s="87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540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5"/>
      <c r="B324" s="875"/>
      <c r="C324" s="875"/>
      <c r="D324" s="875"/>
      <c r="E324" s="875"/>
      <c r="F324" s="875"/>
      <c r="G324" s="875"/>
      <c r="H324" s="875"/>
      <c r="I324" s="875"/>
      <c r="J324" s="875"/>
      <c r="K324" s="875"/>
      <c r="L324" s="875"/>
      <c r="M324" s="875"/>
      <c r="N324" s="875"/>
      <c r="O324" s="876"/>
      <c r="P324" s="872" t="s">
        <v>40</v>
      </c>
      <c r="Q324" s="873"/>
      <c r="R324" s="873"/>
      <c r="S324" s="873"/>
      <c r="T324" s="873"/>
      <c r="U324" s="873"/>
      <c r="V324" s="874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5"/>
      <c r="B325" s="875"/>
      <c r="C325" s="875"/>
      <c r="D325" s="875"/>
      <c r="E325" s="875"/>
      <c r="F325" s="875"/>
      <c r="G325" s="875"/>
      <c r="H325" s="875"/>
      <c r="I325" s="875"/>
      <c r="J325" s="875"/>
      <c r="K325" s="875"/>
      <c r="L325" s="875"/>
      <c r="M325" s="875"/>
      <c r="N325" s="875"/>
      <c r="O325" s="876"/>
      <c r="P325" s="872" t="s">
        <v>40</v>
      </c>
      <c r="Q325" s="873"/>
      <c r="R325" s="873"/>
      <c r="S325" s="873"/>
      <c r="T325" s="873"/>
      <c r="U325" s="873"/>
      <c r="V325" s="874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6" t="s">
        <v>541</v>
      </c>
      <c r="B326" s="866"/>
      <c r="C326" s="866"/>
      <c r="D326" s="866"/>
      <c r="E326" s="866"/>
      <c r="F326" s="866"/>
      <c r="G326" s="866"/>
      <c r="H326" s="866"/>
      <c r="I326" s="866"/>
      <c r="J326" s="866"/>
      <c r="K326" s="866"/>
      <c r="L326" s="866"/>
      <c r="M326" s="866"/>
      <c r="N326" s="866"/>
      <c r="O326" s="866"/>
      <c r="P326" s="866"/>
      <c r="Q326" s="866"/>
      <c r="R326" s="866"/>
      <c r="S326" s="866"/>
      <c r="T326" s="866"/>
      <c r="U326" s="866"/>
      <c r="V326" s="866"/>
      <c r="W326" s="866"/>
      <c r="X326" s="866"/>
      <c r="Y326" s="866"/>
      <c r="Z326" s="866"/>
      <c r="AA326" s="65"/>
      <c r="AB326" s="65"/>
      <c r="AC326" s="79"/>
    </row>
    <row r="327" spans="1:68" ht="14.25" customHeight="1" x14ac:dyDescent="0.25">
      <c r="A327" s="867" t="s">
        <v>122</v>
      </c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7"/>
      <c r="P327" s="867"/>
      <c r="Q327" s="867"/>
      <c r="R327" s="867"/>
      <c r="S327" s="867"/>
      <c r="T327" s="867"/>
      <c r="U327" s="867"/>
      <c r="V327" s="867"/>
      <c r="W327" s="867"/>
      <c r="X327" s="867"/>
      <c r="Y327" s="867"/>
      <c r="Z327" s="867"/>
      <c r="AA327" s="66"/>
      <c r="AB327" s="66"/>
      <c r="AC327" s="80"/>
    </row>
    <row r="328" spans="1:68" ht="27" customHeight="1" x14ac:dyDescent="0.25">
      <c r="A328" s="63" t="s">
        <v>542</v>
      </c>
      <c r="B328" s="63" t="s">
        <v>543</v>
      </c>
      <c r="C328" s="36">
        <v>4301011353</v>
      </c>
      <c r="D328" s="868">
        <v>4607091389807</v>
      </c>
      <c r="E328" s="868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135</v>
      </c>
      <c r="L328" s="37" t="s">
        <v>45</v>
      </c>
      <c r="M328" s="38" t="s">
        <v>126</v>
      </c>
      <c r="N328" s="38"/>
      <c r="O328" s="37">
        <v>55</v>
      </c>
      <c r="P328" s="104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0"/>
      <c r="R328" s="870"/>
      <c r="S328" s="870"/>
      <c r="T328" s="87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544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5"/>
      <c r="B329" s="875"/>
      <c r="C329" s="875"/>
      <c r="D329" s="875"/>
      <c r="E329" s="875"/>
      <c r="F329" s="875"/>
      <c r="G329" s="875"/>
      <c r="H329" s="875"/>
      <c r="I329" s="875"/>
      <c r="J329" s="875"/>
      <c r="K329" s="875"/>
      <c r="L329" s="875"/>
      <c r="M329" s="875"/>
      <c r="N329" s="875"/>
      <c r="O329" s="876"/>
      <c r="P329" s="872" t="s">
        <v>40</v>
      </c>
      <c r="Q329" s="873"/>
      <c r="R329" s="873"/>
      <c r="S329" s="873"/>
      <c r="T329" s="873"/>
      <c r="U329" s="873"/>
      <c r="V329" s="874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5"/>
      <c r="B330" s="875"/>
      <c r="C330" s="875"/>
      <c r="D330" s="875"/>
      <c r="E330" s="875"/>
      <c r="F330" s="875"/>
      <c r="G330" s="875"/>
      <c r="H330" s="875"/>
      <c r="I330" s="875"/>
      <c r="J330" s="875"/>
      <c r="K330" s="875"/>
      <c r="L330" s="875"/>
      <c r="M330" s="875"/>
      <c r="N330" s="875"/>
      <c r="O330" s="876"/>
      <c r="P330" s="872" t="s">
        <v>40</v>
      </c>
      <c r="Q330" s="873"/>
      <c r="R330" s="873"/>
      <c r="S330" s="873"/>
      <c r="T330" s="873"/>
      <c r="U330" s="873"/>
      <c r="V330" s="874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67" t="s">
        <v>76</v>
      </c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7"/>
      <c r="P331" s="867"/>
      <c r="Q331" s="867"/>
      <c r="R331" s="867"/>
      <c r="S331" s="867"/>
      <c r="T331" s="867"/>
      <c r="U331" s="867"/>
      <c r="V331" s="867"/>
      <c r="W331" s="867"/>
      <c r="X331" s="867"/>
      <c r="Y331" s="867"/>
      <c r="Z331" s="867"/>
      <c r="AA331" s="66"/>
      <c r="AB331" s="66"/>
      <c r="AC331" s="80"/>
    </row>
    <row r="332" spans="1:68" ht="27" customHeight="1" x14ac:dyDescent="0.25">
      <c r="A332" s="63" t="s">
        <v>545</v>
      </c>
      <c r="B332" s="63" t="s">
        <v>546</v>
      </c>
      <c r="C332" s="36">
        <v>4301031164</v>
      </c>
      <c r="D332" s="868">
        <v>4680115880481</v>
      </c>
      <c r="E332" s="868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4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0"/>
      <c r="R332" s="870"/>
      <c r="S332" s="870"/>
      <c r="T332" s="871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547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5"/>
      <c r="B333" s="875"/>
      <c r="C333" s="875"/>
      <c r="D333" s="875"/>
      <c r="E333" s="875"/>
      <c r="F333" s="875"/>
      <c r="G333" s="875"/>
      <c r="H333" s="875"/>
      <c r="I333" s="875"/>
      <c r="J333" s="875"/>
      <c r="K333" s="875"/>
      <c r="L333" s="875"/>
      <c r="M333" s="875"/>
      <c r="N333" s="875"/>
      <c r="O333" s="876"/>
      <c r="P333" s="872" t="s">
        <v>40</v>
      </c>
      <c r="Q333" s="873"/>
      <c r="R333" s="873"/>
      <c r="S333" s="873"/>
      <c r="T333" s="873"/>
      <c r="U333" s="873"/>
      <c r="V333" s="874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5"/>
      <c r="B334" s="875"/>
      <c r="C334" s="875"/>
      <c r="D334" s="875"/>
      <c r="E334" s="875"/>
      <c r="F334" s="875"/>
      <c r="G334" s="875"/>
      <c r="H334" s="875"/>
      <c r="I334" s="875"/>
      <c r="J334" s="875"/>
      <c r="K334" s="875"/>
      <c r="L334" s="875"/>
      <c r="M334" s="875"/>
      <c r="N334" s="875"/>
      <c r="O334" s="876"/>
      <c r="P334" s="872" t="s">
        <v>40</v>
      </c>
      <c r="Q334" s="873"/>
      <c r="R334" s="873"/>
      <c r="S334" s="873"/>
      <c r="T334" s="873"/>
      <c r="U334" s="873"/>
      <c r="V334" s="874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7" t="s">
        <v>82</v>
      </c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7"/>
      <c r="P335" s="867"/>
      <c r="Q335" s="867"/>
      <c r="R335" s="867"/>
      <c r="S335" s="867"/>
      <c r="T335" s="867"/>
      <c r="U335" s="867"/>
      <c r="V335" s="867"/>
      <c r="W335" s="867"/>
      <c r="X335" s="867"/>
      <c r="Y335" s="867"/>
      <c r="Z335" s="867"/>
      <c r="AA335" s="66"/>
      <c r="AB335" s="66"/>
      <c r="AC335" s="80"/>
    </row>
    <row r="336" spans="1:68" ht="27" customHeight="1" x14ac:dyDescent="0.25">
      <c r="A336" s="63" t="s">
        <v>548</v>
      </c>
      <c r="B336" s="63" t="s">
        <v>549</v>
      </c>
      <c r="C336" s="36">
        <v>4301051344</v>
      </c>
      <c r="D336" s="868">
        <v>4680115880412</v>
      </c>
      <c r="E336" s="868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10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0"/>
      <c r="R336" s="870"/>
      <c r="S336" s="870"/>
      <c r="T336" s="87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550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4301051277</v>
      </c>
      <c r="D337" s="868">
        <v>4680115880511</v>
      </c>
      <c r="E337" s="868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40</v>
      </c>
      <c r="P337" s="10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0"/>
      <c r="R337" s="870"/>
      <c r="S337" s="870"/>
      <c r="T337" s="87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553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5"/>
      <c r="B338" s="875"/>
      <c r="C338" s="875"/>
      <c r="D338" s="875"/>
      <c r="E338" s="875"/>
      <c r="F338" s="875"/>
      <c r="G338" s="875"/>
      <c r="H338" s="875"/>
      <c r="I338" s="875"/>
      <c r="J338" s="875"/>
      <c r="K338" s="875"/>
      <c r="L338" s="875"/>
      <c r="M338" s="875"/>
      <c r="N338" s="875"/>
      <c r="O338" s="876"/>
      <c r="P338" s="872" t="s">
        <v>40</v>
      </c>
      <c r="Q338" s="873"/>
      <c r="R338" s="873"/>
      <c r="S338" s="873"/>
      <c r="T338" s="873"/>
      <c r="U338" s="873"/>
      <c r="V338" s="874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5"/>
      <c r="B339" s="875"/>
      <c r="C339" s="875"/>
      <c r="D339" s="875"/>
      <c r="E339" s="875"/>
      <c r="F339" s="875"/>
      <c r="G339" s="875"/>
      <c r="H339" s="875"/>
      <c r="I339" s="875"/>
      <c r="J339" s="875"/>
      <c r="K339" s="875"/>
      <c r="L339" s="875"/>
      <c r="M339" s="875"/>
      <c r="N339" s="875"/>
      <c r="O339" s="876"/>
      <c r="P339" s="872" t="s">
        <v>40</v>
      </c>
      <c r="Q339" s="873"/>
      <c r="R339" s="873"/>
      <c r="S339" s="873"/>
      <c r="T339" s="873"/>
      <c r="U339" s="873"/>
      <c r="V339" s="874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6" t="s">
        <v>554</v>
      </c>
      <c r="B340" s="866"/>
      <c r="C340" s="866"/>
      <c r="D340" s="866"/>
      <c r="E340" s="866"/>
      <c r="F340" s="866"/>
      <c r="G340" s="866"/>
      <c r="H340" s="866"/>
      <c r="I340" s="866"/>
      <c r="J340" s="866"/>
      <c r="K340" s="866"/>
      <c r="L340" s="866"/>
      <c r="M340" s="866"/>
      <c r="N340" s="866"/>
      <c r="O340" s="866"/>
      <c r="P340" s="866"/>
      <c r="Q340" s="866"/>
      <c r="R340" s="866"/>
      <c r="S340" s="866"/>
      <c r="T340" s="866"/>
      <c r="U340" s="866"/>
      <c r="V340" s="866"/>
      <c r="W340" s="866"/>
      <c r="X340" s="866"/>
      <c r="Y340" s="866"/>
      <c r="Z340" s="866"/>
      <c r="AA340" s="65"/>
      <c r="AB340" s="65"/>
      <c r="AC340" s="79"/>
    </row>
    <row r="341" spans="1:68" ht="14.25" customHeight="1" x14ac:dyDescent="0.25">
      <c r="A341" s="867" t="s">
        <v>122</v>
      </c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7"/>
      <c r="P341" s="867"/>
      <c r="Q341" s="867"/>
      <c r="R341" s="867"/>
      <c r="S341" s="867"/>
      <c r="T341" s="867"/>
      <c r="U341" s="867"/>
      <c r="V341" s="867"/>
      <c r="W341" s="867"/>
      <c r="X341" s="867"/>
      <c r="Y341" s="867"/>
      <c r="Z341" s="867"/>
      <c r="AA341" s="66"/>
      <c r="AB341" s="66"/>
      <c r="AC341" s="80"/>
    </row>
    <row r="342" spans="1:68" ht="27" customHeight="1" x14ac:dyDescent="0.25">
      <c r="A342" s="63" t="s">
        <v>555</v>
      </c>
      <c r="B342" s="63" t="s">
        <v>556</v>
      </c>
      <c r="C342" s="36">
        <v>4301011593</v>
      </c>
      <c r="D342" s="868">
        <v>4680115882973</v>
      </c>
      <c r="E342" s="868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127</v>
      </c>
      <c r="L342" s="37" t="s">
        <v>45</v>
      </c>
      <c r="M342" s="38" t="s">
        <v>126</v>
      </c>
      <c r="N342" s="38"/>
      <c r="O342" s="37">
        <v>55</v>
      </c>
      <c r="P342" s="10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0"/>
      <c r="R342" s="870"/>
      <c r="S342" s="870"/>
      <c r="T342" s="871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443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5"/>
      <c r="B343" s="875"/>
      <c r="C343" s="875"/>
      <c r="D343" s="875"/>
      <c r="E343" s="875"/>
      <c r="F343" s="875"/>
      <c r="G343" s="875"/>
      <c r="H343" s="875"/>
      <c r="I343" s="875"/>
      <c r="J343" s="875"/>
      <c r="K343" s="875"/>
      <c r="L343" s="875"/>
      <c r="M343" s="875"/>
      <c r="N343" s="875"/>
      <c r="O343" s="876"/>
      <c r="P343" s="872" t="s">
        <v>40</v>
      </c>
      <c r="Q343" s="873"/>
      <c r="R343" s="873"/>
      <c r="S343" s="873"/>
      <c r="T343" s="873"/>
      <c r="U343" s="873"/>
      <c r="V343" s="874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5"/>
      <c r="B344" s="875"/>
      <c r="C344" s="875"/>
      <c r="D344" s="875"/>
      <c r="E344" s="875"/>
      <c r="F344" s="875"/>
      <c r="G344" s="875"/>
      <c r="H344" s="875"/>
      <c r="I344" s="875"/>
      <c r="J344" s="875"/>
      <c r="K344" s="875"/>
      <c r="L344" s="875"/>
      <c r="M344" s="875"/>
      <c r="N344" s="875"/>
      <c r="O344" s="876"/>
      <c r="P344" s="872" t="s">
        <v>40</v>
      </c>
      <c r="Q344" s="873"/>
      <c r="R344" s="873"/>
      <c r="S344" s="873"/>
      <c r="T344" s="873"/>
      <c r="U344" s="873"/>
      <c r="V344" s="874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67" t="s">
        <v>76</v>
      </c>
      <c r="B345" s="867"/>
      <c r="C345" s="867"/>
      <c r="D345" s="867"/>
      <c r="E345" s="867"/>
      <c r="F345" s="867"/>
      <c r="G345" s="867"/>
      <c r="H345" s="867"/>
      <c r="I345" s="867"/>
      <c r="J345" s="867"/>
      <c r="K345" s="867"/>
      <c r="L345" s="867"/>
      <c r="M345" s="867"/>
      <c r="N345" s="867"/>
      <c r="O345" s="867"/>
      <c r="P345" s="867"/>
      <c r="Q345" s="867"/>
      <c r="R345" s="867"/>
      <c r="S345" s="867"/>
      <c r="T345" s="867"/>
      <c r="U345" s="867"/>
      <c r="V345" s="867"/>
      <c r="W345" s="867"/>
      <c r="X345" s="867"/>
      <c r="Y345" s="867"/>
      <c r="Z345" s="867"/>
      <c r="AA345" s="66"/>
      <c r="AB345" s="66"/>
      <c r="AC345" s="80"/>
    </row>
    <row r="346" spans="1:68" ht="27" customHeight="1" x14ac:dyDescent="0.25">
      <c r="A346" s="63" t="s">
        <v>557</v>
      </c>
      <c r="B346" s="63" t="s">
        <v>558</v>
      </c>
      <c r="C346" s="36">
        <v>4301031305</v>
      </c>
      <c r="D346" s="868">
        <v>4607091389845</v>
      </c>
      <c r="E346" s="868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0"/>
      <c r="R346" s="870"/>
      <c r="S346" s="870"/>
      <c r="T346" s="871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559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4301031306</v>
      </c>
      <c r="D347" s="868">
        <v>4680115882881</v>
      </c>
      <c r="E347" s="868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0"/>
      <c r="R347" s="870"/>
      <c r="S347" s="870"/>
      <c r="T347" s="871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559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5"/>
      <c r="B348" s="875"/>
      <c r="C348" s="875"/>
      <c r="D348" s="875"/>
      <c r="E348" s="875"/>
      <c r="F348" s="875"/>
      <c r="G348" s="875"/>
      <c r="H348" s="875"/>
      <c r="I348" s="875"/>
      <c r="J348" s="875"/>
      <c r="K348" s="875"/>
      <c r="L348" s="875"/>
      <c r="M348" s="875"/>
      <c r="N348" s="875"/>
      <c r="O348" s="876"/>
      <c r="P348" s="872" t="s">
        <v>40</v>
      </c>
      <c r="Q348" s="873"/>
      <c r="R348" s="873"/>
      <c r="S348" s="873"/>
      <c r="T348" s="873"/>
      <c r="U348" s="873"/>
      <c r="V348" s="874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5"/>
      <c r="B349" s="875"/>
      <c r="C349" s="875"/>
      <c r="D349" s="875"/>
      <c r="E349" s="875"/>
      <c r="F349" s="875"/>
      <c r="G349" s="875"/>
      <c r="H349" s="875"/>
      <c r="I349" s="875"/>
      <c r="J349" s="875"/>
      <c r="K349" s="875"/>
      <c r="L349" s="875"/>
      <c r="M349" s="875"/>
      <c r="N349" s="875"/>
      <c r="O349" s="876"/>
      <c r="P349" s="872" t="s">
        <v>40</v>
      </c>
      <c r="Q349" s="873"/>
      <c r="R349" s="873"/>
      <c r="S349" s="873"/>
      <c r="T349" s="873"/>
      <c r="U349" s="873"/>
      <c r="V349" s="874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67" t="s">
        <v>82</v>
      </c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7"/>
      <c r="P350" s="867"/>
      <c r="Q350" s="867"/>
      <c r="R350" s="867"/>
      <c r="S350" s="867"/>
      <c r="T350" s="867"/>
      <c r="U350" s="867"/>
      <c r="V350" s="867"/>
      <c r="W350" s="867"/>
      <c r="X350" s="867"/>
      <c r="Y350" s="867"/>
      <c r="Z350" s="867"/>
      <c r="AA350" s="66"/>
      <c r="AB350" s="66"/>
      <c r="AC350" s="80"/>
    </row>
    <row r="351" spans="1:68" ht="37.5" customHeight="1" x14ac:dyDescent="0.25">
      <c r="A351" s="63" t="s">
        <v>562</v>
      </c>
      <c r="B351" s="63" t="s">
        <v>563</v>
      </c>
      <c r="C351" s="36">
        <v>4301051517</v>
      </c>
      <c r="D351" s="868">
        <v>4680115883390</v>
      </c>
      <c r="E351" s="868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10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0"/>
      <c r="R351" s="870"/>
      <c r="S351" s="870"/>
      <c r="T351" s="87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564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5"/>
      <c r="B352" s="875"/>
      <c r="C352" s="875"/>
      <c r="D352" s="875"/>
      <c r="E352" s="875"/>
      <c r="F352" s="875"/>
      <c r="G352" s="875"/>
      <c r="H352" s="875"/>
      <c r="I352" s="875"/>
      <c r="J352" s="875"/>
      <c r="K352" s="875"/>
      <c r="L352" s="875"/>
      <c r="M352" s="875"/>
      <c r="N352" s="875"/>
      <c r="O352" s="876"/>
      <c r="P352" s="872" t="s">
        <v>40</v>
      </c>
      <c r="Q352" s="873"/>
      <c r="R352" s="873"/>
      <c r="S352" s="873"/>
      <c r="T352" s="873"/>
      <c r="U352" s="873"/>
      <c r="V352" s="874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5"/>
      <c r="B353" s="875"/>
      <c r="C353" s="875"/>
      <c r="D353" s="875"/>
      <c r="E353" s="875"/>
      <c r="F353" s="875"/>
      <c r="G353" s="875"/>
      <c r="H353" s="875"/>
      <c r="I353" s="875"/>
      <c r="J353" s="875"/>
      <c r="K353" s="875"/>
      <c r="L353" s="875"/>
      <c r="M353" s="875"/>
      <c r="N353" s="875"/>
      <c r="O353" s="876"/>
      <c r="P353" s="872" t="s">
        <v>40</v>
      </c>
      <c r="Q353" s="873"/>
      <c r="R353" s="873"/>
      <c r="S353" s="873"/>
      <c r="T353" s="873"/>
      <c r="U353" s="873"/>
      <c r="V353" s="874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6" t="s">
        <v>565</v>
      </c>
      <c r="B354" s="866"/>
      <c r="C354" s="866"/>
      <c r="D354" s="866"/>
      <c r="E354" s="866"/>
      <c r="F354" s="866"/>
      <c r="G354" s="866"/>
      <c r="H354" s="866"/>
      <c r="I354" s="866"/>
      <c r="J354" s="866"/>
      <c r="K354" s="866"/>
      <c r="L354" s="866"/>
      <c r="M354" s="866"/>
      <c r="N354" s="866"/>
      <c r="O354" s="866"/>
      <c r="P354" s="866"/>
      <c r="Q354" s="866"/>
      <c r="R354" s="866"/>
      <c r="S354" s="866"/>
      <c r="T354" s="866"/>
      <c r="U354" s="866"/>
      <c r="V354" s="866"/>
      <c r="W354" s="866"/>
      <c r="X354" s="866"/>
      <c r="Y354" s="866"/>
      <c r="Z354" s="866"/>
      <c r="AA354" s="65"/>
      <c r="AB354" s="65"/>
      <c r="AC354" s="79"/>
    </row>
    <row r="355" spans="1:68" ht="14.25" customHeight="1" x14ac:dyDescent="0.25">
      <c r="A355" s="867" t="s">
        <v>122</v>
      </c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7"/>
      <c r="P355" s="867"/>
      <c r="Q355" s="867"/>
      <c r="R355" s="867"/>
      <c r="S355" s="867"/>
      <c r="T355" s="867"/>
      <c r="U355" s="867"/>
      <c r="V355" s="867"/>
      <c r="W355" s="867"/>
      <c r="X355" s="867"/>
      <c r="Y355" s="867"/>
      <c r="Z355" s="867"/>
      <c r="AA355" s="66"/>
      <c r="AB355" s="66"/>
      <c r="AC355" s="80"/>
    </row>
    <row r="356" spans="1:68" ht="27" customHeight="1" x14ac:dyDescent="0.25">
      <c r="A356" s="63" t="s">
        <v>566</v>
      </c>
      <c r="B356" s="63" t="s">
        <v>567</v>
      </c>
      <c r="C356" s="36">
        <v>4301012024</v>
      </c>
      <c r="D356" s="868">
        <v>4680115885615</v>
      </c>
      <c r="E356" s="868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127</v>
      </c>
      <c r="L356" s="37" t="s">
        <v>45</v>
      </c>
      <c r="M356" s="38" t="s">
        <v>86</v>
      </c>
      <c r="N356" s="38"/>
      <c r="O356" s="37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0"/>
      <c r="R356" s="870"/>
      <c r="S356" s="870"/>
      <c r="T356" s="871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568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569</v>
      </c>
      <c r="B357" s="63" t="s">
        <v>570</v>
      </c>
      <c r="C357" s="36">
        <v>4301011911</v>
      </c>
      <c r="D357" s="868">
        <v>4680115885554</v>
      </c>
      <c r="E357" s="868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127</v>
      </c>
      <c r="L357" s="37" t="s">
        <v>45</v>
      </c>
      <c r="M357" s="38" t="s">
        <v>155</v>
      </c>
      <c r="N357" s="38"/>
      <c r="O357" s="37">
        <v>55</v>
      </c>
      <c r="P357" s="10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0"/>
      <c r="R357" s="870"/>
      <c r="S357" s="870"/>
      <c r="T357" s="871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571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569</v>
      </c>
      <c r="B358" s="63" t="s">
        <v>572</v>
      </c>
      <c r="C358" s="36">
        <v>4301012016</v>
      </c>
      <c r="D358" s="868">
        <v>4680115885554</v>
      </c>
      <c r="E358" s="868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127</v>
      </c>
      <c r="L358" s="37" t="s">
        <v>45</v>
      </c>
      <c r="M358" s="38" t="s">
        <v>86</v>
      </c>
      <c r="N358" s="38"/>
      <c r="O358" s="37">
        <v>55</v>
      </c>
      <c r="P358" s="10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0"/>
      <c r="R358" s="870"/>
      <c r="S358" s="870"/>
      <c r="T358" s="871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573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574</v>
      </c>
      <c r="B359" s="63" t="s">
        <v>575</v>
      </c>
      <c r="C359" s="36">
        <v>4301011858</v>
      </c>
      <c r="D359" s="868">
        <v>4680115885646</v>
      </c>
      <c r="E359" s="868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127</v>
      </c>
      <c r="L359" s="37" t="s">
        <v>45</v>
      </c>
      <c r="M359" s="38" t="s">
        <v>126</v>
      </c>
      <c r="N359" s="38"/>
      <c r="O359" s="37">
        <v>55</v>
      </c>
      <c r="P359" s="10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0"/>
      <c r="R359" s="870"/>
      <c r="S359" s="870"/>
      <c r="T359" s="87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576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4301011857</v>
      </c>
      <c r="D360" s="868">
        <v>4680115885622</v>
      </c>
      <c r="E360" s="868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135</v>
      </c>
      <c r="L360" s="37" t="s">
        <v>45</v>
      </c>
      <c r="M360" s="38" t="s">
        <v>126</v>
      </c>
      <c r="N360" s="38"/>
      <c r="O360" s="37">
        <v>55</v>
      </c>
      <c r="P360" s="10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0"/>
      <c r="R360" s="870"/>
      <c r="S360" s="870"/>
      <c r="T360" s="87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579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580</v>
      </c>
      <c r="B361" s="63" t="s">
        <v>581</v>
      </c>
      <c r="C361" s="36">
        <v>4301011573</v>
      </c>
      <c r="D361" s="868">
        <v>4680115881938</v>
      </c>
      <c r="E361" s="868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135</v>
      </c>
      <c r="L361" s="37" t="s">
        <v>45</v>
      </c>
      <c r="M361" s="38" t="s">
        <v>126</v>
      </c>
      <c r="N361" s="38"/>
      <c r="O361" s="37">
        <v>90</v>
      </c>
      <c r="P361" s="10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0"/>
      <c r="R361" s="870"/>
      <c r="S361" s="870"/>
      <c r="T361" s="87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582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583</v>
      </c>
      <c r="B362" s="63" t="s">
        <v>584</v>
      </c>
      <c r="C362" s="36">
        <v>4301011323</v>
      </c>
      <c r="D362" s="868">
        <v>4607091386011</v>
      </c>
      <c r="E362" s="868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135</v>
      </c>
      <c r="L362" s="37" t="s">
        <v>45</v>
      </c>
      <c r="M362" s="38" t="s">
        <v>86</v>
      </c>
      <c r="N362" s="38"/>
      <c r="O362" s="37">
        <v>55</v>
      </c>
      <c r="P362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70"/>
      <c r="R362" s="870"/>
      <c r="S362" s="870"/>
      <c r="T362" s="87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585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586</v>
      </c>
      <c r="B363" s="63" t="s">
        <v>587</v>
      </c>
      <c r="C363" s="36">
        <v>4301011859</v>
      </c>
      <c r="D363" s="868">
        <v>4680115885608</v>
      </c>
      <c r="E363" s="868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126</v>
      </c>
      <c r="N363" s="38"/>
      <c r="O363" s="37">
        <v>55</v>
      </c>
      <c r="P363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70"/>
      <c r="R363" s="870"/>
      <c r="S363" s="870"/>
      <c r="T363" s="87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573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75"/>
      <c r="B364" s="875"/>
      <c r="C364" s="875"/>
      <c r="D364" s="875"/>
      <c r="E364" s="875"/>
      <c r="F364" s="875"/>
      <c r="G364" s="875"/>
      <c r="H364" s="875"/>
      <c r="I364" s="875"/>
      <c r="J364" s="875"/>
      <c r="K364" s="875"/>
      <c r="L364" s="875"/>
      <c r="M364" s="875"/>
      <c r="N364" s="875"/>
      <c r="O364" s="876"/>
      <c r="P364" s="872" t="s">
        <v>40</v>
      </c>
      <c r="Q364" s="873"/>
      <c r="R364" s="873"/>
      <c r="S364" s="873"/>
      <c r="T364" s="873"/>
      <c r="U364" s="873"/>
      <c r="V364" s="874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75"/>
      <c r="B365" s="875"/>
      <c r="C365" s="875"/>
      <c r="D365" s="875"/>
      <c r="E365" s="875"/>
      <c r="F365" s="875"/>
      <c r="G365" s="875"/>
      <c r="H365" s="875"/>
      <c r="I365" s="875"/>
      <c r="J365" s="875"/>
      <c r="K365" s="875"/>
      <c r="L365" s="875"/>
      <c r="M365" s="875"/>
      <c r="N365" s="875"/>
      <c r="O365" s="876"/>
      <c r="P365" s="872" t="s">
        <v>40</v>
      </c>
      <c r="Q365" s="873"/>
      <c r="R365" s="873"/>
      <c r="S365" s="873"/>
      <c r="T365" s="873"/>
      <c r="U365" s="873"/>
      <c r="V365" s="874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67" t="s">
        <v>76</v>
      </c>
      <c r="B366" s="867"/>
      <c r="C366" s="867"/>
      <c r="D366" s="867"/>
      <c r="E366" s="867"/>
      <c r="F366" s="867"/>
      <c r="G366" s="867"/>
      <c r="H366" s="867"/>
      <c r="I366" s="867"/>
      <c r="J366" s="867"/>
      <c r="K366" s="867"/>
      <c r="L366" s="867"/>
      <c r="M366" s="867"/>
      <c r="N366" s="867"/>
      <c r="O366" s="867"/>
      <c r="P366" s="867"/>
      <c r="Q366" s="867"/>
      <c r="R366" s="867"/>
      <c r="S366" s="867"/>
      <c r="T366" s="867"/>
      <c r="U366" s="867"/>
      <c r="V366" s="867"/>
      <c r="W366" s="867"/>
      <c r="X366" s="867"/>
      <c r="Y366" s="867"/>
      <c r="Z366" s="867"/>
      <c r="AA366" s="66"/>
      <c r="AB366" s="66"/>
      <c r="AC366" s="80"/>
    </row>
    <row r="367" spans="1:68" ht="27" customHeight="1" x14ac:dyDescent="0.25">
      <c r="A367" s="63" t="s">
        <v>588</v>
      </c>
      <c r="B367" s="63" t="s">
        <v>589</v>
      </c>
      <c r="C367" s="36">
        <v>4301030878</v>
      </c>
      <c r="D367" s="868">
        <v>4607091387193</v>
      </c>
      <c r="E367" s="868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135</v>
      </c>
      <c r="L367" s="37" t="s">
        <v>45</v>
      </c>
      <c r="M367" s="38" t="s">
        <v>80</v>
      </c>
      <c r="N367" s="38"/>
      <c r="O367" s="37">
        <v>35</v>
      </c>
      <c r="P367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0"/>
      <c r="R367" s="870"/>
      <c r="S367" s="870"/>
      <c r="T367" s="87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590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591</v>
      </c>
      <c r="B368" s="63" t="s">
        <v>592</v>
      </c>
      <c r="C368" s="36">
        <v>4301031153</v>
      </c>
      <c r="D368" s="868">
        <v>4607091387230</v>
      </c>
      <c r="E368" s="868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135</v>
      </c>
      <c r="L368" s="37" t="s">
        <v>45</v>
      </c>
      <c r="M368" s="38" t="s">
        <v>80</v>
      </c>
      <c r="N368" s="38"/>
      <c r="O368" s="37">
        <v>40</v>
      </c>
      <c r="P368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0"/>
      <c r="R368" s="870"/>
      <c r="S368" s="870"/>
      <c r="T368" s="87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593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594</v>
      </c>
      <c r="B369" s="63" t="s">
        <v>595</v>
      </c>
      <c r="C369" s="36">
        <v>4301031154</v>
      </c>
      <c r="D369" s="868">
        <v>4607091387292</v>
      </c>
      <c r="E369" s="868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135</v>
      </c>
      <c r="L369" s="37" t="s">
        <v>45</v>
      </c>
      <c r="M369" s="38" t="s">
        <v>80</v>
      </c>
      <c r="N369" s="38"/>
      <c r="O369" s="37">
        <v>45</v>
      </c>
      <c r="P369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0"/>
      <c r="R369" s="870"/>
      <c r="S369" s="870"/>
      <c r="T369" s="87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596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4301031152</v>
      </c>
      <c r="D370" s="868">
        <v>4607091387285</v>
      </c>
      <c r="E370" s="868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81</v>
      </c>
      <c r="L370" s="37" t="s">
        <v>45</v>
      </c>
      <c r="M370" s="38" t="s">
        <v>80</v>
      </c>
      <c r="N370" s="38"/>
      <c r="O370" s="37">
        <v>40</v>
      </c>
      <c r="P370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0"/>
      <c r="R370" s="870"/>
      <c r="S370" s="870"/>
      <c r="T370" s="87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593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75"/>
      <c r="B371" s="875"/>
      <c r="C371" s="875"/>
      <c r="D371" s="875"/>
      <c r="E371" s="875"/>
      <c r="F371" s="875"/>
      <c r="G371" s="875"/>
      <c r="H371" s="875"/>
      <c r="I371" s="875"/>
      <c r="J371" s="875"/>
      <c r="K371" s="875"/>
      <c r="L371" s="875"/>
      <c r="M371" s="875"/>
      <c r="N371" s="875"/>
      <c r="O371" s="876"/>
      <c r="P371" s="872" t="s">
        <v>40</v>
      </c>
      <c r="Q371" s="873"/>
      <c r="R371" s="873"/>
      <c r="S371" s="873"/>
      <c r="T371" s="873"/>
      <c r="U371" s="873"/>
      <c r="V371" s="87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75"/>
      <c r="B372" s="875"/>
      <c r="C372" s="875"/>
      <c r="D372" s="875"/>
      <c r="E372" s="875"/>
      <c r="F372" s="875"/>
      <c r="G372" s="875"/>
      <c r="H372" s="875"/>
      <c r="I372" s="875"/>
      <c r="J372" s="875"/>
      <c r="K372" s="875"/>
      <c r="L372" s="875"/>
      <c r="M372" s="875"/>
      <c r="N372" s="875"/>
      <c r="O372" s="876"/>
      <c r="P372" s="872" t="s">
        <v>40</v>
      </c>
      <c r="Q372" s="873"/>
      <c r="R372" s="873"/>
      <c r="S372" s="873"/>
      <c r="T372" s="873"/>
      <c r="U372" s="873"/>
      <c r="V372" s="87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67" t="s">
        <v>82</v>
      </c>
      <c r="B373" s="867"/>
      <c r="C373" s="867"/>
      <c r="D373" s="867"/>
      <c r="E373" s="867"/>
      <c r="F373" s="867"/>
      <c r="G373" s="867"/>
      <c r="H373" s="867"/>
      <c r="I373" s="867"/>
      <c r="J373" s="867"/>
      <c r="K373" s="867"/>
      <c r="L373" s="867"/>
      <c r="M373" s="867"/>
      <c r="N373" s="867"/>
      <c r="O373" s="867"/>
      <c r="P373" s="867"/>
      <c r="Q373" s="867"/>
      <c r="R373" s="867"/>
      <c r="S373" s="867"/>
      <c r="T373" s="867"/>
      <c r="U373" s="867"/>
      <c r="V373" s="867"/>
      <c r="W373" s="867"/>
      <c r="X373" s="867"/>
      <c r="Y373" s="867"/>
      <c r="Z373" s="867"/>
      <c r="AA373" s="66"/>
      <c r="AB373" s="66"/>
      <c r="AC373" s="80"/>
    </row>
    <row r="374" spans="1:68" ht="48" customHeight="1" x14ac:dyDescent="0.25">
      <c r="A374" s="63" t="s">
        <v>599</v>
      </c>
      <c r="B374" s="63" t="s">
        <v>600</v>
      </c>
      <c r="C374" s="36">
        <v>4301051100</v>
      </c>
      <c r="D374" s="868">
        <v>4607091387766</v>
      </c>
      <c r="E374" s="868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127</v>
      </c>
      <c r="L374" s="37" t="s">
        <v>45</v>
      </c>
      <c r="M374" s="38" t="s">
        <v>86</v>
      </c>
      <c r="N374" s="38"/>
      <c r="O374" s="37">
        <v>40</v>
      </c>
      <c r="P374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0"/>
      <c r="R374" s="870"/>
      <c r="S374" s="870"/>
      <c r="T374" s="871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601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602</v>
      </c>
      <c r="B375" s="63" t="s">
        <v>603</v>
      </c>
      <c r="C375" s="36">
        <v>4301051116</v>
      </c>
      <c r="D375" s="868">
        <v>4607091387957</v>
      </c>
      <c r="E375" s="868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127</v>
      </c>
      <c r="L375" s="37" t="s">
        <v>45</v>
      </c>
      <c r="M375" s="38" t="s">
        <v>80</v>
      </c>
      <c r="N375" s="38"/>
      <c r="O375" s="37">
        <v>40</v>
      </c>
      <c r="P375" s="10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0"/>
      <c r="R375" s="870"/>
      <c r="S375" s="870"/>
      <c r="T375" s="871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604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4301051115</v>
      </c>
      <c r="D376" s="868">
        <v>4607091387964</v>
      </c>
      <c r="E376" s="868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127</v>
      </c>
      <c r="L376" s="37" t="s">
        <v>45</v>
      </c>
      <c r="M376" s="38" t="s">
        <v>80</v>
      </c>
      <c r="N376" s="38"/>
      <c r="O376" s="37">
        <v>40</v>
      </c>
      <c r="P376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0"/>
      <c r="R376" s="870"/>
      <c r="S376" s="870"/>
      <c r="T376" s="871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607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4301051705</v>
      </c>
      <c r="D377" s="868">
        <v>4680115884588</v>
      </c>
      <c r="E377" s="868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87</v>
      </c>
      <c r="L377" s="37" t="s">
        <v>45</v>
      </c>
      <c r="M377" s="38" t="s">
        <v>80</v>
      </c>
      <c r="N377" s="38"/>
      <c r="O377" s="37">
        <v>40</v>
      </c>
      <c r="P377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0"/>
      <c r="R377" s="870"/>
      <c r="S377" s="870"/>
      <c r="T377" s="871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610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611</v>
      </c>
      <c r="B378" s="63" t="s">
        <v>612</v>
      </c>
      <c r="C378" s="36">
        <v>4301051130</v>
      </c>
      <c r="D378" s="868">
        <v>4607091387537</v>
      </c>
      <c r="E378" s="868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87</v>
      </c>
      <c r="L378" s="37" t="s">
        <v>45</v>
      </c>
      <c r="M378" s="38" t="s">
        <v>80</v>
      </c>
      <c r="N378" s="38"/>
      <c r="O378" s="37">
        <v>40</v>
      </c>
      <c r="P378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0"/>
      <c r="R378" s="870"/>
      <c r="S378" s="870"/>
      <c r="T378" s="87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613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614</v>
      </c>
      <c r="B379" s="63" t="s">
        <v>615</v>
      </c>
      <c r="C379" s="36">
        <v>4301051132</v>
      </c>
      <c r="D379" s="868">
        <v>4607091387513</v>
      </c>
      <c r="E379" s="868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87</v>
      </c>
      <c r="L379" s="37" t="s">
        <v>45</v>
      </c>
      <c r="M379" s="38" t="s">
        <v>80</v>
      </c>
      <c r="N379" s="38"/>
      <c r="O379" s="37">
        <v>40</v>
      </c>
      <c r="P379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0"/>
      <c r="R379" s="870"/>
      <c r="S379" s="870"/>
      <c r="T379" s="871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616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75"/>
      <c r="B380" s="875"/>
      <c r="C380" s="875"/>
      <c r="D380" s="875"/>
      <c r="E380" s="875"/>
      <c r="F380" s="875"/>
      <c r="G380" s="875"/>
      <c r="H380" s="875"/>
      <c r="I380" s="875"/>
      <c r="J380" s="875"/>
      <c r="K380" s="875"/>
      <c r="L380" s="875"/>
      <c r="M380" s="875"/>
      <c r="N380" s="875"/>
      <c r="O380" s="876"/>
      <c r="P380" s="872" t="s">
        <v>40</v>
      </c>
      <c r="Q380" s="873"/>
      <c r="R380" s="873"/>
      <c r="S380" s="873"/>
      <c r="T380" s="873"/>
      <c r="U380" s="873"/>
      <c r="V380" s="874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75"/>
      <c r="B381" s="875"/>
      <c r="C381" s="875"/>
      <c r="D381" s="875"/>
      <c r="E381" s="875"/>
      <c r="F381" s="875"/>
      <c r="G381" s="875"/>
      <c r="H381" s="875"/>
      <c r="I381" s="875"/>
      <c r="J381" s="875"/>
      <c r="K381" s="875"/>
      <c r="L381" s="875"/>
      <c r="M381" s="875"/>
      <c r="N381" s="875"/>
      <c r="O381" s="876"/>
      <c r="P381" s="872" t="s">
        <v>40</v>
      </c>
      <c r="Q381" s="873"/>
      <c r="R381" s="873"/>
      <c r="S381" s="873"/>
      <c r="T381" s="873"/>
      <c r="U381" s="873"/>
      <c r="V381" s="874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67" t="s">
        <v>215</v>
      </c>
      <c r="B382" s="867"/>
      <c r="C382" s="867"/>
      <c r="D382" s="867"/>
      <c r="E382" s="867"/>
      <c r="F382" s="867"/>
      <c r="G382" s="867"/>
      <c r="H382" s="867"/>
      <c r="I382" s="867"/>
      <c r="J382" s="867"/>
      <c r="K382" s="867"/>
      <c r="L382" s="867"/>
      <c r="M382" s="867"/>
      <c r="N382" s="867"/>
      <c r="O382" s="867"/>
      <c r="P382" s="867"/>
      <c r="Q382" s="867"/>
      <c r="R382" s="867"/>
      <c r="S382" s="867"/>
      <c r="T382" s="867"/>
      <c r="U382" s="867"/>
      <c r="V382" s="867"/>
      <c r="W382" s="867"/>
      <c r="X382" s="867"/>
      <c r="Y382" s="867"/>
      <c r="Z382" s="867"/>
      <c r="AA382" s="66"/>
      <c r="AB382" s="66"/>
      <c r="AC382" s="80"/>
    </row>
    <row r="383" spans="1:68" ht="37.5" customHeight="1" x14ac:dyDescent="0.25">
      <c r="A383" s="63" t="s">
        <v>617</v>
      </c>
      <c r="B383" s="63" t="s">
        <v>618</v>
      </c>
      <c r="C383" s="36">
        <v>4301060379</v>
      </c>
      <c r="D383" s="868">
        <v>4607091380880</v>
      </c>
      <c r="E383" s="868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127</v>
      </c>
      <c r="L383" s="37" t="s">
        <v>45</v>
      </c>
      <c r="M383" s="38" t="s">
        <v>80</v>
      </c>
      <c r="N383" s="38"/>
      <c r="O383" s="37">
        <v>30</v>
      </c>
      <c r="P383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0"/>
      <c r="R383" s="870"/>
      <c r="S383" s="870"/>
      <c r="T383" s="87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619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620</v>
      </c>
      <c r="B384" s="63" t="s">
        <v>621</v>
      </c>
      <c r="C384" s="36">
        <v>4301060308</v>
      </c>
      <c r="D384" s="868">
        <v>4607091384482</v>
      </c>
      <c r="E384" s="868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127</v>
      </c>
      <c r="L384" s="37" t="s">
        <v>45</v>
      </c>
      <c r="M384" s="38" t="s">
        <v>80</v>
      </c>
      <c r="N384" s="38"/>
      <c r="O384" s="37">
        <v>30</v>
      </c>
      <c r="P384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0"/>
      <c r="R384" s="870"/>
      <c r="S384" s="870"/>
      <c r="T384" s="87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622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623</v>
      </c>
      <c r="B385" s="63" t="s">
        <v>624</v>
      </c>
      <c r="C385" s="36">
        <v>4301060325</v>
      </c>
      <c r="D385" s="868">
        <v>4607091380897</v>
      </c>
      <c r="E385" s="868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127</v>
      </c>
      <c r="L385" s="37" t="s">
        <v>45</v>
      </c>
      <c r="M385" s="38" t="s">
        <v>80</v>
      </c>
      <c r="N385" s="38"/>
      <c r="O385" s="37">
        <v>30</v>
      </c>
      <c r="P385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70"/>
      <c r="R385" s="870"/>
      <c r="S385" s="870"/>
      <c r="T385" s="871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625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623</v>
      </c>
      <c r="B386" s="63" t="s">
        <v>626</v>
      </c>
      <c r="C386" s="36">
        <v>4301060484</v>
      </c>
      <c r="D386" s="868">
        <v>4607091380897</v>
      </c>
      <c r="E386" s="868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127</v>
      </c>
      <c r="L386" s="37" t="s">
        <v>45</v>
      </c>
      <c r="M386" s="38" t="s">
        <v>170</v>
      </c>
      <c r="N386" s="38"/>
      <c r="O386" s="37">
        <v>30</v>
      </c>
      <c r="P386" s="1073" t="s">
        <v>627</v>
      </c>
      <c r="Q386" s="870"/>
      <c r="R386" s="870"/>
      <c r="S386" s="870"/>
      <c r="T386" s="87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628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75"/>
      <c r="B387" s="875"/>
      <c r="C387" s="875"/>
      <c r="D387" s="875"/>
      <c r="E387" s="875"/>
      <c r="F387" s="875"/>
      <c r="G387" s="875"/>
      <c r="H387" s="875"/>
      <c r="I387" s="875"/>
      <c r="J387" s="875"/>
      <c r="K387" s="875"/>
      <c r="L387" s="875"/>
      <c r="M387" s="875"/>
      <c r="N387" s="875"/>
      <c r="O387" s="876"/>
      <c r="P387" s="872" t="s">
        <v>40</v>
      </c>
      <c r="Q387" s="873"/>
      <c r="R387" s="873"/>
      <c r="S387" s="873"/>
      <c r="T387" s="873"/>
      <c r="U387" s="873"/>
      <c r="V387" s="874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75"/>
      <c r="B388" s="875"/>
      <c r="C388" s="875"/>
      <c r="D388" s="875"/>
      <c r="E388" s="875"/>
      <c r="F388" s="875"/>
      <c r="G388" s="875"/>
      <c r="H388" s="875"/>
      <c r="I388" s="875"/>
      <c r="J388" s="875"/>
      <c r="K388" s="875"/>
      <c r="L388" s="875"/>
      <c r="M388" s="875"/>
      <c r="N388" s="875"/>
      <c r="O388" s="876"/>
      <c r="P388" s="872" t="s">
        <v>40</v>
      </c>
      <c r="Q388" s="873"/>
      <c r="R388" s="873"/>
      <c r="S388" s="873"/>
      <c r="T388" s="873"/>
      <c r="U388" s="873"/>
      <c r="V388" s="874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67" t="s">
        <v>111</v>
      </c>
      <c r="B389" s="867"/>
      <c r="C389" s="867"/>
      <c r="D389" s="867"/>
      <c r="E389" s="867"/>
      <c r="F389" s="867"/>
      <c r="G389" s="867"/>
      <c r="H389" s="867"/>
      <c r="I389" s="867"/>
      <c r="J389" s="867"/>
      <c r="K389" s="867"/>
      <c r="L389" s="867"/>
      <c r="M389" s="867"/>
      <c r="N389" s="867"/>
      <c r="O389" s="867"/>
      <c r="P389" s="867"/>
      <c r="Q389" s="867"/>
      <c r="R389" s="867"/>
      <c r="S389" s="867"/>
      <c r="T389" s="867"/>
      <c r="U389" s="867"/>
      <c r="V389" s="867"/>
      <c r="W389" s="867"/>
      <c r="X389" s="867"/>
      <c r="Y389" s="867"/>
      <c r="Z389" s="867"/>
      <c r="AA389" s="66"/>
      <c r="AB389" s="66"/>
      <c r="AC389" s="80"/>
    </row>
    <row r="390" spans="1:68" ht="16.5" customHeight="1" x14ac:dyDescent="0.25">
      <c r="A390" s="63" t="s">
        <v>629</v>
      </c>
      <c r="B390" s="63" t="s">
        <v>630</v>
      </c>
      <c r="C390" s="36">
        <v>4301030232</v>
      </c>
      <c r="D390" s="868">
        <v>4607091388374</v>
      </c>
      <c r="E390" s="868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135</v>
      </c>
      <c r="L390" s="37" t="s">
        <v>45</v>
      </c>
      <c r="M390" s="38" t="s">
        <v>116</v>
      </c>
      <c r="N390" s="38"/>
      <c r="O390" s="37">
        <v>180</v>
      </c>
      <c r="P390" s="1074" t="s">
        <v>631</v>
      </c>
      <c r="Q390" s="870"/>
      <c r="R390" s="870"/>
      <c r="S390" s="870"/>
      <c r="T390" s="87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632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633</v>
      </c>
      <c r="B391" s="63" t="s">
        <v>634</v>
      </c>
      <c r="C391" s="36">
        <v>4301030235</v>
      </c>
      <c r="D391" s="868">
        <v>4607091388381</v>
      </c>
      <c r="E391" s="868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135</v>
      </c>
      <c r="L391" s="37" t="s">
        <v>45</v>
      </c>
      <c r="M391" s="38" t="s">
        <v>116</v>
      </c>
      <c r="N391" s="38"/>
      <c r="O391" s="37">
        <v>180</v>
      </c>
      <c r="P391" s="1075" t="s">
        <v>635</v>
      </c>
      <c r="Q391" s="870"/>
      <c r="R391" s="870"/>
      <c r="S391" s="870"/>
      <c r="T391" s="87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636</v>
      </c>
      <c r="B392" s="63" t="s">
        <v>637</v>
      </c>
      <c r="C392" s="36">
        <v>4301032015</v>
      </c>
      <c r="D392" s="868">
        <v>4607091383102</v>
      </c>
      <c r="E392" s="868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87</v>
      </c>
      <c r="L392" s="37" t="s">
        <v>45</v>
      </c>
      <c r="M392" s="38" t="s">
        <v>116</v>
      </c>
      <c r="N392" s="38"/>
      <c r="O392" s="37">
        <v>180</v>
      </c>
      <c r="P392" s="10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0"/>
      <c r="R392" s="870"/>
      <c r="S392" s="870"/>
      <c r="T392" s="871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638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639</v>
      </c>
      <c r="B393" s="63" t="s">
        <v>640</v>
      </c>
      <c r="C393" s="36">
        <v>4301030233</v>
      </c>
      <c r="D393" s="868">
        <v>4607091388404</v>
      </c>
      <c r="E393" s="868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87</v>
      </c>
      <c r="L393" s="37" t="s">
        <v>45</v>
      </c>
      <c r="M393" s="38" t="s">
        <v>116</v>
      </c>
      <c r="N393" s="38"/>
      <c r="O393" s="37">
        <v>180</v>
      </c>
      <c r="P393" s="10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0"/>
      <c r="R393" s="870"/>
      <c r="S393" s="870"/>
      <c r="T393" s="871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632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75"/>
      <c r="B394" s="875"/>
      <c r="C394" s="875"/>
      <c r="D394" s="875"/>
      <c r="E394" s="875"/>
      <c r="F394" s="875"/>
      <c r="G394" s="875"/>
      <c r="H394" s="875"/>
      <c r="I394" s="875"/>
      <c r="J394" s="875"/>
      <c r="K394" s="875"/>
      <c r="L394" s="875"/>
      <c r="M394" s="875"/>
      <c r="N394" s="875"/>
      <c r="O394" s="876"/>
      <c r="P394" s="872" t="s">
        <v>40</v>
      </c>
      <c r="Q394" s="873"/>
      <c r="R394" s="873"/>
      <c r="S394" s="873"/>
      <c r="T394" s="873"/>
      <c r="U394" s="873"/>
      <c r="V394" s="874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75"/>
      <c r="B395" s="875"/>
      <c r="C395" s="875"/>
      <c r="D395" s="875"/>
      <c r="E395" s="875"/>
      <c r="F395" s="875"/>
      <c r="G395" s="875"/>
      <c r="H395" s="875"/>
      <c r="I395" s="875"/>
      <c r="J395" s="875"/>
      <c r="K395" s="875"/>
      <c r="L395" s="875"/>
      <c r="M395" s="875"/>
      <c r="N395" s="875"/>
      <c r="O395" s="876"/>
      <c r="P395" s="872" t="s">
        <v>40</v>
      </c>
      <c r="Q395" s="873"/>
      <c r="R395" s="873"/>
      <c r="S395" s="873"/>
      <c r="T395" s="873"/>
      <c r="U395" s="873"/>
      <c r="V395" s="874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67" t="s">
        <v>641</v>
      </c>
      <c r="B396" s="867"/>
      <c r="C396" s="867"/>
      <c r="D396" s="867"/>
      <c r="E396" s="867"/>
      <c r="F396" s="867"/>
      <c r="G396" s="867"/>
      <c r="H396" s="867"/>
      <c r="I396" s="867"/>
      <c r="J396" s="867"/>
      <c r="K396" s="867"/>
      <c r="L396" s="867"/>
      <c r="M396" s="867"/>
      <c r="N396" s="867"/>
      <c r="O396" s="867"/>
      <c r="P396" s="867"/>
      <c r="Q396" s="867"/>
      <c r="R396" s="867"/>
      <c r="S396" s="867"/>
      <c r="T396" s="867"/>
      <c r="U396" s="867"/>
      <c r="V396" s="867"/>
      <c r="W396" s="867"/>
      <c r="X396" s="867"/>
      <c r="Y396" s="867"/>
      <c r="Z396" s="867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4301180007</v>
      </c>
      <c r="D397" s="868">
        <v>4680115881808</v>
      </c>
      <c r="E397" s="868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87</v>
      </c>
      <c r="L397" s="37" t="s">
        <v>45</v>
      </c>
      <c r="M397" s="38" t="s">
        <v>645</v>
      </c>
      <c r="N397" s="38"/>
      <c r="O397" s="37">
        <v>730</v>
      </c>
      <c r="P397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0"/>
      <c r="R397" s="870"/>
      <c r="S397" s="870"/>
      <c r="T397" s="87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644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646</v>
      </c>
      <c r="B398" s="63" t="s">
        <v>647</v>
      </c>
      <c r="C398" s="36">
        <v>4301180006</v>
      </c>
      <c r="D398" s="868">
        <v>4680115881822</v>
      </c>
      <c r="E398" s="868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87</v>
      </c>
      <c r="L398" s="37" t="s">
        <v>45</v>
      </c>
      <c r="M398" s="38" t="s">
        <v>645</v>
      </c>
      <c r="N398" s="38"/>
      <c r="O398" s="37">
        <v>730</v>
      </c>
      <c r="P398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0"/>
      <c r="R398" s="870"/>
      <c r="S398" s="870"/>
      <c r="T398" s="87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648</v>
      </c>
      <c r="B399" s="63" t="s">
        <v>649</v>
      </c>
      <c r="C399" s="36">
        <v>4301180001</v>
      </c>
      <c r="D399" s="868">
        <v>4680115880016</v>
      </c>
      <c r="E399" s="868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87</v>
      </c>
      <c r="L399" s="37" t="s">
        <v>45</v>
      </c>
      <c r="M399" s="38" t="s">
        <v>645</v>
      </c>
      <c r="N399" s="38"/>
      <c r="O399" s="37">
        <v>730</v>
      </c>
      <c r="P399" s="10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0"/>
      <c r="R399" s="870"/>
      <c r="S399" s="870"/>
      <c r="T399" s="871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75"/>
      <c r="B400" s="875"/>
      <c r="C400" s="875"/>
      <c r="D400" s="875"/>
      <c r="E400" s="875"/>
      <c r="F400" s="875"/>
      <c r="G400" s="875"/>
      <c r="H400" s="875"/>
      <c r="I400" s="875"/>
      <c r="J400" s="875"/>
      <c r="K400" s="875"/>
      <c r="L400" s="875"/>
      <c r="M400" s="875"/>
      <c r="N400" s="875"/>
      <c r="O400" s="876"/>
      <c r="P400" s="872" t="s">
        <v>40</v>
      </c>
      <c r="Q400" s="873"/>
      <c r="R400" s="873"/>
      <c r="S400" s="873"/>
      <c r="T400" s="873"/>
      <c r="U400" s="873"/>
      <c r="V400" s="874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75"/>
      <c r="B401" s="875"/>
      <c r="C401" s="875"/>
      <c r="D401" s="875"/>
      <c r="E401" s="875"/>
      <c r="F401" s="875"/>
      <c r="G401" s="875"/>
      <c r="H401" s="875"/>
      <c r="I401" s="875"/>
      <c r="J401" s="875"/>
      <c r="K401" s="875"/>
      <c r="L401" s="875"/>
      <c r="M401" s="875"/>
      <c r="N401" s="875"/>
      <c r="O401" s="876"/>
      <c r="P401" s="872" t="s">
        <v>40</v>
      </c>
      <c r="Q401" s="873"/>
      <c r="R401" s="873"/>
      <c r="S401" s="873"/>
      <c r="T401" s="873"/>
      <c r="U401" s="873"/>
      <c r="V401" s="874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66" t="s">
        <v>650</v>
      </c>
      <c r="B402" s="866"/>
      <c r="C402" s="866"/>
      <c r="D402" s="866"/>
      <c r="E402" s="866"/>
      <c r="F402" s="866"/>
      <c r="G402" s="866"/>
      <c r="H402" s="866"/>
      <c r="I402" s="866"/>
      <c r="J402" s="866"/>
      <c r="K402" s="866"/>
      <c r="L402" s="866"/>
      <c r="M402" s="866"/>
      <c r="N402" s="866"/>
      <c r="O402" s="866"/>
      <c r="P402" s="866"/>
      <c r="Q402" s="866"/>
      <c r="R402" s="866"/>
      <c r="S402" s="866"/>
      <c r="T402" s="866"/>
      <c r="U402" s="866"/>
      <c r="V402" s="866"/>
      <c r="W402" s="866"/>
      <c r="X402" s="866"/>
      <c r="Y402" s="866"/>
      <c r="Z402" s="866"/>
      <c r="AA402" s="65"/>
      <c r="AB402" s="65"/>
      <c r="AC402" s="79"/>
    </row>
    <row r="403" spans="1:68" ht="14.25" customHeight="1" x14ac:dyDescent="0.25">
      <c r="A403" s="867" t="s">
        <v>76</v>
      </c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7"/>
      <c r="P403" s="867"/>
      <c r="Q403" s="867"/>
      <c r="R403" s="867"/>
      <c r="S403" s="867"/>
      <c r="T403" s="867"/>
      <c r="U403" s="867"/>
      <c r="V403" s="867"/>
      <c r="W403" s="867"/>
      <c r="X403" s="867"/>
      <c r="Y403" s="867"/>
      <c r="Z403" s="867"/>
      <c r="AA403" s="66"/>
      <c r="AB403" s="66"/>
      <c r="AC403" s="80"/>
    </row>
    <row r="404" spans="1:68" ht="27" customHeight="1" x14ac:dyDescent="0.25">
      <c r="A404" s="63" t="s">
        <v>651</v>
      </c>
      <c r="B404" s="63" t="s">
        <v>652</v>
      </c>
      <c r="C404" s="36">
        <v>4301031066</v>
      </c>
      <c r="D404" s="868">
        <v>4607091383836</v>
      </c>
      <c r="E404" s="868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87</v>
      </c>
      <c r="L404" s="37" t="s">
        <v>45</v>
      </c>
      <c r="M404" s="38" t="s">
        <v>80</v>
      </c>
      <c r="N404" s="38"/>
      <c r="O404" s="37">
        <v>40</v>
      </c>
      <c r="P404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0"/>
      <c r="R404" s="870"/>
      <c r="S404" s="870"/>
      <c r="T404" s="87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5"/>
      <c r="B405" s="875"/>
      <c r="C405" s="875"/>
      <c r="D405" s="875"/>
      <c r="E405" s="875"/>
      <c r="F405" s="875"/>
      <c r="G405" s="875"/>
      <c r="H405" s="875"/>
      <c r="I405" s="875"/>
      <c r="J405" s="875"/>
      <c r="K405" s="875"/>
      <c r="L405" s="875"/>
      <c r="M405" s="875"/>
      <c r="N405" s="875"/>
      <c r="O405" s="876"/>
      <c r="P405" s="872" t="s">
        <v>40</v>
      </c>
      <c r="Q405" s="873"/>
      <c r="R405" s="873"/>
      <c r="S405" s="873"/>
      <c r="T405" s="873"/>
      <c r="U405" s="873"/>
      <c r="V405" s="874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75"/>
      <c r="B406" s="875"/>
      <c r="C406" s="875"/>
      <c r="D406" s="875"/>
      <c r="E406" s="875"/>
      <c r="F406" s="875"/>
      <c r="G406" s="875"/>
      <c r="H406" s="875"/>
      <c r="I406" s="875"/>
      <c r="J406" s="875"/>
      <c r="K406" s="875"/>
      <c r="L406" s="875"/>
      <c r="M406" s="875"/>
      <c r="N406" s="875"/>
      <c r="O406" s="876"/>
      <c r="P406" s="872" t="s">
        <v>40</v>
      </c>
      <c r="Q406" s="873"/>
      <c r="R406" s="873"/>
      <c r="S406" s="873"/>
      <c r="T406" s="873"/>
      <c r="U406" s="873"/>
      <c r="V406" s="874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67" t="s">
        <v>82</v>
      </c>
      <c r="B407" s="867"/>
      <c r="C407" s="867"/>
      <c r="D407" s="867"/>
      <c r="E407" s="867"/>
      <c r="F407" s="867"/>
      <c r="G407" s="867"/>
      <c r="H407" s="867"/>
      <c r="I407" s="867"/>
      <c r="J407" s="867"/>
      <c r="K407" s="867"/>
      <c r="L407" s="867"/>
      <c r="M407" s="867"/>
      <c r="N407" s="867"/>
      <c r="O407" s="867"/>
      <c r="P407" s="867"/>
      <c r="Q407" s="867"/>
      <c r="R407" s="867"/>
      <c r="S407" s="867"/>
      <c r="T407" s="867"/>
      <c r="U407" s="867"/>
      <c r="V407" s="867"/>
      <c r="W407" s="867"/>
      <c r="X407" s="867"/>
      <c r="Y407" s="867"/>
      <c r="Z407" s="867"/>
      <c r="AA407" s="66"/>
      <c r="AB407" s="66"/>
      <c r="AC407" s="80"/>
    </row>
    <row r="408" spans="1:68" ht="37.5" customHeight="1" x14ac:dyDescent="0.25">
      <c r="A408" s="63" t="s">
        <v>654</v>
      </c>
      <c r="B408" s="63" t="s">
        <v>655</v>
      </c>
      <c r="C408" s="36">
        <v>4301051142</v>
      </c>
      <c r="D408" s="868">
        <v>4607091387919</v>
      </c>
      <c r="E408" s="868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127</v>
      </c>
      <c r="L408" s="37" t="s">
        <v>45</v>
      </c>
      <c r="M408" s="38" t="s">
        <v>80</v>
      </c>
      <c r="N408" s="38"/>
      <c r="O408" s="37">
        <v>45</v>
      </c>
      <c r="P408" s="10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0"/>
      <c r="R408" s="870"/>
      <c r="S408" s="870"/>
      <c r="T408" s="87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656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657</v>
      </c>
      <c r="B409" s="63" t="s">
        <v>658</v>
      </c>
      <c r="C409" s="36">
        <v>4301051461</v>
      </c>
      <c r="D409" s="868">
        <v>4680115883604</v>
      </c>
      <c r="E409" s="868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87</v>
      </c>
      <c r="L409" s="37" t="s">
        <v>45</v>
      </c>
      <c r="M409" s="38" t="s">
        <v>86</v>
      </c>
      <c r="N409" s="38"/>
      <c r="O409" s="37">
        <v>45</v>
      </c>
      <c r="P409" s="108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0"/>
      <c r="R409" s="870"/>
      <c r="S409" s="870"/>
      <c r="T409" s="87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659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660</v>
      </c>
      <c r="B410" s="63" t="s">
        <v>661</v>
      </c>
      <c r="C410" s="36">
        <v>4301051485</v>
      </c>
      <c r="D410" s="868">
        <v>4680115883567</v>
      </c>
      <c r="E410" s="868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87</v>
      </c>
      <c r="L410" s="37" t="s">
        <v>45</v>
      </c>
      <c r="M410" s="38" t="s">
        <v>80</v>
      </c>
      <c r="N410" s="38"/>
      <c r="O410" s="37">
        <v>40</v>
      </c>
      <c r="P410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0"/>
      <c r="R410" s="870"/>
      <c r="S410" s="870"/>
      <c r="T410" s="871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662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75"/>
      <c r="B411" s="875"/>
      <c r="C411" s="875"/>
      <c r="D411" s="875"/>
      <c r="E411" s="875"/>
      <c r="F411" s="875"/>
      <c r="G411" s="875"/>
      <c r="H411" s="875"/>
      <c r="I411" s="875"/>
      <c r="J411" s="875"/>
      <c r="K411" s="875"/>
      <c r="L411" s="875"/>
      <c r="M411" s="875"/>
      <c r="N411" s="875"/>
      <c r="O411" s="876"/>
      <c r="P411" s="872" t="s">
        <v>40</v>
      </c>
      <c r="Q411" s="873"/>
      <c r="R411" s="873"/>
      <c r="S411" s="873"/>
      <c r="T411" s="873"/>
      <c r="U411" s="873"/>
      <c r="V411" s="874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75"/>
      <c r="B412" s="875"/>
      <c r="C412" s="875"/>
      <c r="D412" s="875"/>
      <c r="E412" s="875"/>
      <c r="F412" s="875"/>
      <c r="G412" s="875"/>
      <c r="H412" s="875"/>
      <c r="I412" s="875"/>
      <c r="J412" s="875"/>
      <c r="K412" s="875"/>
      <c r="L412" s="875"/>
      <c r="M412" s="875"/>
      <c r="N412" s="875"/>
      <c r="O412" s="876"/>
      <c r="P412" s="872" t="s">
        <v>40</v>
      </c>
      <c r="Q412" s="873"/>
      <c r="R412" s="873"/>
      <c r="S412" s="873"/>
      <c r="T412" s="873"/>
      <c r="U412" s="873"/>
      <c r="V412" s="874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65" t="s">
        <v>663</v>
      </c>
      <c r="B413" s="865"/>
      <c r="C413" s="865"/>
      <c r="D413" s="865"/>
      <c r="E413" s="865"/>
      <c r="F413" s="865"/>
      <c r="G413" s="865"/>
      <c r="H413" s="865"/>
      <c r="I413" s="865"/>
      <c r="J413" s="865"/>
      <c r="K413" s="865"/>
      <c r="L413" s="865"/>
      <c r="M413" s="865"/>
      <c r="N413" s="865"/>
      <c r="O413" s="865"/>
      <c r="P413" s="865"/>
      <c r="Q413" s="865"/>
      <c r="R413" s="865"/>
      <c r="S413" s="865"/>
      <c r="T413" s="865"/>
      <c r="U413" s="865"/>
      <c r="V413" s="865"/>
      <c r="W413" s="865"/>
      <c r="X413" s="865"/>
      <c r="Y413" s="865"/>
      <c r="Z413" s="865"/>
      <c r="AA413" s="54"/>
      <c r="AB413" s="54"/>
      <c r="AC413" s="54"/>
    </row>
    <row r="414" spans="1:68" ht="16.5" customHeight="1" x14ac:dyDescent="0.25">
      <c r="A414" s="866" t="s">
        <v>664</v>
      </c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6"/>
      <c r="P414" s="866"/>
      <c r="Q414" s="866"/>
      <c r="R414" s="866"/>
      <c r="S414" s="866"/>
      <c r="T414" s="866"/>
      <c r="U414" s="866"/>
      <c r="V414" s="866"/>
      <c r="W414" s="866"/>
      <c r="X414" s="866"/>
      <c r="Y414" s="866"/>
      <c r="Z414" s="866"/>
      <c r="AA414" s="65"/>
      <c r="AB414" s="65"/>
      <c r="AC414" s="79"/>
    </row>
    <row r="415" spans="1:68" ht="14.25" customHeight="1" x14ac:dyDescent="0.25">
      <c r="A415" s="867" t="s">
        <v>122</v>
      </c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7"/>
      <c r="P415" s="867"/>
      <c r="Q415" s="867"/>
      <c r="R415" s="867"/>
      <c r="S415" s="867"/>
      <c r="T415" s="867"/>
      <c r="U415" s="867"/>
      <c r="V415" s="867"/>
      <c r="W415" s="867"/>
      <c r="X415" s="867"/>
      <c r="Y415" s="867"/>
      <c r="Z415" s="867"/>
      <c r="AA415" s="66"/>
      <c r="AB415" s="66"/>
      <c r="AC415" s="80"/>
    </row>
    <row r="416" spans="1:68" ht="27" customHeight="1" x14ac:dyDescent="0.25">
      <c r="A416" s="63" t="s">
        <v>665</v>
      </c>
      <c r="B416" s="63" t="s">
        <v>666</v>
      </c>
      <c r="C416" s="36">
        <v>4301011946</v>
      </c>
      <c r="D416" s="868">
        <v>4680115884847</v>
      </c>
      <c r="E416" s="868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127</v>
      </c>
      <c r="L416" s="37" t="s">
        <v>45</v>
      </c>
      <c r="M416" s="38" t="s">
        <v>155</v>
      </c>
      <c r="N416" s="38"/>
      <c r="O416" s="37">
        <v>60</v>
      </c>
      <c r="P416" s="10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0"/>
      <c r="R416" s="870"/>
      <c r="S416" s="870"/>
      <c r="T416" s="871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667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665</v>
      </c>
      <c r="B417" s="63" t="s">
        <v>668</v>
      </c>
      <c r="C417" s="36">
        <v>4301011869</v>
      </c>
      <c r="D417" s="868">
        <v>4680115884847</v>
      </c>
      <c r="E417" s="868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127</v>
      </c>
      <c r="L417" s="37" t="s">
        <v>45</v>
      </c>
      <c r="M417" s="38" t="s">
        <v>80</v>
      </c>
      <c r="N417" s="38"/>
      <c r="O417" s="37">
        <v>60</v>
      </c>
      <c r="P417" s="108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0"/>
      <c r="R417" s="870"/>
      <c r="S417" s="870"/>
      <c r="T417" s="871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669</v>
      </c>
      <c r="AG417" s="78"/>
      <c r="AJ417" s="84" t="s">
        <v>45</v>
      </c>
      <c r="AK417" s="84">
        <v>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670</v>
      </c>
      <c r="B418" s="63" t="s">
        <v>671</v>
      </c>
      <c r="C418" s="36">
        <v>4301011947</v>
      </c>
      <c r="D418" s="868">
        <v>4680115884854</v>
      </c>
      <c r="E418" s="868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127</v>
      </c>
      <c r="L418" s="37" t="s">
        <v>45</v>
      </c>
      <c r="M418" s="38" t="s">
        <v>155</v>
      </c>
      <c r="N418" s="38"/>
      <c r="O418" s="37">
        <v>60</v>
      </c>
      <c r="P418" s="10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0"/>
      <c r="R418" s="870"/>
      <c r="S418" s="870"/>
      <c r="T418" s="871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667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670</v>
      </c>
      <c r="B419" s="63" t="s">
        <v>672</v>
      </c>
      <c r="C419" s="36">
        <v>4301011870</v>
      </c>
      <c r="D419" s="868">
        <v>4680115884854</v>
      </c>
      <c r="E419" s="86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127</v>
      </c>
      <c r="L419" s="37" t="s">
        <v>45</v>
      </c>
      <c r="M419" s="38" t="s">
        <v>80</v>
      </c>
      <c r="N419" s="38"/>
      <c r="O419" s="37">
        <v>60</v>
      </c>
      <c r="P419" s="10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0"/>
      <c r="R419" s="870"/>
      <c r="S419" s="870"/>
      <c r="T419" s="87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673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674</v>
      </c>
      <c r="B420" s="63" t="s">
        <v>675</v>
      </c>
      <c r="C420" s="36">
        <v>4301011339</v>
      </c>
      <c r="D420" s="868">
        <v>4607091383997</v>
      </c>
      <c r="E420" s="86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127</v>
      </c>
      <c r="L420" s="37" t="s">
        <v>45</v>
      </c>
      <c r="M420" s="38" t="s">
        <v>80</v>
      </c>
      <c r="N420" s="38"/>
      <c r="O420" s="37">
        <v>60</v>
      </c>
      <c r="P420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70"/>
      <c r="R420" s="870"/>
      <c r="S420" s="870"/>
      <c r="T420" s="87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676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677</v>
      </c>
      <c r="B421" s="63" t="s">
        <v>678</v>
      </c>
      <c r="C421" s="36">
        <v>4301011943</v>
      </c>
      <c r="D421" s="868">
        <v>4680115884830</v>
      </c>
      <c r="E421" s="86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127</v>
      </c>
      <c r="L421" s="37" t="s">
        <v>45</v>
      </c>
      <c r="M421" s="38" t="s">
        <v>155</v>
      </c>
      <c r="N421" s="38"/>
      <c r="O421" s="37">
        <v>60</v>
      </c>
      <c r="P421" s="10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0"/>
      <c r="R421" s="870"/>
      <c r="S421" s="870"/>
      <c r="T421" s="87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667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677</v>
      </c>
      <c r="B422" s="63" t="s">
        <v>679</v>
      </c>
      <c r="C422" s="36">
        <v>4301011867</v>
      </c>
      <c r="D422" s="868">
        <v>4680115884830</v>
      </c>
      <c r="E422" s="86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127</v>
      </c>
      <c r="L422" s="37" t="s">
        <v>45</v>
      </c>
      <c r="M422" s="38" t="s">
        <v>80</v>
      </c>
      <c r="N422" s="38"/>
      <c r="O422" s="37">
        <v>60</v>
      </c>
      <c r="P422" s="10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0"/>
      <c r="R422" s="870"/>
      <c r="S422" s="870"/>
      <c r="T422" s="87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680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681</v>
      </c>
      <c r="B423" s="63" t="s">
        <v>682</v>
      </c>
      <c r="C423" s="36">
        <v>4301011433</v>
      </c>
      <c r="D423" s="868">
        <v>4680115882638</v>
      </c>
      <c r="E423" s="868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135</v>
      </c>
      <c r="L423" s="37" t="s">
        <v>45</v>
      </c>
      <c r="M423" s="38" t="s">
        <v>126</v>
      </c>
      <c r="N423" s="38"/>
      <c r="O423" s="37">
        <v>90</v>
      </c>
      <c r="P423" s="10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0"/>
      <c r="R423" s="870"/>
      <c r="S423" s="870"/>
      <c r="T423" s="87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683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684</v>
      </c>
      <c r="B424" s="63" t="s">
        <v>685</v>
      </c>
      <c r="C424" s="36">
        <v>4301011952</v>
      </c>
      <c r="D424" s="868">
        <v>4680115884922</v>
      </c>
      <c r="E424" s="868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135</v>
      </c>
      <c r="L424" s="37" t="s">
        <v>45</v>
      </c>
      <c r="M424" s="38" t="s">
        <v>80</v>
      </c>
      <c r="N424" s="38"/>
      <c r="O424" s="37">
        <v>60</v>
      </c>
      <c r="P424" s="10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0"/>
      <c r="R424" s="870"/>
      <c r="S424" s="870"/>
      <c r="T424" s="87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686</v>
      </c>
      <c r="B425" s="63" t="s">
        <v>687</v>
      </c>
      <c r="C425" s="36">
        <v>4301011866</v>
      </c>
      <c r="D425" s="868">
        <v>4680115884878</v>
      </c>
      <c r="E425" s="868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135</v>
      </c>
      <c r="L425" s="37" t="s">
        <v>45</v>
      </c>
      <c r="M425" s="38" t="s">
        <v>80</v>
      </c>
      <c r="N425" s="38"/>
      <c r="O425" s="37">
        <v>60</v>
      </c>
      <c r="P425" s="10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0"/>
      <c r="R425" s="870"/>
      <c r="S425" s="870"/>
      <c r="T425" s="87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688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689</v>
      </c>
      <c r="B426" s="63" t="s">
        <v>690</v>
      </c>
      <c r="C426" s="36">
        <v>4301011868</v>
      </c>
      <c r="D426" s="868">
        <v>4680115884861</v>
      </c>
      <c r="E426" s="868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135</v>
      </c>
      <c r="L426" s="37" t="s">
        <v>45</v>
      </c>
      <c r="M426" s="38" t="s">
        <v>80</v>
      </c>
      <c r="N426" s="38"/>
      <c r="O426" s="37">
        <v>60</v>
      </c>
      <c r="P426" s="10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0"/>
      <c r="R426" s="870"/>
      <c r="S426" s="870"/>
      <c r="T426" s="87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680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75"/>
      <c r="B427" s="875"/>
      <c r="C427" s="875"/>
      <c r="D427" s="875"/>
      <c r="E427" s="875"/>
      <c r="F427" s="875"/>
      <c r="G427" s="875"/>
      <c r="H427" s="875"/>
      <c r="I427" s="875"/>
      <c r="J427" s="875"/>
      <c r="K427" s="875"/>
      <c r="L427" s="875"/>
      <c r="M427" s="875"/>
      <c r="N427" s="875"/>
      <c r="O427" s="876"/>
      <c r="P427" s="872" t="s">
        <v>40</v>
      </c>
      <c r="Q427" s="873"/>
      <c r="R427" s="873"/>
      <c r="S427" s="873"/>
      <c r="T427" s="873"/>
      <c r="U427" s="873"/>
      <c r="V427" s="874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75"/>
      <c r="B428" s="875"/>
      <c r="C428" s="875"/>
      <c r="D428" s="875"/>
      <c r="E428" s="875"/>
      <c r="F428" s="875"/>
      <c r="G428" s="875"/>
      <c r="H428" s="875"/>
      <c r="I428" s="875"/>
      <c r="J428" s="875"/>
      <c r="K428" s="875"/>
      <c r="L428" s="875"/>
      <c r="M428" s="875"/>
      <c r="N428" s="875"/>
      <c r="O428" s="876"/>
      <c r="P428" s="872" t="s">
        <v>40</v>
      </c>
      <c r="Q428" s="873"/>
      <c r="R428" s="873"/>
      <c r="S428" s="873"/>
      <c r="T428" s="873"/>
      <c r="U428" s="873"/>
      <c r="V428" s="874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67" t="s">
        <v>173</v>
      </c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7"/>
      <c r="P429" s="867"/>
      <c r="Q429" s="867"/>
      <c r="R429" s="867"/>
      <c r="S429" s="867"/>
      <c r="T429" s="867"/>
      <c r="U429" s="867"/>
      <c r="V429" s="867"/>
      <c r="W429" s="867"/>
      <c r="X429" s="867"/>
      <c r="Y429" s="867"/>
      <c r="Z429" s="867"/>
      <c r="AA429" s="66"/>
      <c r="AB429" s="66"/>
      <c r="AC429" s="80"/>
    </row>
    <row r="430" spans="1:68" ht="27" customHeight="1" x14ac:dyDescent="0.25">
      <c r="A430" s="63" t="s">
        <v>691</v>
      </c>
      <c r="B430" s="63" t="s">
        <v>692</v>
      </c>
      <c r="C430" s="36">
        <v>4301020178</v>
      </c>
      <c r="D430" s="868">
        <v>4607091383980</v>
      </c>
      <c r="E430" s="868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127</v>
      </c>
      <c r="L430" s="37" t="s">
        <v>45</v>
      </c>
      <c r="M430" s="38" t="s">
        <v>126</v>
      </c>
      <c r="N430" s="38"/>
      <c r="O430" s="37">
        <v>50</v>
      </c>
      <c r="P430" s="10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0"/>
      <c r="R430" s="870"/>
      <c r="S430" s="870"/>
      <c r="T430" s="871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693</v>
      </c>
      <c r="AG430" s="78"/>
      <c r="AJ430" s="84" t="s">
        <v>45</v>
      </c>
      <c r="AK430" s="84">
        <v>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694</v>
      </c>
      <c r="B431" s="63" t="s">
        <v>695</v>
      </c>
      <c r="C431" s="36">
        <v>4301020179</v>
      </c>
      <c r="D431" s="868">
        <v>4607091384178</v>
      </c>
      <c r="E431" s="868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135</v>
      </c>
      <c r="L431" s="37" t="s">
        <v>45</v>
      </c>
      <c r="M431" s="38" t="s">
        <v>126</v>
      </c>
      <c r="N431" s="38"/>
      <c r="O431" s="37">
        <v>50</v>
      </c>
      <c r="P431" s="10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0"/>
      <c r="R431" s="870"/>
      <c r="S431" s="870"/>
      <c r="T431" s="871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693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75"/>
      <c r="B432" s="875"/>
      <c r="C432" s="875"/>
      <c r="D432" s="875"/>
      <c r="E432" s="875"/>
      <c r="F432" s="875"/>
      <c r="G432" s="875"/>
      <c r="H432" s="875"/>
      <c r="I432" s="875"/>
      <c r="J432" s="875"/>
      <c r="K432" s="875"/>
      <c r="L432" s="875"/>
      <c r="M432" s="875"/>
      <c r="N432" s="875"/>
      <c r="O432" s="876"/>
      <c r="P432" s="872" t="s">
        <v>40</v>
      </c>
      <c r="Q432" s="873"/>
      <c r="R432" s="873"/>
      <c r="S432" s="873"/>
      <c r="T432" s="873"/>
      <c r="U432" s="873"/>
      <c r="V432" s="874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75"/>
      <c r="B433" s="875"/>
      <c r="C433" s="875"/>
      <c r="D433" s="875"/>
      <c r="E433" s="875"/>
      <c r="F433" s="875"/>
      <c r="G433" s="875"/>
      <c r="H433" s="875"/>
      <c r="I433" s="875"/>
      <c r="J433" s="875"/>
      <c r="K433" s="875"/>
      <c r="L433" s="875"/>
      <c r="M433" s="875"/>
      <c r="N433" s="875"/>
      <c r="O433" s="876"/>
      <c r="P433" s="872" t="s">
        <v>40</v>
      </c>
      <c r="Q433" s="873"/>
      <c r="R433" s="873"/>
      <c r="S433" s="873"/>
      <c r="T433" s="873"/>
      <c r="U433" s="873"/>
      <c r="V433" s="874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67" t="s">
        <v>82</v>
      </c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7"/>
      <c r="P434" s="867"/>
      <c r="Q434" s="867"/>
      <c r="R434" s="867"/>
      <c r="S434" s="867"/>
      <c r="T434" s="867"/>
      <c r="U434" s="867"/>
      <c r="V434" s="867"/>
      <c r="W434" s="867"/>
      <c r="X434" s="867"/>
      <c r="Y434" s="867"/>
      <c r="Z434" s="867"/>
      <c r="AA434" s="66"/>
      <c r="AB434" s="66"/>
      <c r="AC434" s="80"/>
    </row>
    <row r="435" spans="1:68" ht="27" customHeight="1" x14ac:dyDescent="0.25">
      <c r="A435" s="63" t="s">
        <v>696</v>
      </c>
      <c r="B435" s="63" t="s">
        <v>697</v>
      </c>
      <c r="C435" s="36">
        <v>4301051903</v>
      </c>
      <c r="D435" s="868">
        <v>4607091383928</v>
      </c>
      <c r="E435" s="868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127</v>
      </c>
      <c r="L435" s="37" t="s">
        <v>45</v>
      </c>
      <c r="M435" s="38" t="s">
        <v>86</v>
      </c>
      <c r="N435" s="38"/>
      <c r="O435" s="37">
        <v>40</v>
      </c>
      <c r="P435" s="1098" t="s">
        <v>698</v>
      </c>
      <c r="Q435" s="870"/>
      <c r="R435" s="870"/>
      <c r="S435" s="870"/>
      <c r="T435" s="87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699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700</v>
      </c>
      <c r="B436" s="63" t="s">
        <v>701</v>
      </c>
      <c r="C436" s="36">
        <v>4301051897</v>
      </c>
      <c r="D436" s="868">
        <v>4607091384260</v>
      </c>
      <c r="E436" s="868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127</v>
      </c>
      <c r="L436" s="37" t="s">
        <v>45</v>
      </c>
      <c r="M436" s="38" t="s">
        <v>86</v>
      </c>
      <c r="N436" s="38"/>
      <c r="O436" s="37">
        <v>40</v>
      </c>
      <c r="P436" s="1099" t="s">
        <v>702</v>
      </c>
      <c r="Q436" s="870"/>
      <c r="R436" s="870"/>
      <c r="S436" s="870"/>
      <c r="T436" s="871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703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5"/>
      <c r="B437" s="875"/>
      <c r="C437" s="875"/>
      <c r="D437" s="875"/>
      <c r="E437" s="875"/>
      <c r="F437" s="875"/>
      <c r="G437" s="875"/>
      <c r="H437" s="875"/>
      <c r="I437" s="875"/>
      <c r="J437" s="875"/>
      <c r="K437" s="875"/>
      <c r="L437" s="875"/>
      <c r="M437" s="875"/>
      <c r="N437" s="875"/>
      <c r="O437" s="876"/>
      <c r="P437" s="872" t="s">
        <v>40</v>
      </c>
      <c r="Q437" s="873"/>
      <c r="R437" s="873"/>
      <c r="S437" s="873"/>
      <c r="T437" s="873"/>
      <c r="U437" s="873"/>
      <c r="V437" s="874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5"/>
      <c r="B438" s="875"/>
      <c r="C438" s="875"/>
      <c r="D438" s="875"/>
      <c r="E438" s="875"/>
      <c r="F438" s="875"/>
      <c r="G438" s="875"/>
      <c r="H438" s="875"/>
      <c r="I438" s="875"/>
      <c r="J438" s="875"/>
      <c r="K438" s="875"/>
      <c r="L438" s="875"/>
      <c r="M438" s="875"/>
      <c r="N438" s="875"/>
      <c r="O438" s="876"/>
      <c r="P438" s="872" t="s">
        <v>40</v>
      </c>
      <c r="Q438" s="873"/>
      <c r="R438" s="873"/>
      <c r="S438" s="873"/>
      <c r="T438" s="873"/>
      <c r="U438" s="873"/>
      <c r="V438" s="874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67" t="s">
        <v>215</v>
      </c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7"/>
      <c r="P439" s="867"/>
      <c r="Q439" s="867"/>
      <c r="R439" s="867"/>
      <c r="S439" s="867"/>
      <c r="T439" s="867"/>
      <c r="U439" s="867"/>
      <c r="V439" s="867"/>
      <c r="W439" s="867"/>
      <c r="X439" s="867"/>
      <c r="Y439" s="867"/>
      <c r="Z439" s="867"/>
      <c r="AA439" s="66"/>
      <c r="AB439" s="66"/>
      <c r="AC439" s="80"/>
    </row>
    <row r="440" spans="1:68" ht="27" customHeight="1" x14ac:dyDescent="0.25">
      <c r="A440" s="63" t="s">
        <v>704</v>
      </c>
      <c r="B440" s="63" t="s">
        <v>705</v>
      </c>
      <c r="C440" s="36">
        <v>4301060439</v>
      </c>
      <c r="D440" s="868">
        <v>4607091384673</v>
      </c>
      <c r="E440" s="868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127</v>
      </c>
      <c r="L440" s="37" t="s">
        <v>45</v>
      </c>
      <c r="M440" s="38" t="s">
        <v>86</v>
      </c>
      <c r="N440" s="38"/>
      <c r="O440" s="37">
        <v>30</v>
      </c>
      <c r="P440" s="1100" t="s">
        <v>706</v>
      </c>
      <c r="Q440" s="870"/>
      <c r="R440" s="870"/>
      <c r="S440" s="870"/>
      <c r="T440" s="871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707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75"/>
      <c r="B441" s="875"/>
      <c r="C441" s="875"/>
      <c r="D441" s="875"/>
      <c r="E441" s="875"/>
      <c r="F441" s="875"/>
      <c r="G441" s="875"/>
      <c r="H441" s="875"/>
      <c r="I441" s="875"/>
      <c r="J441" s="875"/>
      <c r="K441" s="875"/>
      <c r="L441" s="875"/>
      <c r="M441" s="875"/>
      <c r="N441" s="875"/>
      <c r="O441" s="876"/>
      <c r="P441" s="872" t="s">
        <v>40</v>
      </c>
      <c r="Q441" s="873"/>
      <c r="R441" s="873"/>
      <c r="S441" s="873"/>
      <c r="T441" s="873"/>
      <c r="U441" s="873"/>
      <c r="V441" s="874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75"/>
      <c r="B442" s="875"/>
      <c r="C442" s="875"/>
      <c r="D442" s="875"/>
      <c r="E442" s="875"/>
      <c r="F442" s="875"/>
      <c r="G442" s="875"/>
      <c r="H442" s="875"/>
      <c r="I442" s="875"/>
      <c r="J442" s="875"/>
      <c r="K442" s="875"/>
      <c r="L442" s="875"/>
      <c r="M442" s="875"/>
      <c r="N442" s="875"/>
      <c r="O442" s="876"/>
      <c r="P442" s="872" t="s">
        <v>40</v>
      </c>
      <c r="Q442" s="873"/>
      <c r="R442" s="873"/>
      <c r="S442" s="873"/>
      <c r="T442" s="873"/>
      <c r="U442" s="873"/>
      <c r="V442" s="874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66" t="s">
        <v>708</v>
      </c>
      <c r="B443" s="866"/>
      <c r="C443" s="866"/>
      <c r="D443" s="866"/>
      <c r="E443" s="866"/>
      <c r="F443" s="866"/>
      <c r="G443" s="866"/>
      <c r="H443" s="866"/>
      <c r="I443" s="866"/>
      <c r="J443" s="866"/>
      <c r="K443" s="866"/>
      <c r="L443" s="866"/>
      <c r="M443" s="866"/>
      <c r="N443" s="866"/>
      <c r="O443" s="866"/>
      <c r="P443" s="866"/>
      <c r="Q443" s="866"/>
      <c r="R443" s="866"/>
      <c r="S443" s="866"/>
      <c r="T443" s="866"/>
      <c r="U443" s="866"/>
      <c r="V443" s="866"/>
      <c r="W443" s="866"/>
      <c r="X443" s="866"/>
      <c r="Y443" s="866"/>
      <c r="Z443" s="866"/>
      <c r="AA443" s="65"/>
      <c r="AB443" s="65"/>
      <c r="AC443" s="79"/>
    </row>
    <row r="444" spans="1:68" ht="14.25" customHeight="1" x14ac:dyDescent="0.25">
      <c r="A444" s="867" t="s">
        <v>122</v>
      </c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7"/>
      <c r="P444" s="867"/>
      <c r="Q444" s="867"/>
      <c r="R444" s="867"/>
      <c r="S444" s="867"/>
      <c r="T444" s="867"/>
      <c r="U444" s="867"/>
      <c r="V444" s="867"/>
      <c r="W444" s="867"/>
      <c r="X444" s="867"/>
      <c r="Y444" s="867"/>
      <c r="Z444" s="867"/>
      <c r="AA444" s="66"/>
      <c r="AB444" s="66"/>
      <c r="AC444" s="80"/>
    </row>
    <row r="445" spans="1:68" ht="27" customHeight="1" x14ac:dyDescent="0.25">
      <c r="A445" s="63" t="s">
        <v>709</v>
      </c>
      <c r="B445" s="63" t="s">
        <v>710</v>
      </c>
      <c r="C445" s="36">
        <v>4301011873</v>
      </c>
      <c r="D445" s="868">
        <v>4680115881907</v>
      </c>
      <c r="E445" s="868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127</v>
      </c>
      <c r="L445" s="37" t="s">
        <v>45</v>
      </c>
      <c r="M445" s="38" t="s">
        <v>80</v>
      </c>
      <c r="N445" s="38"/>
      <c r="O445" s="37">
        <v>60</v>
      </c>
      <c r="P445" s="11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0"/>
      <c r="R445" s="870"/>
      <c r="S445" s="870"/>
      <c r="T445" s="87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711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709</v>
      </c>
      <c r="B446" s="63" t="s">
        <v>712</v>
      </c>
      <c r="C446" s="36">
        <v>4301011483</v>
      </c>
      <c r="D446" s="868">
        <v>4680115881907</v>
      </c>
      <c r="E446" s="868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127</v>
      </c>
      <c r="L446" s="37" t="s">
        <v>45</v>
      </c>
      <c r="M446" s="38" t="s">
        <v>80</v>
      </c>
      <c r="N446" s="38"/>
      <c r="O446" s="37">
        <v>60</v>
      </c>
      <c r="P446" s="11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0"/>
      <c r="R446" s="870"/>
      <c r="S446" s="870"/>
      <c r="T446" s="87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713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714</v>
      </c>
      <c r="B447" s="63" t="s">
        <v>715</v>
      </c>
      <c r="C447" s="36">
        <v>4301011872</v>
      </c>
      <c r="D447" s="868">
        <v>4680115883925</v>
      </c>
      <c r="E447" s="868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127</v>
      </c>
      <c r="L447" s="37" t="s">
        <v>45</v>
      </c>
      <c r="M447" s="38" t="s">
        <v>80</v>
      </c>
      <c r="N447" s="38"/>
      <c r="O447" s="37">
        <v>60</v>
      </c>
      <c r="P447" s="11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0"/>
      <c r="R447" s="870"/>
      <c r="S447" s="870"/>
      <c r="T447" s="871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711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714</v>
      </c>
      <c r="B448" s="63" t="s">
        <v>716</v>
      </c>
      <c r="C448" s="36">
        <v>4301011655</v>
      </c>
      <c r="D448" s="868">
        <v>4680115883925</v>
      </c>
      <c r="E448" s="868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127</v>
      </c>
      <c r="L448" s="37" t="s">
        <v>45</v>
      </c>
      <c r="M448" s="38" t="s">
        <v>80</v>
      </c>
      <c r="N448" s="38"/>
      <c r="O448" s="37">
        <v>60</v>
      </c>
      <c r="P448" s="11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0"/>
      <c r="R448" s="870"/>
      <c r="S448" s="870"/>
      <c r="T448" s="87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713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717</v>
      </c>
      <c r="B449" s="63" t="s">
        <v>718</v>
      </c>
      <c r="C449" s="36">
        <v>4301011312</v>
      </c>
      <c r="D449" s="868">
        <v>4607091384192</v>
      </c>
      <c r="E449" s="868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127</v>
      </c>
      <c r="L449" s="37" t="s">
        <v>45</v>
      </c>
      <c r="M449" s="38" t="s">
        <v>126</v>
      </c>
      <c r="N449" s="38"/>
      <c r="O449" s="37">
        <v>60</v>
      </c>
      <c r="P449" s="11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0"/>
      <c r="R449" s="870"/>
      <c r="S449" s="870"/>
      <c r="T449" s="87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719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720</v>
      </c>
      <c r="B450" s="63" t="s">
        <v>721</v>
      </c>
      <c r="C450" s="36">
        <v>4301011874</v>
      </c>
      <c r="D450" s="868">
        <v>4680115884892</v>
      </c>
      <c r="E450" s="868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127</v>
      </c>
      <c r="L450" s="37" t="s">
        <v>45</v>
      </c>
      <c r="M450" s="38" t="s">
        <v>80</v>
      </c>
      <c r="N450" s="38"/>
      <c r="O450" s="37">
        <v>60</v>
      </c>
      <c r="P450" s="11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0"/>
      <c r="R450" s="870"/>
      <c r="S450" s="870"/>
      <c r="T450" s="87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722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723</v>
      </c>
      <c r="B451" s="63" t="s">
        <v>724</v>
      </c>
      <c r="C451" s="36">
        <v>4301011875</v>
      </c>
      <c r="D451" s="868">
        <v>4680115884885</v>
      </c>
      <c r="E451" s="868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127</v>
      </c>
      <c r="L451" s="37" t="s">
        <v>45</v>
      </c>
      <c r="M451" s="38" t="s">
        <v>80</v>
      </c>
      <c r="N451" s="38"/>
      <c r="O451" s="37">
        <v>60</v>
      </c>
      <c r="P451" s="11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0"/>
      <c r="R451" s="870"/>
      <c r="S451" s="870"/>
      <c r="T451" s="87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725</v>
      </c>
      <c r="B452" s="63" t="s">
        <v>726</v>
      </c>
      <c r="C452" s="36">
        <v>4301011871</v>
      </c>
      <c r="D452" s="868">
        <v>4680115884908</v>
      </c>
      <c r="E452" s="868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135</v>
      </c>
      <c r="L452" s="37" t="s">
        <v>45</v>
      </c>
      <c r="M452" s="38" t="s">
        <v>80</v>
      </c>
      <c r="N452" s="38"/>
      <c r="O452" s="37">
        <v>60</v>
      </c>
      <c r="P452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0"/>
      <c r="R452" s="870"/>
      <c r="S452" s="870"/>
      <c r="T452" s="87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75"/>
      <c r="B453" s="875"/>
      <c r="C453" s="875"/>
      <c r="D453" s="875"/>
      <c r="E453" s="875"/>
      <c r="F453" s="875"/>
      <c r="G453" s="875"/>
      <c r="H453" s="875"/>
      <c r="I453" s="875"/>
      <c r="J453" s="875"/>
      <c r="K453" s="875"/>
      <c r="L453" s="875"/>
      <c r="M453" s="875"/>
      <c r="N453" s="875"/>
      <c r="O453" s="876"/>
      <c r="P453" s="872" t="s">
        <v>40</v>
      </c>
      <c r="Q453" s="873"/>
      <c r="R453" s="873"/>
      <c r="S453" s="873"/>
      <c r="T453" s="873"/>
      <c r="U453" s="873"/>
      <c r="V453" s="874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75"/>
      <c r="B454" s="875"/>
      <c r="C454" s="875"/>
      <c r="D454" s="875"/>
      <c r="E454" s="875"/>
      <c r="F454" s="875"/>
      <c r="G454" s="875"/>
      <c r="H454" s="875"/>
      <c r="I454" s="875"/>
      <c r="J454" s="875"/>
      <c r="K454" s="875"/>
      <c r="L454" s="875"/>
      <c r="M454" s="875"/>
      <c r="N454" s="875"/>
      <c r="O454" s="876"/>
      <c r="P454" s="872" t="s">
        <v>40</v>
      </c>
      <c r="Q454" s="873"/>
      <c r="R454" s="873"/>
      <c r="S454" s="873"/>
      <c r="T454" s="873"/>
      <c r="U454" s="873"/>
      <c r="V454" s="874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67" t="s">
        <v>76</v>
      </c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7"/>
      <c r="P455" s="867"/>
      <c r="Q455" s="867"/>
      <c r="R455" s="867"/>
      <c r="S455" s="867"/>
      <c r="T455" s="867"/>
      <c r="U455" s="867"/>
      <c r="V455" s="867"/>
      <c r="W455" s="867"/>
      <c r="X455" s="867"/>
      <c r="Y455" s="867"/>
      <c r="Z455" s="867"/>
      <c r="AA455" s="66"/>
      <c r="AB455" s="66"/>
      <c r="AC455" s="80"/>
    </row>
    <row r="456" spans="1:68" ht="27" customHeight="1" x14ac:dyDescent="0.25">
      <c r="A456" s="63" t="s">
        <v>727</v>
      </c>
      <c r="B456" s="63" t="s">
        <v>728</v>
      </c>
      <c r="C456" s="36">
        <v>4301031303</v>
      </c>
      <c r="D456" s="868">
        <v>4607091384802</v>
      </c>
      <c r="E456" s="868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135</v>
      </c>
      <c r="L456" s="37" t="s">
        <v>45</v>
      </c>
      <c r="M456" s="38" t="s">
        <v>80</v>
      </c>
      <c r="N456" s="38"/>
      <c r="O456" s="37">
        <v>35</v>
      </c>
      <c r="P456" s="11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0"/>
      <c r="R456" s="870"/>
      <c r="S456" s="870"/>
      <c r="T456" s="871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729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730</v>
      </c>
      <c r="B457" s="63" t="s">
        <v>731</v>
      </c>
      <c r="C457" s="36">
        <v>4301031304</v>
      </c>
      <c r="D457" s="868">
        <v>4607091384826</v>
      </c>
      <c r="E457" s="868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81</v>
      </c>
      <c r="L457" s="37" t="s">
        <v>45</v>
      </c>
      <c r="M457" s="38" t="s">
        <v>80</v>
      </c>
      <c r="N457" s="38"/>
      <c r="O457" s="37">
        <v>35</v>
      </c>
      <c r="P457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0"/>
      <c r="R457" s="870"/>
      <c r="S457" s="870"/>
      <c r="T457" s="871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729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75"/>
      <c r="B458" s="875"/>
      <c r="C458" s="875"/>
      <c r="D458" s="875"/>
      <c r="E458" s="875"/>
      <c r="F458" s="875"/>
      <c r="G458" s="875"/>
      <c r="H458" s="875"/>
      <c r="I458" s="875"/>
      <c r="J458" s="875"/>
      <c r="K458" s="875"/>
      <c r="L458" s="875"/>
      <c r="M458" s="875"/>
      <c r="N458" s="875"/>
      <c r="O458" s="876"/>
      <c r="P458" s="872" t="s">
        <v>40</v>
      </c>
      <c r="Q458" s="873"/>
      <c r="R458" s="873"/>
      <c r="S458" s="873"/>
      <c r="T458" s="873"/>
      <c r="U458" s="873"/>
      <c r="V458" s="874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75"/>
      <c r="B459" s="875"/>
      <c r="C459" s="875"/>
      <c r="D459" s="875"/>
      <c r="E459" s="875"/>
      <c r="F459" s="875"/>
      <c r="G459" s="875"/>
      <c r="H459" s="875"/>
      <c r="I459" s="875"/>
      <c r="J459" s="875"/>
      <c r="K459" s="875"/>
      <c r="L459" s="875"/>
      <c r="M459" s="875"/>
      <c r="N459" s="875"/>
      <c r="O459" s="876"/>
      <c r="P459" s="872" t="s">
        <v>40</v>
      </c>
      <c r="Q459" s="873"/>
      <c r="R459" s="873"/>
      <c r="S459" s="873"/>
      <c r="T459" s="873"/>
      <c r="U459" s="873"/>
      <c r="V459" s="874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67" t="s">
        <v>82</v>
      </c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7"/>
      <c r="P460" s="867"/>
      <c r="Q460" s="867"/>
      <c r="R460" s="867"/>
      <c r="S460" s="867"/>
      <c r="T460" s="867"/>
      <c r="U460" s="867"/>
      <c r="V460" s="867"/>
      <c r="W460" s="867"/>
      <c r="X460" s="867"/>
      <c r="Y460" s="867"/>
      <c r="Z460" s="867"/>
      <c r="AA460" s="66"/>
      <c r="AB460" s="66"/>
      <c r="AC460" s="80"/>
    </row>
    <row r="461" spans="1:68" ht="27" customHeight="1" x14ac:dyDescent="0.25">
      <c r="A461" s="63" t="s">
        <v>732</v>
      </c>
      <c r="B461" s="63" t="s">
        <v>733</v>
      </c>
      <c r="C461" s="36">
        <v>4301051899</v>
      </c>
      <c r="D461" s="868">
        <v>4607091384246</v>
      </c>
      <c r="E461" s="868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127</v>
      </c>
      <c r="L461" s="37" t="s">
        <v>45</v>
      </c>
      <c r="M461" s="38" t="s">
        <v>86</v>
      </c>
      <c r="N461" s="38"/>
      <c r="O461" s="37">
        <v>40</v>
      </c>
      <c r="P461" s="1111" t="s">
        <v>734</v>
      </c>
      <c r="Q461" s="870"/>
      <c r="R461" s="870"/>
      <c r="S461" s="870"/>
      <c r="T461" s="87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735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736</v>
      </c>
      <c r="B462" s="63" t="s">
        <v>737</v>
      </c>
      <c r="C462" s="36">
        <v>4301051901</v>
      </c>
      <c r="D462" s="868">
        <v>4680115881976</v>
      </c>
      <c r="E462" s="868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127</v>
      </c>
      <c r="L462" s="37" t="s">
        <v>45</v>
      </c>
      <c r="M462" s="38" t="s">
        <v>86</v>
      </c>
      <c r="N462" s="38"/>
      <c r="O462" s="37">
        <v>40</v>
      </c>
      <c r="P462" s="1112" t="s">
        <v>738</v>
      </c>
      <c r="Q462" s="870"/>
      <c r="R462" s="870"/>
      <c r="S462" s="870"/>
      <c r="T462" s="871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739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740</v>
      </c>
      <c r="B463" s="63" t="s">
        <v>741</v>
      </c>
      <c r="C463" s="36">
        <v>4301051297</v>
      </c>
      <c r="D463" s="868">
        <v>4607091384253</v>
      </c>
      <c r="E463" s="868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87</v>
      </c>
      <c r="L463" s="37" t="s">
        <v>45</v>
      </c>
      <c r="M463" s="38" t="s">
        <v>80</v>
      </c>
      <c r="N463" s="38"/>
      <c r="O463" s="37">
        <v>40</v>
      </c>
      <c r="P463" s="11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70"/>
      <c r="R463" s="870"/>
      <c r="S463" s="870"/>
      <c r="T463" s="87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742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740</v>
      </c>
      <c r="B464" s="63" t="s">
        <v>743</v>
      </c>
      <c r="C464" s="36">
        <v>4301051634</v>
      </c>
      <c r="D464" s="868">
        <v>4607091384253</v>
      </c>
      <c r="E464" s="868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87</v>
      </c>
      <c r="L464" s="37" t="s">
        <v>45</v>
      </c>
      <c r="M464" s="38" t="s">
        <v>80</v>
      </c>
      <c r="N464" s="38"/>
      <c r="O464" s="37">
        <v>40</v>
      </c>
      <c r="P464" s="11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70"/>
      <c r="R464" s="870"/>
      <c r="S464" s="870"/>
      <c r="T464" s="871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744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745</v>
      </c>
      <c r="B465" s="63" t="s">
        <v>746</v>
      </c>
      <c r="C465" s="36">
        <v>4301051444</v>
      </c>
      <c r="D465" s="868">
        <v>4680115881969</v>
      </c>
      <c r="E465" s="868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87</v>
      </c>
      <c r="L465" s="37" t="s">
        <v>45</v>
      </c>
      <c r="M465" s="38" t="s">
        <v>80</v>
      </c>
      <c r="N465" s="38"/>
      <c r="O465" s="37">
        <v>40</v>
      </c>
      <c r="P465" s="11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0"/>
      <c r="R465" s="870"/>
      <c r="S465" s="870"/>
      <c r="T465" s="87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747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75"/>
      <c r="B466" s="875"/>
      <c r="C466" s="875"/>
      <c r="D466" s="875"/>
      <c r="E466" s="875"/>
      <c r="F466" s="875"/>
      <c r="G466" s="875"/>
      <c r="H466" s="875"/>
      <c r="I466" s="875"/>
      <c r="J466" s="875"/>
      <c r="K466" s="875"/>
      <c r="L466" s="875"/>
      <c r="M466" s="875"/>
      <c r="N466" s="875"/>
      <c r="O466" s="876"/>
      <c r="P466" s="872" t="s">
        <v>40</v>
      </c>
      <c r="Q466" s="873"/>
      <c r="R466" s="873"/>
      <c r="S466" s="873"/>
      <c r="T466" s="873"/>
      <c r="U466" s="873"/>
      <c r="V466" s="874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75"/>
      <c r="B467" s="875"/>
      <c r="C467" s="875"/>
      <c r="D467" s="875"/>
      <c r="E467" s="875"/>
      <c r="F467" s="875"/>
      <c r="G467" s="875"/>
      <c r="H467" s="875"/>
      <c r="I467" s="875"/>
      <c r="J467" s="875"/>
      <c r="K467" s="875"/>
      <c r="L467" s="875"/>
      <c r="M467" s="875"/>
      <c r="N467" s="875"/>
      <c r="O467" s="876"/>
      <c r="P467" s="872" t="s">
        <v>40</v>
      </c>
      <c r="Q467" s="873"/>
      <c r="R467" s="873"/>
      <c r="S467" s="873"/>
      <c r="T467" s="873"/>
      <c r="U467" s="873"/>
      <c r="V467" s="874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67" t="s">
        <v>215</v>
      </c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7"/>
      <c r="P468" s="867"/>
      <c r="Q468" s="867"/>
      <c r="R468" s="867"/>
      <c r="S468" s="867"/>
      <c r="T468" s="867"/>
      <c r="U468" s="867"/>
      <c r="V468" s="867"/>
      <c r="W468" s="867"/>
      <c r="X468" s="867"/>
      <c r="Y468" s="867"/>
      <c r="Z468" s="867"/>
      <c r="AA468" s="66"/>
      <c r="AB468" s="66"/>
      <c r="AC468" s="80"/>
    </row>
    <row r="469" spans="1:68" ht="27" customHeight="1" x14ac:dyDescent="0.25">
      <c r="A469" s="63" t="s">
        <v>748</v>
      </c>
      <c r="B469" s="63" t="s">
        <v>749</v>
      </c>
      <c r="C469" s="36">
        <v>4301060441</v>
      </c>
      <c r="D469" s="868">
        <v>4607091389357</v>
      </c>
      <c r="E469" s="868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127</v>
      </c>
      <c r="L469" s="37" t="s">
        <v>45</v>
      </c>
      <c r="M469" s="38" t="s">
        <v>86</v>
      </c>
      <c r="N469" s="38"/>
      <c r="O469" s="37">
        <v>40</v>
      </c>
      <c r="P469" s="1116" t="s">
        <v>750</v>
      </c>
      <c r="Q469" s="870"/>
      <c r="R469" s="870"/>
      <c r="S469" s="870"/>
      <c r="T469" s="87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751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75"/>
      <c r="B470" s="875"/>
      <c r="C470" s="875"/>
      <c r="D470" s="875"/>
      <c r="E470" s="875"/>
      <c r="F470" s="875"/>
      <c r="G470" s="875"/>
      <c r="H470" s="875"/>
      <c r="I470" s="875"/>
      <c r="J470" s="875"/>
      <c r="K470" s="875"/>
      <c r="L470" s="875"/>
      <c r="M470" s="875"/>
      <c r="N470" s="875"/>
      <c r="O470" s="876"/>
      <c r="P470" s="872" t="s">
        <v>40</v>
      </c>
      <c r="Q470" s="873"/>
      <c r="R470" s="873"/>
      <c r="S470" s="873"/>
      <c r="T470" s="873"/>
      <c r="U470" s="873"/>
      <c r="V470" s="874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75"/>
      <c r="B471" s="875"/>
      <c r="C471" s="875"/>
      <c r="D471" s="875"/>
      <c r="E471" s="875"/>
      <c r="F471" s="875"/>
      <c r="G471" s="875"/>
      <c r="H471" s="875"/>
      <c r="I471" s="875"/>
      <c r="J471" s="875"/>
      <c r="K471" s="875"/>
      <c r="L471" s="875"/>
      <c r="M471" s="875"/>
      <c r="N471" s="875"/>
      <c r="O471" s="876"/>
      <c r="P471" s="872" t="s">
        <v>40</v>
      </c>
      <c r="Q471" s="873"/>
      <c r="R471" s="873"/>
      <c r="S471" s="873"/>
      <c r="T471" s="873"/>
      <c r="U471" s="873"/>
      <c r="V471" s="874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65" t="s">
        <v>752</v>
      </c>
      <c r="B472" s="865"/>
      <c r="C472" s="865"/>
      <c r="D472" s="865"/>
      <c r="E472" s="865"/>
      <c r="F472" s="865"/>
      <c r="G472" s="865"/>
      <c r="H472" s="865"/>
      <c r="I472" s="865"/>
      <c r="J472" s="865"/>
      <c r="K472" s="865"/>
      <c r="L472" s="865"/>
      <c r="M472" s="865"/>
      <c r="N472" s="865"/>
      <c r="O472" s="865"/>
      <c r="P472" s="865"/>
      <c r="Q472" s="865"/>
      <c r="R472" s="865"/>
      <c r="S472" s="865"/>
      <c r="T472" s="865"/>
      <c r="U472" s="865"/>
      <c r="V472" s="865"/>
      <c r="W472" s="865"/>
      <c r="X472" s="865"/>
      <c r="Y472" s="865"/>
      <c r="Z472" s="865"/>
      <c r="AA472" s="54"/>
      <c r="AB472" s="54"/>
      <c r="AC472" s="54"/>
    </row>
    <row r="473" spans="1:68" ht="16.5" customHeight="1" x14ac:dyDescent="0.25">
      <c r="A473" s="866" t="s">
        <v>753</v>
      </c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6"/>
      <c r="P473" s="866"/>
      <c r="Q473" s="866"/>
      <c r="R473" s="866"/>
      <c r="S473" s="866"/>
      <c r="T473" s="866"/>
      <c r="U473" s="866"/>
      <c r="V473" s="866"/>
      <c r="W473" s="866"/>
      <c r="X473" s="866"/>
      <c r="Y473" s="866"/>
      <c r="Z473" s="866"/>
      <c r="AA473" s="65"/>
      <c r="AB473" s="65"/>
      <c r="AC473" s="79"/>
    </row>
    <row r="474" spans="1:68" ht="14.25" customHeight="1" x14ac:dyDescent="0.25">
      <c r="A474" s="867" t="s">
        <v>122</v>
      </c>
      <c r="B474" s="867"/>
      <c r="C474" s="867"/>
      <c r="D474" s="867"/>
      <c r="E474" s="867"/>
      <c r="F474" s="867"/>
      <c r="G474" s="867"/>
      <c r="H474" s="867"/>
      <c r="I474" s="867"/>
      <c r="J474" s="867"/>
      <c r="K474" s="867"/>
      <c r="L474" s="867"/>
      <c r="M474" s="867"/>
      <c r="N474" s="867"/>
      <c r="O474" s="867"/>
      <c r="P474" s="867"/>
      <c r="Q474" s="867"/>
      <c r="R474" s="867"/>
      <c r="S474" s="867"/>
      <c r="T474" s="867"/>
      <c r="U474" s="867"/>
      <c r="V474" s="867"/>
      <c r="W474" s="867"/>
      <c r="X474" s="867"/>
      <c r="Y474" s="867"/>
      <c r="Z474" s="867"/>
      <c r="AA474" s="66"/>
      <c r="AB474" s="66"/>
      <c r="AC474" s="80"/>
    </row>
    <row r="475" spans="1:68" ht="27" customHeight="1" x14ac:dyDescent="0.25">
      <c r="A475" s="63" t="s">
        <v>754</v>
      </c>
      <c r="B475" s="63" t="s">
        <v>755</v>
      </c>
      <c r="C475" s="36">
        <v>4301011428</v>
      </c>
      <c r="D475" s="868">
        <v>4607091389708</v>
      </c>
      <c r="E475" s="868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87</v>
      </c>
      <c r="L475" s="37" t="s">
        <v>45</v>
      </c>
      <c r="M475" s="38" t="s">
        <v>126</v>
      </c>
      <c r="N475" s="38"/>
      <c r="O475" s="37">
        <v>50</v>
      </c>
      <c r="P475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0"/>
      <c r="R475" s="870"/>
      <c r="S475" s="870"/>
      <c r="T475" s="87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756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75"/>
      <c r="B476" s="875"/>
      <c r="C476" s="875"/>
      <c r="D476" s="875"/>
      <c r="E476" s="875"/>
      <c r="F476" s="875"/>
      <c r="G476" s="875"/>
      <c r="H476" s="875"/>
      <c r="I476" s="875"/>
      <c r="J476" s="875"/>
      <c r="K476" s="875"/>
      <c r="L476" s="875"/>
      <c r="M476" s="875"/>
      <c r="N476" s="875"/>
      <c r="O476" s="876"/>
      <c r="P476" s="872" t="s">
        <v>40</v>
      </c>
      <c r="Q476" s="873"/>
      <c r="R476" s="873"/>
      <c r="S476" s="873"/>
      <c r="T476" s="873"/>
      <c r="U476" s="873"/>
      <c r="V476" s="874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75"/>
      <c r="B477" s="875"/>
      <c r="C477" s="875"/>
      <c r="D477" s="875"/>
      <c r="E477" s="875"/>
      <c r="F477" s="875"/>
      <c r="G477" s="875"/>
      <c r="H477" s="875"/>
      <c r="I477" s="875"/>
      <c r="J477" s="875"/>
      <c r="K477" s="875"/>
      <c r="L477" s="875"/>
      <c r="M477" s="875"/>
      <c r="N477" s="875"/>
      <c r="O477" s="876"/>
      <c r="P477" s="872" t="s">
        <v>40</v>
      </c>
      <c r="Q477" s="873"/>
      <c r="R477" s="873"/>
      <c r="S477" s="873"/>
      <c r="T477" s="873"/>
      <c r="U477" s="873"/>
      <c r="V477" s="874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67" t="s">
        <v>76</v>
      </c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7"/>
      <c r="P478" s="867"/>
      <c r="Q478" s="867"/>
      <c r="R478" s="867"/>
      <c r="S478" s="867"/>
      <c r="T478" s="867"/>
      <c r="U478" s="867"/>
      <c r="V478" s="867"/>
      <c r="W478" s="867"/>
      <c r="X478" s="867"/>
      <c r="Y478" s="867"/>
      <c r="Z478" s="867"/>
      <c r="AA478" s="66"/>
      <c r="AB478" s="66"/>
      <c r="AC478" s="80"/>
    </row>
    <row r="479" spans="1:68" ht="27" customHeight="1" x14ac:dyDescent="0.25">
      <c r="A479" s="63" t="s">
        <v>757</v>
      </c>
      <c r="B479" s="63" t="s">
        <v>758</v>
      </c>
      <c r="C479" s="36">
        <v>4301031405</v>
      </c>
      <c r="D479" s="868">
        <v>4680115886100</v>
      </c>
      <c r="E479" s="868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135</v>
      </c>
      <c r="L479" s="37" t="s">
        <v>45</v>
      </c>
      <c r="M479" s="38" t="s">
        <v>80</v>
      </c>
      <c r="N479" s="38"/>
      <c r="O479" s="37">
        <v>50</v>
      </c>
      <c r="P479" s="1118" t="s">
        <v>759</v>
      </c>
      <c r="Q479" s="870"/>
      <c r="R479" s="870"/>
      <c r="S479" s="870"/>
      <c r="T479" s="87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760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761</v>
      </c>
      <c r="B480" s="63" t="s">
        <v>762</v>
      </c>
      <c r="C480" s="36">
        <v>4301031382</v>
      </c>
      <c r="D480" s="868">
        <v>4680115886117</v>
      </c>
      <c r="E480" s="868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135</v>
      </c>
      <c r="L480" s="37" t="s">
        <v>45</v>
      </c>
      <c r="M480" s="38" t="s">
        <v>80</v>
      </c>
      <c r="N480" s="38"/>
      <c r="O480" s="37">
        <v>50</v>
      </c>
      <c r="P480" s="1119" t="s">
        <v>763</v>
      </c>
      <c r="Q480" s="870"/>
      <c r="R480" s="870"/>
      <c r="S480" s="870"/>
      <c r="T480" s="87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764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761</v>
      </c>
      <c r="B481" s="63" t="s">
        <v>765</v>
      </c>
      <c r="C481" s="36">
        <v>4301031406</v>
      </c>
      <c r="D481" s="868">
        <v>4680115886117</v>
      </c>
      <c r="E481" s="868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80</v>
      </c>
      <c r="N481" s="38"/>
      <c r="O481" s="37">
        <v>50</v>
      </c>
      <c r="P481" s="1120" t="s">
        <v>763</v>
      </c>
      <c r="Q481" s="870"/>
      <c r="R481" s="870"/>
      <c r="S481" s="870"/>
      <c r="T481" s="87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764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766</v>
      </c>
      <c r="B482" s="63" t="s">
        <v>767</v>
      </c>
      <c r="C482" s="36">
        <v>4301031325</v>
      </c>
      <c r="D482" s="868">
        <v>4607091389746</v>
      </c>
      <c r="E482" s="868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135</v>
      </c>
      <c r="L482" s="37" t="s">
        <v>45</v>
      </c>
      <c r="M482" s="38" t="s">
        <v>80</v>
      </c>
      <c r="N482" s="38"/>
      <c r="O482" s="37">
        <v>50</v>
      </c>
      <c r="P482" s="112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0"/>
      <c r="R482" s="870"/>
      <c r="S482" s="870"/>
      <c r="T482" s="87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768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766</v>
      </c>
      <c r="B483" s="63" t="s">
        <v>769</v>
      </c>
      <c r="C483" s="36">
        <v>4301031356</v>
      </c>
      <c r="D483" s="868">
        <v>4607091389746</v>
      </c>
      <c r="E483" s="868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135</v>
      </c>
      <c r="L483" s="37" t="s">
        <v>45</v>
      </c>
      <c r="M483" s="38" t="s">
        <v>80</v>
      </c>
      <c r="N483" s="38"/>
      <c r="O483" s="37">
        <v>50</v>
      </c>
      <c r="P483" s="112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0"/>
      <c r="R483" s="870"/>
      <c r="S483" s="870"/>
      <c r="T483" s="87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768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770</v>
      </c>
      <c r="B484" s="63" t="s">
        <v>771</v>
      </c>
      <c r="C484" s="36">
        <v>4301031335</v>
      </c>
      <c r="D484" s="868">
        <v>4680115883147</v>
      </c>
      <c r="E484" s="868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0"/>
      <c r="R484" s="870"/>
      <c r="S484" s="870"/>
      <c r="T484" s="87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760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770</v>
      </c>
      <c r="B485" s="63" t="s">
        <v>772</v>
      </c>
      <c r="C485" s="36">
        <v>4301031366</v>
      </c>
      <c r="D485" s="868">
        <v>4680115883147</v>
      </c>
      <c r="E485" s="868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24" t="s">
        <v>773</v>
      </c>
      <c r="Q485" s="870"/>
      <c r="R485" s="870"/>
      <c r="S485" s="870"/>
      <c r="T485" s="87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760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774</v>
      </c>
      <c r="B486" s="63" t="s">
        <v>775</v>
      </c>
      <c r="C486" s="36">
        <v>4301031330</v>
      </c>
      <c r="D486" s="868">
        <v>4607091384338</v>
      </c>
      <c r="E486" s="868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2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0"/>
      <c r="R486" s="870"/>
      <c r="S486" s="870"/>
      <c r="T486" s="87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760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774</v>
      </c>
      <c r="B487" s="63" t="s">
        <v>776</v>
      </c>
      <c r="C487" s="36">
        <v>4301031362</v>
      </c>
      <c r="D487" s="868">
        <v>4607091384338</v>
      </c>
      <c r="E487" s="868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0"/>
      <c r="R487" s="870"/>
      <c r="S487" s="870"/>
      <c r="T487" s="87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760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777</v>
      </c>
      <c r="B488" s="63" t="s">
        <v>778</v>
      </c>
      <c r="C488" s="36">
        <v>4301031336</v>
      </c>
      <c r="D488" s="868">
        <v>4680115883154</v>
      </c>
      <c r="E488" s="86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0"/>
      <c r="R488" s="870"/>
      <c r="S488" s="870"/>
      <c r="T488" s="87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779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777</v>
      </c>
      <c r="B489" s="63" t="s">
        <v>780</v>
      </c>
      <c r="C489" s="36">
        <v>4301031374</v>
      </c>
      <c r="D489" s="868">
        <v>4680115883154</v>
      </c>
      <c r="E489" s="86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28" t="s">
        <v>781</v>
      </c>
      <c r="Q489" s="870"/>
      <c r="R489" s="870"/>
      <c r="S489" s="870"/>
      <c r="T489" s="87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782</v>
      </c>
      <c r="B490" s="63" t="s">
        <v>783</v>
      </c>
      <c r="C490" s="36">
        <v>4301031331</v>
      </c>
      <c r="D490" s="868">
        <v>4607091389524</v>
      </c>
      <c r="E490" s="86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0"/>
      <c r="R490" s="870"/>
      <c r="S490" s="870"/>
      <c r="T490" s="87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779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782</v>
      </c>
      <c r="B491" s="63" t="s">
        <v>784</v>
      </c>
      <c r="C491" s="36">
        <v>4301031361</v>
      </c>
      <c r="D491" s="868">
        <v>4607091389524</v>
      </c>
      <c r="E491" s="86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0"/>
      <c r="R491" s="870"/>
      <c r="S491" s="870"/>
      <c r="T491" s="87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779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4301031337</v>
      </c>
      <c r="D492" s="868">
        <v>4680115883161</v>
      </c>
      <c r="E492" s="868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0"/>
      <c r="R492" s="870"/>
      <c r="S492" s="870"/>
      <c r="T492" s="87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787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785</v>
      </c>
      <c r="B493" s="63" t="s">
        <v>788</v>
      </c>
      <c r="C493" s="36">
        <v>4301031364</v>
      </c>
      <c r="D493" s="868">
        <v>4680115883161</v>
      </c>
      <c r="E493" s="86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32" t="s">
        <v>789</v>
      </c>
      <c r="Q493" s="870"/>
      <c r="R493" s="870"/>
      <c r="S493" s="870"/>
      <c r="T493" s="87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790</v>
      </c>
      <c r="B494" s="63" t="s">
        <v>791</v>
      </c>
      <c r="C494" s="36">
        <v>4301031333</v>
      </c>
      <c r="D494" s="868">
        <v>4607091389531</v>
      </c>
      <c r="E494" s="868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0"/>
      <c r="R494" s="870"/>
      <c r="S494" s="870"/>
      <c r="T494" s="87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792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790</v>
      </c>
      <c r="B495" s="63" t="s">
        <v>793</v>
      </c>
      <c r="C495" s="36">
        <v>4301031358</v>
      </c>
      <c r="D495" s="868">
        <v>4607091389531</v>
      </c>
      <c r="E495" s="86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0"/>
      <c r="R495" s="870"/>
      <c r="S495" s="870"/>
      <c r="T495" s="87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792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794</v>
      </c>
      <c r="B496" s="63" t="s">
        <v>795</v>
      </c>
      <c r="C496" s="36">
        <v>4301031360</v>
      </c>
      <c r="D496" s="868">
        <v>4607091384345</v>
      </c>
      <c r="E496" s="868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0"/>
      <c r="R496" s="870"/>
      <c r="S496" s="870"/>
      <c r="T496" s="87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787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796</v>
      </c>
      <c r="B497" s="63" t="s">
        <v>797</v>
      </c>
      <c r="C497" s="36">
        <v>4301031338</v>
      </c>
      <c r="D497" s="868">
        <v>4680115883185</v>
      </c>
      <c r="E497" s="868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3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0"/>
      <c r="R497" s="870"/>
      <c r="S497" s="870"/>
      <c r="T497" s="87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764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796</v>
      </c>
      <c r="B498" s="63" t="s">
        <v>798</v>
      </c>
      <c r="C498" s="36">
        <v>4301031368</v>
      </c>
      <c r="D498" s="868">
        <v>4680115883185</v>
      </c>
      <c r="E498" s="868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37" t="s">
        <v>799</v>
      </c>
      <c r="Q498" s="870"/>
      <c r="R498" s="870"/>
      <c r="S498" s="870"/>
      <c r="T498" s="87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764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796</v>
      </c>
      <c r="B499" s="63" t="s">
        <v>800</v>
      </c>
      <c r="C499" s="36">
        <v>4301031255</v>
      </c>
      <c r="D499" s="868">
        <v>4680115883185</v>
      </c>
      <c r="E499" s="868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45</v>
      </c>
      <c r="P499" s="11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0"/>
      <c r="R499" s="870"/>
      <c r="S499" s="870"/>
      <c r="T499" s="87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75"/>
      <c r="B500" s="875"/>
      <c r="C500" s="875"/>
      <c r="D500" s="875"/>
      <c r="E500" s="875"/>
      <c r="F500" s="875"/>
      <c r="G500" s="875"/>
      <c r="H500" s="875"/>
      <c r="I500" s="875"/>
      <c r="J500" s="875"/>
      <c r="K500" s="875"/>
      <c r="L500" s="875"/>
      <c r="M500" s="875"/>
      <c r="N500" s="875"/>
      <c r="O500" s="876"/>
      <c r="P500" s="872" t="s">
        <v>40</v>
      </c>
      <c r="Q500" s="873"/>
      <c r="R500" s="873"/>
      <c r="S500" s="873"/>
      <c r="T500" s="873"/>
      <c r="U500" s="873"/>
      <c r="V500" s="874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75"/>
      <c r="B501" s="875"/>
      <c r="C501" s="875"/>
      <c r="D501" s="875"/>
      <c r="E501" s="875"/>
      <c r="F501" s="875"/>
      <c r="G501" s="875"/>
      <c r="H501" s="875"/>
      <c r="I501" s="875"/>
      <c r="J501" s="875"/>
      <c r="K501" s="875"/>
      <c r="L501" s="875"/>
      <c r="M501" s="875"/>
      <c r="N501" s="875"/>
      <c r="O501" s="876"/>
      <c r="P501" s="872" t="s">
        <v>40</v>
      </c>
      <c r="Q501" s="873"/>
      <c r="R501" s="873"/>
      <c r="S501" s="873"/>
      <c r="T501" s="873"/>
      <c r="U501" s="873"/>
      <c r="V501" s="874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67" t="s">
        <v>82</v>
      </c>
      <c r="B502" s="867"/>
      <c r="C502" s="867"/>
      <c r="D502" s="867"/>
      <c r="E502" s="867"/>
      <c r="F502" s="867"/>
      <c r="G502" s="867"/>
      <c r="H502" s="867"/>
      <c r="I502" s="867"/>
      <c r="J502" s="867"/>
      <c r="K502" s="867"/>
      <c r="L502" s="867"/>
      <c r="M502" s="867"/>
      <c r="N502" s="867"/>
      <c r="O502" s="867"/>
      <c r="P502" s="867"/>
      <c r="Q502" s="867"/>
      <c r="R502" s="867"/>
      <c r="S502" s="867"/>
      <c r="T502" s="867"/>
      <c r="U502" s="867"/>
      <c r="V502" s="867"/>
      <c r="W502" s="867"/>
      <c r="X502" s="867"/>
      <c r="Y502" s="867"/>
      <c r="Z502" s="867"/>
      <c r="AA502" s="66"/>
      <c r="AB502" s="66"/>
      <c r="AC502" s="80"/>
    </row>
    <row r="503" spans="1:68" ht="27" customHeight="1" x14ac:dyDescent="0.25">
      <c r="A503" s="63" t="s">
        <v>802</v>
      </c>
      <c r="B503" s="63" t="s">
        <v>803</v>
      </c>
      <c r="C503" s="36">
        <v>4301051284</v>
      </c>
      <c r="D503" s="868">
        <v>4607091384352</v>
      </c>
      <c r="E503" s="868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86</v>
      </c>
      <c r="N503" s="38"/>
      <c r="O503" s="37">
        <v>45</v>
      </c>
      <c r="P50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0"/>
      <c r="R503" s="870"/>
      <c r="S503" s="870"/>
      <c r="T503" s="87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804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805</v>
      </c>
      <c r="B504" s="63" t="s">
        <v>806</v>
      </c>
      <c r="C504" s="36">
        <v>4301051431</v>
      </c>
      <c r="D504" s="868">
        <v>4607091389654</v>
      </c>
      <c r="E504" s="868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87</v>
      </c>
      <c r="L504" s="37" t="s">
        <v>45</v>
      </c>
      <c r="M504" s="38" t="s">
        <v>86</v>
      </c>
      <c r="N504" s="38"/>
      <c r="O504" s="37">
        <v>45</v>
      </c>
      <c r="P50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0"/>
      <c r="R504" s="870"/>
      <c r="S504" s="870"/>
      <c r="T504" s="87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807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75"/>
      <c r="B505" s="875"/>
      <c r="C505" s="875"/>
      <c r="D505" s="875"/>
      <c r="E505" s="875"/>
      <c r="F505" s="875"/>
      <c r="G505" s="875"/>
      <c r="H505" s="875"/>
      <c r="I505" s="875"/>
      <c r="J505" s="875"/>
      <c r="K505" s="875"/>
      <c r="L505" s="875"/>
      <c r="M505" s="875"/>
      <c r="N505" s="875"/>
      <c r="O505" s="876"/>
      <c r="P505" s="872" t="s">
        <v>40</v>
      </c>
      <c r="Q505" s="873"/>
      <c r="R505" s="873"/>
      <c r="S505" s="873"/>
      <c r="T505" s="873"/>
      <c r="U505" s="873"/>
      <c r="V505" s="874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75"/>
      <c r="B506" s="875"/>
      <c r="C506" s="875"/>
      <c r="D506" s="875"/>
      <c r="E506" s="875"/>
      <c r="F506" s="875"/>
      <c r="G506" s="875"/>
      <c r="H506" s="875"/>
      <c r="I506" s="875"/>
      <c r="J506" s="875"/>
      <c r="K506" s="875"/>
      <c r="L506" s="875"/>
      <c r="M506" s="875"/>
      <c r="N506" s="875"/>
      <c r="O506" s="876"/>
      <c r="P506" s="872" t="s">
        <v>40</v>
      </c>
      <c r="Q506" s="873"/>
      <c r="R506" s="873"/>
      <c r="S506" s="873"/>
      <c r="T506" s="873"/>
      <c r="U506" s="873"/>
      <c r="V506" s="874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67" t="s">
        <v>111</v>
      </c>
      <c r="B507" s="867"/>
      <c r="C507" s="867"/>
      <c r="D507" s="867"/>
      <c r="E507" s="867"/>
      <c r="F507" s="867"/>
      <c r="G507" s="867"/>
      <c r="H507" s="867"/>
      <c r="I507" s="867"/>
      <c r="J507" s="867"/>
      <c r="K507" s="867"/>
      <c r="L507" s="867"/>
      <c r="M507" s="867"/>
      <c r="N507" s="867"/>
      <c r="O507" s="867"/>
      <c r="P507" s="867"/>
      <c r="Q507" s="867"/>
      <c r="R507" s="867"/>
      <c r="S507" s="867"/>
      <c r="T507" s="867"/>
      <c r="U507" s="867"/>
      <c r="V507" s="867"/>
      <c r="W507" s="867"/>
      <c r="X507" s="867"/>
      <c r="Y507" s="867"/>
      <c r="Z507" s="867"/>
      <c r="AA507" s="66"/>
      <c r="AB507" s="66"/>
      <c r="AC507" s="80"/>
    </row>
    <row r="508" spans="1:68" ht="27" customHeight="1" x14ac:dyDescent="0.25">
      <c r="A508" s="63" t="s">
        <v>808</v>
      </c>
      <c r="B508" s="63" t="s">
        <v>809</v>
      </c>
      <c r="C508" s="36">
        <v>4301032045</v>
      </c>
      <c r="D508" s="868">
        <v>4680115884335</v>
      </c>
      <c r="E508" s="868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812</v>
      </c>
      <c r="L508" s="37" t="s">
        <v>45</v>
      </c>
      <c r="M508" s="38" t="s">
        <v>811</v>
      </c>
      <c r="N508" s="38"/>
      <c r="O508" s="37">
        <v>60</v>
      </c>
      <c r="P50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0"/>
      <c r="R508" s="870"/>
      <c r="S508" s="870"/>
      <c r="T508" s="87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810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813</v>
      </c>
      <c r="B509" s="63" t="s">
        <v>814</v>
      </c>
      <c r="C509" s="36">
        <v>4301170011</v>
      </c>
      <c r="D509" s="868">
        <v>4680115884113</v>
      </c>
      <c r="E509" s="868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812</v>
      </c>
      <c r="L509" s="37" t="s">
        <v>45</v>
      </c>
      <c r="M509" s="38" t="s">
        <v>811</v>
      </c>
      <c r="N509" s="38"/>
      <c r="O509" s="37">
        <v>150</v>
      </c>
      <c r="P50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0"/>
      <c r="R509" s="870"/>
      <c r="S509" s="870"/>
      <c r="T509" s="87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815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5"/>
      <c r="B510" s="875"/>
      <c r="C510" s="875"/>
      <c r="D510" s="875"/>
      <c r="E510" s="875"/>
      <c r="F510" s="875"/>
      <c r="G510" s="875"/>
      <c r="H510" s="875"/>
      <c r="I510" s="875"/>
      <c r="J510" s="875"/>
      <c r="K510" s="875"/>
      <c r="L510" s="875"/>
      <c r="M510" s="875"/>
      <c r="N510" s="875"/>
      <c r="O510" s="876"/>
      <c r="P510" s="872" t="s">
        <v>40</v>
      </c>
      <c r="Q510" s="873"/>
      <c r="R510" s="873"/>
      <c r="S510" s="873"/>
      <c r="T510" s="873"/>
      <c r="U510" s="873"/>
      <c r="V510" s="87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5"/>
      <c r="B511" s="875"/>
      <c r="C511" s="875"/>
      <c r="D511" s="875"/>
      <c r="E511" s="875"/>
      <c r="F511" s="875"/>
      <c r="G511" s="875"/>
      <c r="H511" s="875"/>
      <c r="I511" s="875"/>
      <c r="J511" s="875"/>
      <c r="K511" s="875"/>
      <c r="L511" s="875"/>
      <c r="M511" s="875"/>
      <c r="N511" s="875"/>
      <c r="O511" s="876"/>
      <c r="P511" s="872" t="s">
        <v>40</v>
      </c>
      <c r="Q511" s="873"/>
      <c r="R511" s="873"/>
      <c r="S511" s="873"/>
      <c r="T511" s="873"/>
      <c r="U511" s="873"/>
      <c r="V511" s="87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6" t="s">
        <v>816</v>
      </c>
      <c r="B512" s="866"/>
      <c r="C512" s="866"/>
      <c r="D512" s="866"/>
      <c r="E512" s="866"/>
      <c r="F512" s="866"/>
      <c r="G512" s="866"/>
      <c r="H512" s="866"/>
      <c r="I512" s="866"/>
      <c r="J512" s="866"/>
      <c r="K512" s="866"/>
      <c r="L512" s="866"/>
      <c r="M512" s="866"/>
      <c r="N512" s="866"/>
      <c r="O512" s="866"/>
      <c r="P512" s="866"/>
      <c r="Q512" s="866"/>
      <c r="R512" s="866"/>
      <c r="S512" s="866"/>
      <c r="T512" s="866"/>
      <c r="U512" s="866"/>
      <c r="V512" s="866"/>
      <c r="W512" s="866"/>
      <c r="X512" s="866"/>
      <c r="Y512" s="866"/>
      <c r="Z512" s="866"/>
      <c r="AA512" s="65"/>
      <c r="AB512" s="65"/>
      <c r="AC512" s="79"/>
    </row>
    <row r="513" spans="1:68" ht="14.25" customHeight="1" x14ac:dyDescent="0.25">
      <c r="A513" s="867" t="s">
        <v>173</v>
      </c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7"/>
      <c r="P513" s="867"/>
      <c r="Q513" s="867"/>
      <c r="R513" s="867"/>
      <c r="S513" s="867"/>
      <c r="T513" s="867"/>
      <c r="U513" s="867"/>
      <c r="V513" s="867"/>
      <c r="W513" s="867"/>
      <c r="X513" s="867"/>
      <c r="Y513" s="867"/>
      <c r="Z513" s="867"/>
      <c r="AA513" s="66"/>
      <c r="AB513" s="66"/>
      <c r="AC513" s="80"/>
    </row>
    <row r="514" spans="1:68" ht="27" customHeight="1" x14ac:dyDescent="0.25">
      <c r="A514" s="63" t="s">
        <v>817</v>
      </c>
      <c r="B514" s="63" t="s">
        <v>818</v>
      </c>
      <c r="C514" s="36">
        <v>4301020315</v>
      </c>
      <c r="D514" s="868">
        <v>4607091389364</v>
      </c>
      <c r="E514" s="868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87</v>
      </c>
      <c r="L514" s="37" t="s">
        <v>45</v>
      </c>
      <c r="M514" s="38" t="s">
        <v>80</v>
      </c>
      <c r="N514" s="38"/>
      <c r="O514" s="37">
        <v>40</v>
      </c>
      <c r="P51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0"/>
      <c r="R514" s="870"/>
      <c r="S514" s="870"/>
      <c r="T514" s="87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819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5"/>
      <c r="B515" s="875"/>
      <c r="C515" s="875"/>
      <c r="D515" s="875"/>
      <c r="E515" s="875"/>
      <c r="F515" s="875"/>
      <c r="G515" s="875"/>
      <c r="H515" s="875"/>
      <c r="I515" s="875"/>
      <c r="J515" s="875"/>
      <c r="K515" s="875"/>
      <c r="L515" s="875"/>
      <c r="M515" s="875"/>
      <c r="N515" s="875"/>
      <c r="O515" s="876"/>
      <c r="P515" s="872" t="s">
        <v>40</v>
      </c>
      <c r="Q515" s="873"/>
      <c r="R515" s="873"/>
      <c r="S515" s="873"/>
      <c r="T515" s="873"/>
      <c r="U515" s="873"/>
      <c r="V515" s="874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5"/>
      <c r="B516" s="875"/>
      <c r="C516" s="875"/>
      <c r="D516" s="875"/>
      <c r="E516" s="875"/>
      <c r="F516" s="875"/>
      <c r="G516" s="875"/>
      <c r="H516" s="875"/>
      <c r="I516" s="875"/>
      <c r="J516" s="875"/>
      <c r="K516" s="875"/>
      <c r="L516" s="875"/>
      <c r="M516" s="875"/>
      <c r="N516" s="875"/>
      <c r="O516" s="876"/>
      <c r="P516" s="872" t="s">
        <v>40</v>
      </c>
      <c r="Q516" s="873"/>
      <c r="R516" s="873"/>
      <c r="S516" s="873"/>
      <c r="T516" s="873"/>
      <c r="U516" s="873"/>
      <c r="V516" s="874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67" t="s">
        <v>76</v>
      </c>
      <c r="B517" s="867"/>
      <c r="C517" s="867"/>
      <c r="D517" s="867"/>
      <c r="E517" s="867"/>
      <c r="F517" s="867"/>
      <c r="G517" s="867"/>
      <c r="H517" s="867"/>
      <c r="I517" s="867"/>
      <c r="J517" s="867"/>
      <c r="K517" s="867"/>
      <c r="L517" s="867"/>
      <c r="M517" s="867"/>
      <c r="N517" s="867"/>
      <c r="O517" s="867"/>
      <c r="P517" s="867"/>
      <c r="Q517" s="867"/>
      <c r="R517" s="867"/>
      <c r="S517" s="867"/>
      <c r="T517" s="867"/>
      <c r="U517" s="867"/>
      <c r="V517" s="867"/>
      <c r="W517" s="867"/>
      <c r="X517" s="867"/>
      <c r="Y517" s="867"/>
      <c r="Z517" s="867"/>
      <c r="AA517" s="66"/>
      <c r="AB517" s="66"/>
      <c r="AC517" s="80"/>
    </row>
    <row r="518" spans="1:68" ht="27" customHeight="1" x14ac:dyDescent="0.25">
      <c r="A518" s="63" t="s">
        <v>820</v>
      </c>
      <c r="B518" s="63" t="s">
        <v>821</v>
      </c>
      <c r="C518" s="36">
        <v>4301031403</v>
      </c>
      <c r="D518" s="868">
        <v>4680115886094</v>
      </c>
      <c r="E518" s="868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126</v>
      </c>
      <c r="N518" s="38"/>
      <c r="O518" s="37">
        <v>50</v>
      </c>
      <c r="P518" s="1144" t="s">
        <v>822</v>
      </c>
      <c r="Q518" s="870"/>
      <c r="R518" s="870"/>
      <c r="S518" s="870"/>
      <c r="T518" s="87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823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824</v>
      </c>
      <c r="B519" s="63" t="s">
        <v>825</v>
      </c>
      <c r="C519" s="36">
        <v>4301031363</v>
      </c>
      <c r="D519" s="868">
        <v>4607091389425</v>
      </c>
      <c r="E519" s="868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0"/>
      <c r="R519" s="870"/>
      <c r="S519" s="870"/>
      <c r="T519" s="87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826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827</v>
      </c>
      <c r="B520" s="63" t="s">
        <v>828</v>
      </c>
      <c r="C520" s="36">
        <v>4301031373</v>
      </c>
      <c r="D520" s="868">
        <v>4680115880771</v>
      </c>
      <c r="E520" s="868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1146" t="s">
        <v>829</v>
      </c>
      <c r="Q520" s="870"/>
      <c r="R520" s="870"/>
      <c r="S520" s="870"/>
      <c r="T520" s="87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830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4301031327</v>
      </c>
      <c r="D521" s="868">
        <v>4607091389500</v>
      </c>
      <c r="E521" s="86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0"/>
      <c r="R521" s="870"/>
      <c r="S521" s="870"/>
      <c r="T521" s="87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830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831</v>
      </c>
      <c r="B522" s="63" t="s">
        <v>833</v>
      </c>
      <c r="C522" s="36">
        <v>4301031359</v>
      </c>
      <c r="D522" s="868">
        <v>4607091389500</v>
      </c>
      <c r="E522" s="868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50</v>
      </c>
      <c r="P522" s="11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0"/>
      <c r="R522" s="870"/>
      <c r="S522" s="870"/>
      <c r="T522" s="87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830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5"/>
      <c r="B523" s="875"/>
      <c r="C523" s="875"/>
      <c r="D523" s="875"/>
      <c r="E523" s="875"/>
      <c r="F523" s="875"/>
      <c r="G523" s="875"/>
      <c r="H523" s="875"/>
      <c r="I523" s="875"/>
      <c r="J523" s="875"/>
      <c r="K523" s="875"/>
      <c r="L523" s="875"/>
      <c r="M523" s="875"/>
      <c r="N523" s="875"/>
      <c r="O523" s="876"/>
      <c r="P523" s="872" t="s">
        <v>40</v>
      </c>
      <c r="Q523" s="873"/>
      <c r="R523" s="873"/>
      <c r="S523" s="873"/>
      <c r="T523" s="873"/>
      <c r="U523" s="873"/>
      <c r="V523" s="874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5"/>
      <c r="B524" s="875"/>
      <c r="C524" s="875"/>
      <c r="D524" s="875"/>
      <c r="E524" s="875"/>
      <c r="F524" s="875"/>
      <c r="G524" s="875"/>
      <c r="H524" s="875"/>
      <c r="I524" s="875"/>
      <c r="J524" s="875"/>
      <c r="K524" s="875"/>
      <c r="L524" s="875"/>
      <c r="M524" s="875"/>
      <c r="N524" s="875"/>
      <c r="O524" s="876"/>
      <c r="P524" s="872" t="s">
        <v>40</v>
      </c>
      <c r="Q524" s="873"/>
      <c r="R524" s="873"/>
      <c r="S524" s="873"/>
      <c r="T524" s="873"/>
      <c r="U524" s="873"/>
      <c r="V524" s="874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67" t="s">
        <v>834</v>
      </c>
      <c r="B525" s="867"/>
      <c r="C525" s="867"/>
      <c r="D525" s="867"/>
      <c r="E525" s="867"/>
      <c r="F525" s="867"/>
      <c r="G525" s="867"/>
      <c r="H525" s="867"/>
      <c r="I525" s="867"/>
      <c r="J525" s="867"/>
      <c r="K525" s="867"/>
      <c r="L525" s="867"/>
      <c r="M525" s="867"/>
      <c r="N525" s="867"/>
      <c r="O525" s="867"/>
      <c r="P525" s="867"/>
      <c r="Q525" s="867"/>
      <c r="R525" s="867"/>
      <c r="S525" s="867"/>
      <c r="T525" s="867"/>
      <c r="U525" s="867"/>
      <c r="V525" s="867"/>
      <c r="W525" s="867"/>
      <c r="X525" s="867"/>
      <c r="Y525" s="867"/>
      <c r="Z525" s="867"/>
      <c r="AA525" s="66"/>
      <c r="AB525" s="66"/>
      <c r="AC525" s="80"/>
    </row>
    <row r="526" spans="1:68" ht="27" customHeight="1" x14ac:dyDescent="0.25">
      <c r="A526" s="63" t="s">
        <v>835</v>
      </c>
      <c r="B526" s="63" t="s">
        <v>836</v>
      </c>
      <c r="C526" s="36">
        <v>4301040357</v>
      </c>
      <c r="D526" s="868">
        <v>4680115884564</v>
      </c>
      <c r="E526" s="868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812</v>
      </c>
      <c r="L526" s="37" t="s">
        <v>45</v>
      </c>
      <c r="M526" s="38" t="s">
        <v>811</v>
      </c>
      <c r="N526" s="38"/>
      <c r="O526" s="37">
        <v>60</v>
      </c>
      <c r="P526" s="11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70"/>
      <c r="R526" s="870"/>
      <c r="S526" s="870"/>
      <c r="T526" s="87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837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75"/>
      <c r="B527" s="875"/>
      <c r="C527" s="875"/>
      <c r="D527" s="875"/>
      <c r="E527" s="875"/>
      <c r="F527" s="875"/>
      <c r="G527" s="875"/>
      <c r="H527" s="875"/>
      <c r="I527" s="875"/>
      <c r="J527" s="875"/>
      <c r="K527" s="875"/>
      <c r="L527" s="875"/>
      <c r="M527" s="875"/>
      <c r="N527" s="875"/>
      <c r="O527" s="876"/>
      <c r="P527" s="872" t="s">
        <v>40</v>
      </c>
      <c r="Q527" s="873"/>
      <c r="R527" s="873"/>
      <c r="S527" s="873"/>
      <c r="T527" s="873"/>
      <c r="U527" s="873"/>
      <c r="V527" s="874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75"/>
      <c r="B528" s="875"/>
      <c r="C528" s="875"/>
      <c r="D528" s="875"/>
      <c r="E528" s="875"/>
      <c r="F528" s="875"/>
      <c r="G528" s="875"/>
      <c r="H528" s="875"/>
      <c r="I528" s="875"/>
      <c r="J528" s="875"/>
      <c r="K528" s="875"/>
      <c r="L528" s="875"/>
      <c r="M528" s="875"/>
      <c r="N528" s="875"/>
      <c r="O528" s="876"/>
      <c r="P528" s="872" t="s">
        <v>40</v>
      </c>
      <c r="Q528" s="873"/>
      <c r="R528" s="873"/>
      <c r="S528" s="873"/>
      <c r="T528" s="873"/>
      <c r="U528" s="873"/>
      <c r="V528" s="874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66" t="s">
        <v>838</v>
      </c>
      <c r="B529" s="866"/>
      <c r="C529" s="866"/>
      <c r="D529" s="866"/>
      <c r="E529" s="866"/>
      <c r="F529" s="866"/>
      <c r="G529" s="866"/>
      <c r="H529" s="866"/>
      <c r="I529" s="866"/>
      <c r="J529" s="866"/>
      <c r="K529" s="866"/>
      <c r="L529" s="866"/>
      <c r="M529" s="866"/>
      <c r="N529" s="866"/>
      <c r="O529" s="866"/>
      <c r="P529" s="866"/>
      <c r="Q529" s="866"/>
      <c r="R529" s="866"/>
      <c r="S529" s="866"/>
      <c r="T529" s="866"/>
      <c r="U529" s="866"/>
      <c r="V529" s="866"/>
      <c r="W529" s="866"/>
      <c r="X529" s="866"/>
      <c r="Y529" s="866"/>
      <c r="Z529" s="866"/>
      <c r="AA529" s="65"/>
      <c r="AB529" s="65"/>
      <c r="AC529" s="79"/>
    </row>
    <row r="530" spans="1:68" ht="14.25" customHeight="1" x14ac:dyDescent="0.25">
      <c r="A530" s="867" t="s">
        <v>76</v>
      </c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7"/>
      <c r="P530" s="867"/>
      <c r="Q530" s="867"/>
      <c r="R530" s="867"/>
      <c r="S530" s="867"/>
      <c r="T530" s="867"/>
      <c r="U530" s="867"/>
      <c r="V530" s="867"/>
      <c r="W530" s="867"/>
      <c r="X530" s="867"/>
      <c r="Y530" s="867"/>
      <c r="Z530" s="867"/>
      <c r="AA530" s="66"/>
      <c r="AB530" s="66"/>
      <c r="AC530" s="80"/>
    </row>
    <row r="531" spans="1:68" ht="27" customHeight="1" x14ac:dyDescent="0.25">
      <c r="A531" s="63" t="s">
        <v>839</v>
      </c>
      <c r="B531" s="63" t="s">
        <v>840</v>
      </c>
      <c r="C531" s="36">
        <v>4301031294</v>
      </c>
      <c r="D531" s="868">
        <v>4680115885189</v>
      </c>
      <c r="E531" s="868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70"/>
      <c r="R531" s="870"/>
      <c r="S531" s="870"/>
      <c r="T531" s="871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ref="Y531:Y536" si="104"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841</v>
      </c>
      <c r="AG531" s="78"/>
      <c r="AJ531" s="84" t="s">
        <v>45</v>
      </c>
      <c r="AK531" s="84">
        <v>0</v>
      </c>
      <c r="BB531" s="635" t="s">
        <v>66</v>
      </c>
      <c r="BM531" s="78">
        <f t="shared" ref="BM531:BM536" si="105">IFERROR(X531*I531/H531,"0")</f>
        <v>0</v>
      </c>
      <c r="BN531" s="78">
        <f t="shared" ref="BN531:BN536" si="106">IFERROR(Y531*I531/H531,"0")</f>
        <v>0</v>
      </c>
      <c r="BO531" s="78">
        <f t="shared" ref="BO531:BO536" si="107">IFERROR(1/J531*(X531/H531),"0")</f>
        <v>0</v>
      </c>
      <c r="BP531" s="78">
        <f t="shared" ref="BP531:BP536" si="108">IFERROR(1/J531*(Y531/H531),"0")</f>
        <v>0</v>
      </c>
    </row>
    <row r="532" spans="1:68" ht="27" customHeight="1" x14ac:dyDescent="0.25">
      <c r="A532" s="63" t="s">
        <v>842</v>
      </c>
      <c r="B532" s="63" t="s">
        <v>843</v>
      </c>
      <c r="C532" s="36">
        <v>4301031293</v>
      </c>
      <c r="D532" s="868">
        <v>4680115885172</v>
      </c>
      <c r="E532" s="868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70"/>
      <c r="R532" s="870"/>
      <c r="S532" s="870"/>
      <c r="T532" s="871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4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841</v>
      </c>
      <c r="AG532" s="78"/>
      <c r="AJ532" s="84" t="s">
        <v>45</v>
      </c>
      <c r="AK532" s="84">
        <v>0</v>
      </c>
      <c r="BB532" s="637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844</v>
      </c>
      <c r="B533" s="63" t="s">
        <v>845</v>
      </c>
      <c r="C533" s="36">
        <v>4301031347</v>
      </c>
      <c r="D533" s="868">
        <v>4680115885110</v>
      </c>
      <c r="E533" s="868"/>
      <c r="F533" s="62">
        <v>0.2</v>
      </c>
      <c r="G533" s="37">
        <v>6</v>
      </c>
      <c r="H533" s="62">
        <v>1.2</v>
      </c>
      <c r="I533" s="62">
        <v>2.1</v>
      </c>
      <c r="J533" s="37">
        <v>182</v>
      </c>
      <c r="K533" s="37" t="s">
        <v>87</v>
      </c>
      <c r="L533" s="37" t="s">
        <v>45</v>
      </c>
      <c r="M533" s="38" t="s">
        <v>80</v>
      </c>
      <c r="N533" s="38"/>
      <c r="O533" s="37">
        <v>50</v>
      </c>
      <c r="P533" s="1152" t="s">
        <v>846</v>
      </c>
      <c r="Q533" s="870"/>
      <c r="R533" s="870"/>
      <c r="S533" s="870"/>
      <c r="T533" s="871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38" t="s">
        <v>847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844</v>
      </c>
      <c r="B534" s="63" t="s">
        <v>848</v>
      </c>
      <c r="C534" s="36">
        <v>4301031291</v>
      </c>
      <c r="D534" s="868">
        <v>4680115885110</v>
      </c>
      <c r="E534" s="868"/>
      <c r="F534" s="62">
        <v>0.2</v>
      </c>
      <c r="G534" s="37">
        <v>6</v>
      </c>
      <c r="H534" s="62">
        <v>1.2</v>
      </c>
      <c r="I534" s="62">
        <v>2.02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70"/>
      <c r="R534" s="870"/>
      <c r="S534" s="870"/>
      <c r="T534" s="871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847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4301031329</v>
      </c>
      <c r="D535" s="868">
        <v>4680115885219</v>
      </c>
      <c r="E535" s="868"/>
      <c r="F535" s="62">
        <v>0.28000000000000003</v>
      </c>
      <c r="G535" s="37">
        <v>6</v>
      </c>
      <c r="H535" s="62">
        <v>1.68</v>
      </c>
      <c r="I535" s="62">
        <v>2.5</v>
      </c>
      <c r="J535" s="37">
        <v>234</v>
      </c>
      <c r="K535" s="37" t="s">
        <v>81</v>
      </c>
      <c r="L535" s="37" t="s">
        <v>45</v>
      </c>
      <c r="M535" s="38" t="s">
        <v>80</v>
      </c>
      <c r="N535" s="38"/>
      <c r="O535" s="37">
        <v>35</v>
      </c>
      <c r="P535" s="115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70"/>
      <c r="R535" s="870"/>
      <c r="S535" s="870"/>
      <c r="T535" s="871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851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849</v>
      </c>
      <c r="B536" s="63" t="s">
        <v>852</v>
      </c>
      <c r="C536" s="36">
        <v>4301031416</v>
      </c>
      <c r="D536" s="868">
        <v>4680115885219</v>
      </c>
      <c r="E536" s="868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81</v>
      </c>
      <c r="L536" s="37" t="s">
        <v>45</v>
      </c>
      <c r="M536" s="38" t="s">
        <v>80</v>
      </c>
      <c r="N536" s="38"/>
      <c r="O536" s="37">
        <v>50</v>
      </c>
      <c r="P536" s="1155" t="s">
        <v>853</v>
      </c>
      <c r="Q536" s="870"/>
      <c r="R536" s="870"/>
      <c r="S536" s="870"/>
      <c r="T536" s="871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851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x14ac:dyDescent="0.2">
      <c r="A537" s="875"/>
      <c r="B537" s="875"/>
      <c r="C537" s="875"/>
      <c r="D537" s="875"/>
      <c r="E537" s="875"/>
      <c r="F537" s="875"/>
      <c r="G537" s="875"/>
      <c r="H537" s="875"/>
      <c r="I537" s="875"/>
      <c r="J537" s="875"/>
      <c r="K537" s="875"/>
      <c r="L537" s="875"/>
      <c r="M537" s="875"/>
      <c r="N537" s="875"/>
      <c r="O537" s="876"/>
      <c r="P537" s="872" t="s">
        <v>40</v>
      </c>
      <c r="Q537" s="873"/>
      <c r="R537" s="873"/>
      <c r="S537" s="873"/>
      <c r="T537" s="873"/>
      <c r="U537" s="873"/>
      <c r="V537" s="874"/>
      <c r="W537" s="42" t="s">
        <v>39</v>
      </c>
      <c r="X537" s="43">
        <f>IFERROR(X531/H531,"0")+IFERROR(X532/H532,"0")+IFERROR(X533/H533,"0")+IFERROR(X534/H534,"0")+IFERROR(X535/H535,"0")+IFERROR(X536/H536,"0")</f>
        <v>0</v>
      </c>
      <c r="Y537" s="43">
        <f>IFERROR(Y531/H531,"0")+IFERROR(Y532/H532,"0")+IFERROR(Y533/H533,"0")+IFERROR(Y534/H534,"0")+IFERROR(Y535/H535,"0")+IFERROR(Y536/H536,"0")</f>
        <v>0</v>
      </c>
      <c r="Z537" s="43">
        <f>IFERROR(IF(Z531="",0,Z531),"0")+IFERROR(IF(Z532="",0,Z532),"0")+IFERROR(IF(Z533="",0,Z533),"0")+IFERROR(IF(Z534="",0,Z534),"0")+IFERROR(IF(Z535="",0,Z535),"0")+IFERROR(IF(Z536="",0,Z536),"0")</f>
        <v>0</v>
      </c>
      <c r="AA537" s="67"/>
      <c r="AB537" s="67"/>
      <c r="AC537" s="67"/>
    </row>
    <row r="538" spans="1:68" x14ac:dyDescent="0.2">
      <c r="A538" s="875"/>
      <c r="B538" s="875"/>
      <c r="C538" s="875"/>
      <c r="D538" s="875"/>
      <c r="E538" s="875"/>
      <c r="F538" s="875"/>
      <c r="G538" s="875"/>
      <c r="H538" s="875"/>
      <c r="I538" s="875"/>
      <c r="J538" s="875"/>
      <c r="K538" s="875"/>
      <c r="L538" s="875"/>
      <c r="M538" s="875"/>
      <c r="N538" s="875"/>
      <c r="O538" s="876"/>
      <c r="P538" s="872" t="s">
        <v>40</v>
      </c>
      <c r="Q538" s="873"/>
      <c r="R538" s="873"/>
      <c r="S538" s="873"/>
      <c r="T538" s="873"/>
      <c r="U538" s="873"/>
      <c r="V538" s="874"/>
      <c r="W538" s="42" t="s">
        <v>0</v>
      </c>
      <c r="X538" s="43">
        <f>IFERROR(SUM(X531:X536),"0")</f>
        <v>0</v>
      </c>
      <c r="Y538" s="43">
        <f>IFERROR(SUM(Y531:Y536),"0")</f>
        <v>0</v>
      </c>
      <c r="Z538" s="42"/>
      <c r="AA538" s="67"/>
      <c r="AB538" s="67"/>
      <c r="AC538" s="67"/>
    </row>
    <row r="539" spans="1:68" ht="16.5" customHeight="1" x14ac:dyDescent="0.25">
      <c r="A539" s="866" t="s">
        <v>854</v>
      </c>
      <c r="B539" s="866"/>
      <c r="C539" s="866"/>
      <c r="D539" s="866"/>
      <c r="E539" s="866"/>
      <c r="F539" s="866"/>
      <c r="G539" s="866"/>
      <c r="H539" s="866"/>
      <c r="I539" s="866"/>
      <c r="J539" s="866"/>
      <c r="K539" s="866"/>
      <c r="L539" s="866"/>
      <c r="M539" s="866"/>
      <c r="N539" s="866"/>
      <c r="O539" s="866"/>
      <c r="P539" s="866"/>
      <c r="Q539" s="866"/>
      <c r="R539" s="866"/>
      <c r="S539" s="866"/>
      <c r="T539" s="866"/>
      <c r="U539" s="866"/>
      <c r="V539" s="866"/>
      <c r="W539" s="866"/>
      <c r="X539" s="866"/>
      <c r="Y539" s="866"/>
      <c r="Z539" s="866"/>
      <c r="AA539" s="65"/>
      <c r="AB539" s="65"/>
      <c r="AC539" s="79"/>
    </row>
    <row r="540" spans="1:68" ht="14.25" customHeight="1" x14ac:dyDescent="0.25">
      <c r="A540" s="867" t="s">
        <v>76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66"/>
      <c r="AB540" s="66"/>
      <c r="AC540" s="80"/>
    </row>
    <row r="541" spans="1:68" ht="27" customHeight="1" x14ac:dyDescent="0.25">
      <c r="A541" s="63" t="s">
        <v>855</v>
      </c>
      <c r="B541" s="63" t="s">
        <v>856</v>
      </c>
      <c r="C541" s="36">
        <v>4301031261</v>
      </c>
      <c r="D541" s="868">
        <v>4680115885103</v>
      </c>
      <c r="E541" s="868"/>
      <c r="F541" s="62">
        <v>0.27</v>
      </c>
      <c r="G541" s="37">
        <v>6</v>
      </c>
      <c r="H541" s="62">
        <v>1.62</v>
      </c>
      <c r="I541" s="62">
        <v>1.8</v>
      </c>
      <c r="J541" s="37">
        <v>182</v>
      </c>
      <c r="K541" s="37" t="s">
        <v>87</v>
      </c>
      <c r="L541" s="37" t="s">
        <v>45</v>
      </c>
      <c r="M541" s="38" t="s">
        <v>80</v>
      </c>
      <c r="N541" s="38"/>
      <c r="O541" s="37">
        <v>40</v>
      </c>
      <c r="P541" s="11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70"/>
      <c r="R541" s="870"/>
      <c r="S541" s="870"/>
      <c r="T541" s="871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IFERROR(IF(Y541=0,"",ROUNDUP(Y541/H541,0)*0.00651),"")</f>
        <v/>
      </c>
      <c r="AA541" s="68" t="s">
        <v>45</v>
      </c>
      <c r="AB541" s="69" t="s">
        <v>45</v>
      </c>
      <c r="AC541" s="646" t="s">
        <v>857</v>
      </c>
      <c r="AG541" s="78"/>
      <c r="AJ541" s="84" t="s">
        <v>45</v>
      </c>
      <c r="AK541" s="84">
        <v>0</v>
      </c>
      <c r="BB541" s="64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875"/>
      <c r="B542" s="875"/>
      <c r="C542" s="875"/>
      <c r="D542" s="875"/>
      <c r="E542" s="875"/>
      <c r="F542" s="875"/>
      <c r="G542" s="875"/>
      <c r="H542" s="875"/>
      <c r="I542" s="875"/>
      <c r="J542" s="875"/>
      <c r="K542" s="875"/>
      <c r="L542" s="875"/>
      <c r="M542" s="875"/>
      <c r="N542" s="875"/>
      <c r="O542" s="876"/>
      <c r="P542" s="872" t="s">
        <v>40</v>
      </c>
      <c r="Q542" s="873"/>
      <c r="R542" s="873"/>
      <c r="S542" s="873"/>
      <c r="T542" s="873"/>
      <c r="U542" s="873"/>
      <c r="V542" s="874"/>
      <c r="W542" s="42" t="s">
        <v>39</v>
      </c>
      <c r="X542" s="43">
        <f>IFERROR(X541/H541,"0")</f>
        <v>0</v>
      </c>
      <c r="Y542" s="43">
        <f>IFERROR(Y541/H541,"0")</f>
        <v>0</v>
      </c>
      <c r="Z542" s="43">
        <f>IFERROR(IF(Z541="",0,Z541),"0")</f>
        <v>0</v>
      </c>
      <c r="AA542" s="67"/>
      <c r="AB542" s="67"/>
      <c r="AC542" s="67"/>
    </row>
    <row r="543" spans="1:68" x14ac:dyDescent="0.2">
      <c r="A543" s="875"/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6"/>
      <c r="P543" s="872" t="s">
        <v>40</v>
      </c>
      <c r="Q543" s="873"/>
      <c r="R543" s="873"/>
      <c r="S543" s="873"/>
      <c r="T543" s="873"/>
      <c r="U543" s="873"/>
      <c r="V543" s="874"/>
      <c r="W543" s="42" t="s">
        <v>0</v>
      </c>
      <c r="X543" s="43">
        <f>IFERROR(SUM(X541:X541),"0")</f>
        <v>0</v>
      </c>
      <c r="Y543" s="43">
        <f>IFERROR(SUM(Y541:Y541),"0")</f>
        <v>0</v>
      </c>
      <c r="Z543" s="42"/>
      <c r="AA543" s="67"/>
      <c r="AB543" s="67"/>
      <c r="AC543" s="67"/>
    </row>
    <row r="544" spans="1:68" ht="27.75" customHeight="1" x14ac:dyDescent="0.2">
      <c r="A544" s="865" t="s">
        <v>858</v>
      </c>
      <c r="B544" s="865"/>
      <c r="C544" s="865"/>
      <c r="D544" s="865"/>
      <c r="E544" s="865"/>
      <c r="F544" s="865"/>
      <c r="G544" s="865"/>
      <c r="H544" s="865"/>
      <c r="I544" s="865"/>
      <c r="J544" s="865"/>
      <c r="K544" s="865"/>
      <c r="L544" s="865"/>
      <c r="M544" s="865"/>
      <c r="N544" s="865"/>
      <c r="O544" s="865"/>
      <c r="P544" s="865"/>
      <c r="Q544" s="865"/>
      <c r="R544" s="865"/>
      <c r="S544" s="865"/>
      <c r="T544" s="865"/>
      <c r="U544" s="865"/>
      <c r="V544" s="865"/>
      <c r="W544" s="865"/>
      <c r="X544" s="865"/>
      <c r="Y544" s="865"/>
      <c r="Z544" s="865"/>
      <c r="AA544" s="54"/>
      <c r="AB544" s="54"/>
      <c r="AC544" s="54"/>
    </row>
    <row r="545" spans="1:68" ht="16.5" customHeight="1" x14ac:dyDescent="0.25">
      <c r="A545" s="866" t="s">
        <v>858</v>
      </c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6"/>
      <c r="P545" s="866"/>
      <c r="Q545" s="866"/>
      <c r="R545" s="866"/>
      <c r="S545" s="866"/>
      <c r="T545" s="866"/>
      <c r="U545" s="866"/>
      <c r="V545" s="866"/>
      <c r="W545" s="866"/>
      <c r="X545" s="866"/>
      <c r="Y545" s="866"/>
      <c r="Z545" s="866"/>
      <c r="AA545" s="65"/>
      <c r="AB545" s="65"/>
      <c r="AC545" s="79"/>
    </row>
    <row r="546" spans="1:68" ht="14.25" customHeight="1" x14ac:dyDescent="0.25">
      <c r="A546" s="867" t="s">
        <v>122</v>
      </c>
      <c r="B546" s="867"/>
      <c r="C546" s="867"/>
      <c r="D546" s="867"/>
      <c r="E546" s="867"/>
      <c r="F546" s="867"/>
      <c r="G546" s="867"/>
      <c r="H546" s="867"/>
      <c r="I546" s="867"/>
      <c r="J546" s="867"/>
      <c r="K546" s="867"/>
      <c r="L546" s="867"/>
      <c r="M546" s="867"/>
      <c r="N546" s="867"/>
      <c r="O546" s="867"/>
      <c r="P546" s="867"/>
      <c r="Q546" s="867"/>
      <c r="R546" s="867"/>
      <c r="S546" s="867"/>
      <c r="T546" s="867"/>
      <c r="U546" s="867"/>
      <c r="V546" s="867"/>
      <c r="W546" s="867"/>
      <c r="X546" s="867"/>
      <c r="Y546" s="867"/>
      <c r="Z546" s="867"/>
      <c r="AA546" s="66"/>
      <c r="AB546" s="66"/>
      <c r="AC546" s="80"/>
    </row>
    <row r="547" spans="1:68" ht="27" customHeight="1" x14ac:dyDescent="0.25">
      <c r="A547" s="63" t="s">
        <v>859</v>
      </c>
      <c r="B547" s="63" t="s">
        <v>860</v>
      </c>
      <c r="C547" s="36">
        <v>4301011795</v>
      </c>
      <c r="D547" s="868">
        <v>4607091389067</v>
      </c>
      <c r="E547" s="868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127</v>
      </c>
      <c r="L547" s="37" t="s">
        <v>45</v>
      </c>
      <c r="M547" s="38" t="s">
        <v>126</v>
      </c>
      <c r="N547" s="38"/>
      <c r="O547" s="37">
        <v>60</v>
      </c>
      <c r="P547" s="11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70"/>
      <c r="R547" s="870"/>
      <c r="S547" s="870"/>
      <c r="T547" s="87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61" si="109">IFERROR(IF(X547="",0,CEILING((X547/$H547),1)*$H547),"")</f>
        <v>0</v>
      </c>
      <c r="Z547" s="41" t="str">
        <f t="shared" ref="Z547:Z552" si="110">IFERROR(IF(Y547=0,"",ROUNDUP(Y547/H547,0)*0.01196),"")</f>
        <v/>
      </c>
      <c r="AA547" s="68" t="s">
        <v>45</v>
      </c>
      <c r="AB547" s="69" t="s">
        <v>45</v>
      </c>
      <c r="AC547" s="648" t="s">
        <v>129</v>
      </c>
      <c r="AG547" s="78"/>
      <c r="AJ547" s="84" t="s">
        <v>45</v>
      </c>
      <c r="AK547" s="84">
        <v>0</v>
      </c>
      <c r="BB547" s="649" t="s">
        <v>66</v>
      </c>
      <c r="BM547" s="78">
        <f t="shared" ref="BM547:BM561" si="111">IFERROR(X547*I547/H547,"0")</f>
        <v>0</v>
      </c>
      <c r="BN547" s="78">
        <f t="shared" ref="BN547:BN561" si="112">IFERROR(Y547*I547/H547,"0")</f>
        <v>0</v>
      </c>
      <c r="BO547" s="78">
        <f t="shared" ref="BO547:BO561" si="113">IFERROR(1/J547*(X547/H547),"0")</f>
        <v>0</v>
      </c>
      <c r="BP547" s="78">
        <f t="shared" ref="BP547:BP561" si="114">IFERROR(1/J547*(Y547/H547),"0")</f>
        <v>0</v>
      </c>
    </row>
    <row r="548" spans="1:68" ht="27" customHeight="1" x14ac:dyDescent="0.25">
      <c r="A548" s="63" t="s">
        <v>861</v>
      </c>
      <c r="B548" s="63" t="s">
        <v>862</v>
      </c>
      <c r="C548" s="36">
        <v>4301011961</v>
      </c>
      <c r="D548" s="868">
        <v>4680115885271</v>
      </c>
      <c r="E548" s="868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127</v>
      </c>
      <c r="L548" s="37" t="s">
        <v>45</v>
      </c>
      <c r="M548" s="38" t="s">
        <v>126</v>
      </c>
      <c r="N548" s="38"/>
      <c r="O548" s="37">
        <v>60</v>
      </c>
      <c r="P548" s="11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70"/>
      <c r="R548" s="870"/>
      <c r="S548" s="870"/>
      <c r="T548" s="87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 t="shared" si="110"/>
        <v/>
      </c>
      <c r="AA548" s="68" t="s">
        <v>45</v>
      </c>
      <c r="AB548" s="69" t="s">
        <v>45</v>
      </c>
      <c r="AC548" s="650" t="s">
        <v>863</v>
      </c>
      <c r="AG548" s="78"/>
      <c r="AJ548" s="84" t="s">
        <v>45</v>
      </c>
      <c r="AK548" s="84">
        <v>0</v>
      </c>
      <c r="BB548" s="651" t="s">
        <v>66</v>
      </c>
      <c r="BM548" s="78">
        <f t="shared" si="111"/>
        <v>0</v>
      </c>
      <c r="BN548" s="78">
        <f t="shared" si="112"/>
        <v>0</v>
      </c>
      <c r="BO548" s="78">
        <f t="shared" si="113"/>
        <v>0</v>
      </c>
      <c r="BP548" s="78">
        <f t="shared" si="114"/>
        <v>0</v>
      </c>
    </row>
    <row r="549" spans="1:68" ht="16.5" customHeight="1" x14ac:dyDescent="0.25">
      <c r="A549" s="63" t="s">
        <v>864</v>
      </c>
      <c r="B549" s="63" t="s">
        <v>865</v>
      </c>
      <c r="C549" s="36">
        <v>4301011774</v>
      </c>
      <c r="D549" s="868">
        <v>4680115884502</v>
      </c>
      <c r="E549" s="868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127</v>
      </c>
      <c r="L549" s="37" t="s">
        <v>45</v>
      </c>
      <c r="M549" s="38" t="s">
        <v>126</v>
      </c>
      <c r="N549" s="38"/>
      <c r="O549" s="37">
        <v>60</v>
      </c>
      <c r="P549" s="11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70"/>
      <c r="R549" s="870"/>
      <c r="S549" s="870"/>
      <c r="T549" s="87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866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27" customHeight="1" x14ac:dyDescent="0.25">
      <c r="A550" s="63" t="s">
        <v>867</v>
      </c>
      <c r="B550" s="63" t="s">
        <v>868</v>
      </c>
      <c r="C550" s="36">
        <v>4301011771</v>
      </c>
      <c r="D550" s="868">
        <v>4607091389104</v>
      </c>
      <c r="E550" s="868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127</v>
      </c>
      <c r="L550" s="37" t="s">
        <v>45</v>
      </c>
      <c r="M550" s="38" t="s">
        <v>126</v>
      </c>
      <c r="N550" s="38"/>
      <c r="O550" s="37">
        <v>60</v>
      </c>
      <c r="P550" s="11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70"/>
      <c r="R550" s="870"/>
      <c r="S550" s="870"/>
      <c r="T550" s="87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869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870</v>
      </c>
      <c r="B551" s="63" t="s">
        <v>871</v>
      </c>
      <c r="C551" s="36">
        <v>4301011799</v>
      </c>
      <c r="D551" s="868">
        <v>4680115884519</v>
      </c>
      <c r="E551" s="868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127</v>
      </c>
      <c r="L551" s="37" t="s">
        <v>45</v>
      </c>
      <c r="M551" s="38" t="s">
        <v>86</v>
      </c>
      <c r="N551" s="38"/>
      <c r="O551" s="37">
        <v>60</v>
      </c>
      <c r="P551" s="11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70"/>
      <c r="R551" s="870"/>
      <c r="S551" s="870"/>
      <c r="T551" s="87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872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873</v>
      </c>
      <c r="B552" s="63" t="s">
        <v>874</v>
      </c>
      <c r="C552" s="36">
        <v>4301011376</v>
      </c>
      <c r="D552" s="868">
        <v>4680115885226</v>
      </c>
      <c r="E552" s="868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127</v>
      </c>
      <c r="L552" s="37" t="s">
        <v>45</v>
      </c>
      <c r="M552" s="38" t="s">
        <v>86</v>
      </c>
      <c r="N552" s="38"/>
      <c r="O552" s="37">
        <v>60</v>
      </c>
      <c r="P552" s="11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70"/>
      <c r="R552" s="870"/>
      <c r="S552" s="870"/>
      <c r="T552" s="87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875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876</v>
      </c>
      <c r="B553" s="63" t="s">
        <v>877</v>
      </c>
      <c r="C553" s="36">
        <v>4301011778</v>
      </c>
      <c r="D553" s="868">
        <v>4680115880603</v>
      </c>
      <c r="E553" s="868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135</v>
      </c>
      <c r="L553" s="37" t="s">
        <v>45</v>
      </c>
      <c r="M553" s="38" t="s">
        <v>126</v>
      </c>
      <c r="N553" s="38"/>
      <c r="O553" s="37">
        <v>60</v>
      </c>
      <c r="P553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70"/>
      <c r="R553" s="870"/>
      <c r="S553" s="870"/>
      <c r="T553" s="87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0" t="s">
        <v>129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878</v>
      </c>
      <c r="C554" s="36">
        <v>4301012035</v>
      </c>
      <c r="D554" s="868">
        <v>4680115880603</v>
      </c>
      <c r="E554" s="868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135</v>
      </c>
      <c r="L554" s="37" t="s">
        <v>45</v>
      </c>
      <c r="M554" s="38" t="s">
        <v>126</v>
      </c>
      <c r="N554" s="38"/>
      <c r="O554" s="37">
        <v>60</v>
      </c>
      <c r="P554" s="11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70"/>
      <c r="R554" s="870"/>
      <c r="S554" s="870"/>
      <c r="T554" s="87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2" t="s">
        <v>129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879</v>
      </c>
      <c r="B555" s="63" t="s">
        <v>880</v>
      </c>
      <c r="C555" s="36">
        <v>4301012036</v>
      </c>
      <c r="D555" s="868">
        <v>4680115882782</v>
      </c>
      <c r="E555" s="868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135</v>
      </c>
      <c r="L555" s="37" t="s">
        <v>45</v>
      </c>
      <c r="M555" s="38" t="s">
        <v>126</v>
      </c>
      <c r="N555" s="38"/>
      <c r="O555" s="37">
        <v>60</v>
      </c>
      <c r="P555" s="11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70"/>
      <c r="R555" s="870"/>
      <c r="S555" s="870"/>
      <c r="T555" s="87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863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881</v>
      </c>
      <c r="B556" s="63" t="s">
        <v>882</v>
      </c>
      <c r="C556" s="36">
        <v>4301012050</v>
      </c>
      <c r="D556" s="868">
        <v>4680115885479</v>
      </c>
      <c r="E556" s="868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87</v>
      </c>
      <c r="L556" s="37" t="s">
        <v>45</v>
      </c>
      <c r="M556" s="38" t="s">
        <v>126</v>
      </c>
      <c r="N556" s="38"/>
      <c r="O556" s="37">
        <v>60</v>
      </c>
      <c r="P556" s="1166" t="s">
        <v>883</v>
      </c>
      <c r="Q556" s="870"/>
      <c r="R556" s="870"/>
      <c r="S556" s="870"/>
      <c r="T556" s="871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IFERROR(IF(Y556=0,"",ROUNDUP(Y556/H556,0)*0.00651),"")</f>
        <v/>
      </c>
      <c r="AA556" s="68" t="s">
        <v>45</v>
      </c>
      <c r="AB556" s="69" t="s">
        <v>45</v>
      </c>
      <c r="AC556" s="666" t="s">
        <v>869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884</v>
      </c>
      <c r="B557" s="63" t="s">
        <v>885</v>
      </c>
      <c r="C557" s="36">
        <v>4301011784</v>
      </c>
      <c r="D557" s="868">
        <v>4607091389982</v>
      </c>
      <c r="E557" s="868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135</v>
      </c>
      <c r="L557" s="37" t="s">
        <v>45</v>
      </c>
      <c r="M557" s="38" t="s">
        <v>126</v>
      </c>
      <c r="N557" s="38"/>
      <c r="O557" s="37">
        <v>60</v>
      </c>
      <c r="P557" s="11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70"/>
      <c r="R557" s="870"/>
      <c r="S557" s="870"/>
      <c r="T557" s="871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8" t="s">
        <v>869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884</v>
      </c>
      <c r="B558" s="63" t="s">
        <v>886</v>
      </c>
      <c r="C558" s="36">
        <v>4301012034</v>
      </c>
      <c r="D558" s="868">
        <v>4607091389982</v>
      </c>
      <c r="E558" s="868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135</v>
      </c>
      <c r="L558" s="37" t="s">
        <v>45</v>
      </c>
      <c r="M558" s="38" t="s">
        <v>126</v>
      </c>
      <c r="N558" s="38"/>
      <c r="O558" s="37">
        <v>60</v>
      </c>
      <c r="P558" s="11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70"/>
      <c r="R558" s="870"/>
      <c r="S558" s="870"/>
      <c r="T558" s="871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70" t="s">
        <v>869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887</v>
      </c>
      <c r="B559" s="63" t="s">
        <v>888</v>
      </c>
      <c r="C559" s="36">
        <v>4301012057</v>
      </c>
      <c r="D559" s="868">
        <v>4680115886483</v>
      </c>
      <c r="E559" s="868"/>
      <c r="F559" s="62">
        <v>0.55000000000000004</v>
      </c>
      <c r="G559" s="37">
        <v>8</v>
      </c>
      <c r="H559" s="62">
        <v>4.4000000000000004</v>
      </c>
      <c r="I559" s="62">
        <v>4.6100000000000003</v>
      </c>
      <c r="J559" s="37">
        <v>132</v>
      </c>
      <c r="K559" s="37" t="s">
        <v>135</v>
      </c>
      <c r="L559" s="37" t="s">
        <v>45</v>
      </c>
      <c r="M559" s="38" t="s">
        <v>126</v>
      </c>
      <c r="N559" s="38"/>
      <c r="O559" s="37">
        <v>60</v>
      </c>
      <c r="P559" s="1169" t="s">
        <v>889</v>
      </c>
      <c r="Q559" s="870"/>
      <c r="R559" s="870"/>
      <c r="S559" s="870"/>
      <c r="T559" s="871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866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4301012058</v>
      </c>
      <c r="D560" s="868">
        <v>4680115886490</v>
      </c>
      <c r="E560" s="868"/>
      <c r="F560" s="62">
        <v>0.55000000000000004</v>
      </c>
      <c r="G560" s="37">
        <v>8</v>
      </c>
      <c r="H560" s="62">
        <v>4.4000000000000004</v>
      </c>
      <c r="I560" s="62">
        <v>4.58</v>
      </c>
      <c r="J560" s="37">
        <v>182</v>
      </c>
      <c r="K560" s="37" t="s">
        <v>87</v>
      </c>
      <c r="L560" s="37" t="s">
        <v>45</v>
      </c>
      <c r="M560" s="38" t="s">
        <v>126</v>
      </c>
      <c r="N560" s="38"/>
      <c r="O560" s="37">
        <v>60</v>
      </c>
      <c r="P560" s="1170" t="s">
        <v>892</v>
      </c>
      <c r="Q560" s="870"/>
      <c r="R560" s="870"/>
      <c r="S560" s="870"/>
      <c r="T560" s="87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74" t="s">
        <v>872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4301012055</v>
      </c>
      <c r="D561" s="868">
        <v>4680115886469</v>
      </c>
      <c r="E561" s="868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135</v>
      </c>
      <c r="L561" s="37" t="s">
        <v>45</v>
      </c>
      <c r="M561" s="38" t="s">
        <v>126</v>
      </c>
      <c r="N561" s="38"/>
      <c r="O561" s="37">
        <v>60</v>
      </c>
      <c r="P561" s="1171" t="s">
        <v>895</v>
      </c>
      <c r="Q561" s="870"/>
      <c r="R561" s="870"/>
      <c r="S561" s="870"/>
      <c r="T561" s="87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875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x14ac:dyDescent="0.2">
      <c r="A562" s="875"/>
      <c r="B562" s="875"/>
      <c r="C562" s="875"/>
      <c r="D562" s="875"/>
      <c r="E562" s="875"/>
      <c r="F562" s="875"/>
      <c r="G562" s="875"/>
      <c r="H562" s="875"/>
      <c r="I562" s="875"/>
      <c r="J562" s="875"/>
      <c r="K562" s="875"/>
      <c r="L562" s="875"/>
      <c r="M562" s="875"/>
      <c r="N562" s="875"/>
      <c r="O562" s="876"/>
      <c r="P562" s="872" t="s">
        <v>40</v>
      </c>
      <c r="Q562" s="873"/>
      <c r="R562" s="873"/>
      <c r="S562" s="873"/>
      <c r="T562" s="873"/>
      <c r="U562" s="873"/>
      <c r="V562" s="874"/>
      <c r="W562" s="42" t="s">
        <v>39</v>
      </c>
      <c r="X562" s="43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75"/>
      <c r="B563" s="875"/>
      <c r="C563" s="875"/>
      <c r="D563" s="875"/>
      <c r="E563" s="875"/>
      <c r="F563" s="875"/>
      <c r="G563" s="875"/>
      <c r="H563" s="875"/>
      <c r="I563" s="875"/>
      <c r="J563" s="875"/>
      <c r="K563" s="875"/>
      <c r="L563" s="875"/>
      <c r="M563" s="875"/>
      <c r="N563" s="875"/>
      <c r="O563" s="876"/>
      <c r="P563" s="872" t="s">
        <v>40</v>
      </c>
      <c r="Q563" s="873"/>
      <c r="R563" s="873"/>
      <c r="S563" s="873"/>
      <c r="T563" s="873"/>
      <c r="U563" s="873"/>
      <c r="V563" s="874"/>
      <c r="W563" s="42" t="s">
        <v>0</v>
      </c>
      <c r="X563" s="43">
        <f>IFERROR(SUM(X547:X561),"0")</f>
        <v>0</v>
      </c>
      <c r="Y563" s="43">
        <f>IFERROR(SUM(Y547:Y561),"0")</f>
        <v>0</v>
      </c>
      <c r="Z563" s="42"/>
      <c r="AA563" s="67"/>
      <c r="AB563" s="67"/>
      <c r="AC563" s="67"/>
    </row>
    <row r="564" spans="1:68" ht="14.25" customHeight="1" x14ac:dyDescent="0.25">
      <c r="A564" s="867" t="s">
        <v>173</v>
      </c>
      <c r="B564" s="867"/>
      <c r="C564" s="867"/>
      <c r="D564" s="867"/>
      <c r="E564" s="867"/>
      <c r="F564" s="867"/>
      <c r="G564" s="867"/>
      <c r="H564" s="867"/>
      <c r="I564" s="867"/>
      <c r="J564" s="867"/>
      <c r="K564" s="867"/>
      <c r="L564" s="867"/>
      <c r="M564" s="867"/>
      <c r="N564" s="867"/>
      <c r="O564" s="867"/>
      <c r="P564" s="867"/>
      <c r="Q564" s="867"/>
      <c r="R564" s="867"/>
      <c r="S564" s="867"/>
      <c r="T564" s="867"/>
      <c r="U564" s="867"/>
      <c r="V564" s="867"/>
      <c r="W564" s="867"/>
      <c r="X564" s="867"/>
      <c r="Y564" s="867"/>
      <c r="Z564" s="867"/>
      <c r="AA564" s="66"/>
      <c r="AB564" s="66"/>
      <c r="AC564" s="80"/>
    </row>
    <row r="565" spans="1:68" ht="16.5" customHeight="1" x14ac:dyDescent="0.25">
      <c r="A565" s="63" t="s">
        <v>896</v>
      </c>
      <c r="B565" s="63" t="s">
        <v>897</v>
      </c>
      <c r="C565" s="36">
        <v>4301020222</v>
      </c>
      <c r="D565" s="868">
        <v>4607091388930</v>
      </c>
      <c r="E565" s="86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127</v>
      </c>
      <c r="L565" s="37" t="s">
        <v>45</v>
      </c>
      <c r="M565" s="38" t="s">
        <v>126</v>
      </c>
      <c r="N565" s="38"/>
      <c r="O565" s="37">
        <v>55</v>
      </c>
      <c r="P565" s="11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70"/>
      <c r="R565" s="870"/>
      <c r="S565" s="870"/>
      <c r="T565" s="871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8" t="s">
        <v>898</v>
      </c>
      <c r="AG565" s="78"/>
      <c r="AJ565" s="84" t="s">
        <v>45</v>
      </c>
      <c r="AK565" s="84">
        <v>0</v>
      </c>
      <c r="BB565" s="67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16.5" customHeight="1" x14ac:dyDescent="0.25">
      <c r="A566" s="63" t="s">
        <v>896</v>
      </c>
      <c r="B566" s="63" t="s">
        <v>899</v>
      </c>
      <c r="C566" s="36">
        <v>4301020334</v>
      </c>
      <c r="D566" s="868">
        <v>4607091388930</v>
      </c>
      <c r="E566" s="86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127</v>
      </c>
      <c r="L566" s="37" t="s">
        <v>45</v>
      </c>
      <c r="M566" s="38" t="s">
        <v>86</v>
      </c>
      <c r="N566" s="38"/>
      <c r="O566" s="37">
        <v>70</v>
      </c>
      <c r="P566" s="1173" t="s">
        <v>900</v>
      </c>
      <c r="Q566" s="870"/>
      <c r="R566" s="870"/>
      <c r="S566" s="870"/>
      <c r="T566" s="871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901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902</v>
      </c>
      <c r="B567" s="63" t="s">
        <v>903</v>
      </c>
      <c r="C567" s="36">
        <v>4301020206</v>
      </c>
      <c r="D567" s="868">
        <v>4680115880054</v>
      </c>
      <c r="E567" s="868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135</v>
      </c>
      <c r="L567" s="37" t="s">
        <v>45</v>
      </c>
      <c r="M567" s="38" t="s">
        <v>126</v>
      </c>
      <c r="N567" s="38"/>
      <c r="O567" s="37">
        <v>55</v>
      </c>
      <c r="P567" s="11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70"/>
      <c r="R567" s="870"/>
      <c r="S567" s="870"/>
      <c r="T567" s="871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898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902</v>
      </c>
      <c r="B568" s="63" t="s">
        <v>904</v>
      </c>
      <c r="C568" s="36">
        <v>4301020364</v>
      </c>
      <c r="D568" s="868">
        <v>4680115880054</v>
      </c>
      <c r="E568" s="868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135</v>
      </c>
      <c r="L568" s="37" t="s">
        <v>45</v>
      </c>
      <c r="M568" s="38" t="s">
        <v>126</v>
      </c>
      <c r="N568" s="38"/>
      <c r="O568" s="37">
        <v>55</v>
      </c>
      <c r="P568" s="11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70"/>
      <c r="R568" s="870"/>
      <c r="S568" s="870"/>
      <c r="T568" s="871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898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902</v>
      </c>
      <c r="B569" s="63" t="s">
        <v>905</v>
      </c>
      <c r="C569" s="36">
        <v>4301020385</v>
      </c>
      <c r="D569" s="868">
        <v>4680115880054</v>
      </c>
      <c r="E569" s="868"/>
      <c r="F569" s="62">
        <v>0.6</v>
      </c>
      <c r="G569" s="37">
        <v>8</v>
      </c>
      <c r="H569" s="62">
        <v>4.8</v>
      </c>
      <c r="I569" s="62">
        <v>6.93</v>
      </c>
      <c r="J569" s="37">
        <v>132</v>
      </c>
      <c r="K569" s="37" t="s">
        <v>135</v>
      </c>
      <c r="L569" s="37" t="s">
        <v>45</v>
      </c>
      <c r="M569" s="38" t="s">
        <v>126</v>
      </c>
      <c r="N569" s="38"/>
      <c r="O569" s="37">
        <v>70</v>
      </c>
      <c r="P569" s="1176" t="s">
        <v>906</v>
      </c>
      <c r="Q569" s="870"/>
      <c r="R569" s="870"/>
      <c r="S569" s="870"/>
      <c r="T569" s="871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901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75"/>
      <c r="B570" s="875"/>
      <c r="C570" s="875"/>
      <c r="D570" s="875"/>
      <c r="E570" s="875"/>
      <c r="F570" s="875"/>
      <c r="G570" s="875"/>
      <c r="H570" s="875"/>
      <c r="I570" s="875"/>
      <c r="J570" s="875"/>
      <c r="K570" s="875"/>
      <c r="L570" s="875"/>
      <c r="M570" s="875"/>
      <c r="N570" s="875"/>
      <c r="O570" s="876"/>
      <c r="P570" s="872" t="s">
        <v>40</v>
      </c>
      <c r="Q570" s="873"/>
      <c r="R570" s="873"/>
      <c r="S570" s="873"/>
      <c r="T570" s="873"/>
      <c r="U570" s="873"/>
      <c r="V570" s="874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5"/>
      <c r="B571" s="875"/>
      <c r="C571" s="875"/>
      <c r="D571" s="875"/>
      <c r="E571" s="875"/>
      <c r="F571" s="875"/>
      <c r="G571" s="875"/>
      <c r="H571" s="875"/>
      <c r="I571" s="875"/>
      <c r="J571" s="875"/>
      <c r="K571" s="875"/>
      <c r="L571" s="875"/>
      <c r="M571" s="875"/>
      <c r="N571" s="875"/>
      <c r="O571" s="876"/>
      <c r="P571" s="872" t="s">
        <v>40</v>
      </c>
      <c r="Q571" s="873"/>
      <c r="R571" s="873"/>
      <c r="S571" s="873"/>
      <c r="T571" s="873"/>
      <c r="U571" s="873"/>
      <c r="V571" s="874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867" t="s">
        <v>76</v>
      </c>
      <c r="B572" s="867"/>
      <c r="C572" s="867"/>
      <c r="D572" s="867"/>
      <c r="E572" s="867"/>
      <c r="F572" s="867"/>
      <c r="G572" s="867"/>
      <c r="H572" s="867"/>
      <c r="I572" s="867"/>
      <c r="J572" s="867"/>
      <c r="K572" s="867"/>
      <c r="L572" s="867"/>
      <c r="M572" s="867"/>
      <c r="N572" s="867"/>
      <c r="O572" s="867"/>
      <c r="P572" s="867"/>
      <c r="Q572" s="867"/>
      <c r="R572" s="867"/>
      <c r="S572" s="867"/>
      <c r="T572" s="867"/>
      <c r="U572" s="867"/>
      <c r="V572" s="867"/>
      <c r="W572" s="867"/>
      <c r="X572" s="867"/>
      <c r="Y572" s="867"/>
      <c r="Z572" s="867"/>
      <c r="AA572" s="66"/>
      <c r="AB572" s="66"/>
      <c r="AC572" s="80"/>
    </row>
    <row r="573" spans="1:68" ht="27" customHeight="1" x14ac:dyDescent="0.25">
      <c r="A573" s="63" t="s">
        <v>907</v>
      </c>
      <c r="B573" s="63" t="s">
        <v>908</v>
      </c>
      <c r="C573" s="36">
        <v>4301031349</v>
      </c>
      <c r="D573" s="868">
        <v>4680115883116</v>
      </c>
      <c r="E573" s="868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127</v>
      </c>
      <c r="L573" s="37" t="s">
        <v>45</v>
      </c>
      <c r="M573" s="38" t="s">
        <v>126</v>
      </c>
      <c r="N573" s="38"/>
      <c r="O573" s="37">
        <v>70</v>
      </c>
      <c r="P573" s="1177" t="s">
        <v>909</v>
      </c>
      <c r="Q573" s="870"/>
      <c r="R573" s="870"/>
      <c r="S573" s="870"/>
      <c r="T573" s="87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5" si="115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5" si="116">IFERROR(X573*I573/H573,"0")</f>
        <v>0</v>
      </c>
      <c r="BN573" s="78">
        <f t="shared" ref="BN573:BN585" si="117">IFERROR(Y573*I573/H573,"0")</f>
        <v>0</v>
      </c>
      <c r="BO573" s="78">
        <f t="shared" ref="BO573:BO585" si="118">IFERROR(1/J573*(X573/H573),"0")</f>
        <v>0</v>
      </c>
      <c r="BP573" s="78">
        <f t="shared" ref="BP573:BP585" si="119">IFERROR(1/J573*(Y573/H573),"0")</f>
        <v>0</v>
      </c>
    </row>
    <row r="574" spans="1:68" ht="27" customHeight="1" x14ac:dyDescent="0.25">
      <c r="A574" s="63" t="s">
        <v>907</v>
      </c>
      <c r="B574" s="63" t="s">
        <v>911</v>
      </c>
      <c r="C574" s="36">
        <v>4301031252</v>
      </c>
      <c r="D574" s="868">
        <v>4680115883116</v>
      </c>
      <c r="E574" s="868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127</v>
      </c>
      <c r="L574" s="37" t="s">
        <v>45</v>
      </c>
      <c r="M574" s="38" t="s">
        <v>126</v>
      </c>
      <c r="N574" s="38"/>
      <c r="O574" s="37">
        <v>60</v>
      </c>
      <c r="P574" s="11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70"/>
      <c r="R574" s="870"/>
      <c r="S574" s="870"/>
      <c r="T574" s="87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912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914</v>
      </c>
      <c r="B575" s="63" t="s">
        <v>915</v>
      </c>
      <c r="C575" s="36">
        <v>4301031350</v>
      </c>
      <c r="D575" s="868">
        <v>4680115883093</v>
      </c>
      <c r="E575" s="868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127</v>
      </c>
      <c r="L575" s="37" t="s">
        <v>45</v>
      </c>
      <c r="M575" s="38" t="s">
        <v>80</v>
      </c>
      <c r="N575" s="38"/>
      <c r="O575" s="37">
        <v>70</v>
      </c>
      <c r="P575" s="1179" t="s">
        <v>916</v>
      </c>
      <c r="Q575" s="870"/>
      <c r="R575" s="870"/>
      <c r="S575" s="870"/>
      <c r="T575" s="871"/>
      <c r="U575" s="39" t="s">
        <v>913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917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914</v>
      </c>
      <c r="B576" s="63" t="s">
        <v>918</v>
      </c>
      <c r="C576" s="36">
        <v>4301031248</v>
      </c>
      <c r="D576" s="868">
        <v>4680115883093</v>
      </c>
      <c r="E576" s="868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127</v>
      </c>
      <c r="L576" s="37" t="s">
        <v>45</v>
      </c>
      <c r="M576" s="38" t="s">
        <v>80</v>
      </c>
      <c r="N576" s="38"/>
      <c r="O576" s="37">
        <v>60</v>
      </c>
      <c r="P576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70"/>
      <c r="R576" s="870"/>
      <c r="S576" s="870"/>
      <c r="T576" s="87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4" t="s">
        <v>919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920</v>
      </c>
      <c r="B577" s="63" t="s">
        <v>921</v>
      </c>
      <c r="C577" s="36">
        <v>4301031250</v>
      </c>
      <c r="D577" s="868">
        <v>4680115883109</v>
      </c>
      <c r="E577" s="868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127</v>
      </c>
      <c r="L577" s="37" t="s">
        <v>45</v>
      </c>
      <c r="M577" s="38" t="s">
        <v>80</v>
      </c>
      <c r="N577" s="38"/>
      <c r="O577" s="37">
        <v>60</v>
      </c>
      <c r="P577" s="11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70"/>
      <c r="R577" s="870"/>
      <c r="S577" s="870"/>
      <c r="T577" s="87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6" t="s">
        <v>922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923</v>
      </c>
      <c r="B578" s="63" t="s">
        <v>924</v>
      </c>
      <c r="C578" s="36">
        <v>4301031249</v>
      </c>
      <c r="D578" s="868">
        <v>4680115882072</v>
      </c>
      <c r="E578" s="868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135</v>
      </c>
      <c r="L578" s="37" t="s">
        <v>45</v>
      </c>
      <c r="M578" s="38" t="s">
        <v>126</v>
      </c>
      <c r="N578" s="38"/>
      <c r="O578" s="37">
        <v>60</v>
      </c>
      <c r="P578" s="11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70"/>
      <c r="R578" s="870"/>
      <c r="S578" s="870"/>
      <c r="T578" s="87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925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923</v>
      </c>
      <c r="B579" s="63" t="s">
        <v>926</v>
      </c>
      <c r="C579" s="36">
        <v>4301031419</v>
      </c>
      <c r="D579" s="868">
        <v>4680115882072</v>
      </c>
      <c r="E579" s="868"/>
      <c r="F579" s="62">
        <v>0.6</v>
      </c>
      <c r="G579" s="37">
        <v>8</v>
      </c>
      <c r="H579" s="62">
        <v>4.8</v>
      </c>
      <c r="I579" s="62">
        <v>6.93</v>
      </c>
      <c r="J579" s="37">
        <v>132</v>
      </c>
      <c r="K579" s="37" t="s">
        <v>135</v>
      </c>
      <c r="L579" s="37" t="s">
        <v>45</v>
      </c>
      <c r="M579" s="38" t="s">
        <v>126</v>
      </c>
      <c r="N579" s="38"/>
      <c r="O579" s="37">
        <v>70</v>
      </c>
      <c r="P579" s="1183" t="s">
        <v>927</v>
      </c>
      <c r="Q579" s="870"/>
      <c r="R579" s="870"/>
      <c r="S579" s="870"/>
      <c r="T579" s="871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910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923</v>
      </c>
      <c r="B580" s="63" t="s">
        <v>928</v>
      </c>
      <c r="C580" s="36">
        <v>4301031383</v>
      </c>
      <c r="D580" s="868">
        <v>4680115882072</v>
      </c>
      <c r="E580" s="868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135</v>
      </c>
      <c r="L580" s="37" t="s">
        <v>45</v>
      </c>
      <c r="M580" s="38" t="s">
        <v>126</v>
      </c>
      <c r="N580" s="38"/>
      <c r="O580" s="37">
        <v>60</v>
      </c>
      <c r="P580" s="118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70"/>
      <c r="R580" s="870"/>
      <c r="S580" s="870"/>
      <c r="T580" s="871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925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929</v>
      </c>
      <c r="B581" s="63" t="s">
        <v>930</v>
      </c>
      <c r="C581" s="36">
        <v>4301031251</v>
      </c>
      <c r="D581" s="868">
        <v>4680115882102</v>
      </c>
      <c r="E581" s="868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135</v>
      </c>
      <c r="L581" s="37" t="s">
        <v>45</v>
      </c>
      <c r="M581" s="38" t="s">
        <v>80</v>
      </c>
      <c r="N581" s="38"/>
      <c r="O581" s="37">
        <v>60</v>
      </c>
      <c r="P581" s="11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70"/>
      <c r="R581" s="870"/>
      <c r="S581" s="870"/>
      <c r="T581" s="871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919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929</v>
      </c>
      <c r="B582" s="63" t="s">
        <v>931</v>
      </c>
      <c r="C582" s="36">
        <v>4301031418</v>
      </c>
      <c r="D582" s="868">
        <v>4680115882102</v>
      </c>
      <c r="E582" s="868"/>
      <c r="F582" s="62">
        <v>0.6</v>
      </c>
      <c r="G582" s="37">
        <v>8</v>
      </c>
      <c r="H582" s="62">
        <v>4.8</v>
      </c>
      <c r="I582" s="62">
        <v>6.69</v>
      </c>
      <c r="J582" s="37">
        <v>132</v>
      </c>
      <c r="K582" s="37" t="s">
        <v>135</v>
      </c>
      <c r="L582" s="37" t="s">
        <v>45</v>
      </c>
      <c r="M582" s="38" t="s">
        <v>80</v>
      </c>
      <c r="N582" s="38"/>
      <c r="O582" s="37">
        <v>70</v>
      </c>
      <c r="P582" s="1186" t="s">
        <v>932</v>
      </c>
      <c r="Q582" s="870"/>
      <c r="R582" s="870"/>
      <c r="S582" s="870"/>
      <c r="T582" s="871"/>
      <c r="U582" s="39" t="s">
        <v>913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6" t="s">
        <v>917</v>
      </c>
      <c r="AG582" s="78"/>
      <c r="AJ582" s="84" t="s">
        <v>45</v>
      </c>
      <c r="AK582" s="84">
        <v>0</v>
      </c>
      <c r="BB582" s="707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929</v>
      </c>
      <c r="B583" s="63" t="s">
        <v>933</v>
      </c>
      <c r="C583" s="36">
        <v>4301031385</v>
      </c>
      <c r="D583" s="868">
        <v>4680115882102</v>
      </c>
      <c r="E583" s="868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135</v>
      </c>
      <c r="L583" s="37" t="s">
        <v>45</v>
      </c>
      <c r="M583" s="38" t="s">
        <v>80</v>
      </c>
      <c r="N583" s="38"/>
      <c r="O583" s="37">
        <v>60</v>
      </c>
      <c r="P583" s="118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70"/>
      <c r="R583" s="870"/>
      <c r="S583" s="870"/>
      <c r="T583" s="871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8" t="s">
        <v>917</v>
      </c>
      <c r="AG583" s="78"/>
      <c r="AJ583" s="84" t="s">
        <v>45</v>
      </c>
      <c r="AK583" s="84">
        <v>0</v>
      </c>
      <c r="BB583" s="709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934</v>
      </c>
      <c r="B584" s="63" t="s">
        <v>935</v>
      </c>
      <c r="C584" s="36">
        <v>4301031253</v>
      </c>
      <c r="D584" s="868">
        <v>4680115882096</v>
      </c>
      <c r="E584" s="868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135</v>
      </c>
      <c r="L584" s="37" t="s">
        <v>45</v>
      </c>
      <c r="M584" s="38" t="s">
        <v>80</v>
      </c>
      <c r="N584" s="38"/>
      <c r="O584" s="37">
        <v>60</v>
      </c>
      <c r="P584" s="11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70"/>
      <c r="R584" s="870"/>
      <c r="S584" s="870"/>
      <c r="T584" s="871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10" t="s">
        <v>922</v>
      </c>
      <c r="AG584" s="78"/>
      <c r="AJ584" s="84" t="s">
        <v>45</v>
      </c>
      <c r="AK584" s="84">
        <v>0</v>
      </c>
      <c r="BB584" s="711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934</v>
      </c>
      <c r="B585" s="63" t="s">
        <v>936</v>
      </c>
      <c r="C585" s="36">
        <v>4301031384</v>
      </c>
      <c r="D585" s="868">
        <v>4680115882096</v>
      </c>
      <c r="E585" s="868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135</v>
      </c>
      <c r="L585" s="37" t="s">
        <v>45</v>
      </c>
      <c r="M585" s="38" t="s">
        <v>80</v>
      </c>
      <c r="N585" s="38"/>
      <c r="O585" s="37">
        <v>60</v>
      </c>
      <c r="P585" s="118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70"/>
      <c r="R585" s="870"/>
      <c r="S585" s="870"/>
      <c r="T585" s="87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12" t="s">
        <v>937</v>
      </c>
      <c r="AG585" s="78"/>
      <c r="AJ585" s="84" t="s">
        <v>45</v>
      </c>
      <c r="AK585" s="84">
        <v>0</v>
      </c>
      <c r="BB585" s="713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x14ac:dyDescent="0.2">
      <c r="A586" s="875"/>
      <c r="B586" s="875"/>
      <c r="C586" s="875"/>
      <c r="D586" s="875"/>
      <c r="E586" s="875"/>
      <c r="F586" s="875"/>
      <c r="G586" s="875"/>
      <c r="H586" s="875"/>
      <c r="I586" s="875"/>
      <c r="J586" s="875"/>
      <c r="K586" s="875"/>
      <c r="L586" s="875"/>
      <c r="M586" s="875"/>
      <c r="N586" s="875"/>
      <c r="O586" s="876"/>
      <c r="P586" s="872" t="s">
        <v>40</v>
      </c>
      <c r="Q586" s="873"/>
      <c r="R586" s="873"/>
      <c r="S586" s="873"/>
      <c r="T586" s="873"/>
      <c r="U586" s="873"/>
      <c r="V586" s="874"/>
      <c r="W586" s="42" t="s">
        <v>39</v>
      </c>
      <c r="X586" s="43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43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875"/>
      <c r="B587" s="875"/>
      <c r="C587" s="875"/>
      <c r="D587" s="875"/>
      <c r="E587" s="875"/>
      <c r="F587" s="875"/>
      <c r="G587" s="875"/>
      <c r="H587" s="875"/>
      <c r="I587" s="875"/>
      <c r="J587" s="875"/>
      <c r="K587" s="875"/>
      <c r="L587" s="875"/>
      <c r="M587" s="875"/>
      <c r="N587" s="875"/>
      <c r="O587" s="876"/>
      <c r="P587" s="872" t="s">
        <v>40</v>
      </c>
      <c r="Q587" s="873"/>
      <c r="R587" s="873"/>
      <c r="S587" s="873"/>
      <c r="T587" s="873"/>
      <c r="U587" s="873"/>
      <c r="V587" s="874"/>
      <c r="W587" s="42" t="s">
        <v>0</v>
      </c>
      <c r="X587" s="43">
        <f>IFERROR(SUM(X573:X585),"0")</f>
        <v>0</v>
      </c>
      <c r="Y587" s="43">
        <f>IFERROR(SUM(Y573:Y585),"0")</f>
        <v>0</v>
      </c>
      <c r="Z587" s="42"/>
      <c r="AA587" s="67"/>
      <c r="AB587" s="67"/>
      <c r="AC587" s="67"/>
    </row>
    <row r="588" spans="1:68" ht="14.25" customHeight="1" x14ac:dyDescent="0.25">
      <c r="A588" s="867" t="s">
        <v>82</v>
      </c>
      <c r="B588" s="867"/>
      <c r="C588" s="867"/>
      <c r="D588" s="867"/>
      <c r="E588" s="867"/>
      <c r="F588" s="867"/>
      <c r="G588" s="867"/>
      <c r="H588" s="867"/>
      <c r="I588" s="867"/>
      <c r="J588" s="867"/>
      <c r="K588" s="867"/>
      <c r="L588" s="867"/>
      <c r="M588" s="867"/>
      <c r="N588" s="867"/>
      <c r="O588" s="867"/>
      <c r="P588" s="867"/>
      <c r="Q588" s="867"/>
      <c r="R588" s="867"/>
      <c r="S588" s="867"/>
      <c r="T588" s="867"/>
      <c r="U588" s="867"/>
      <c r="V588" s="867"/>
      <c r="W588" s="867"/>
      <c r="X588" s="867"/>
      <c r="Y588" s="867"/>
      <c r="Z588" s="867"/>
      <c r="AA588" s="66"/>
      <c r="AB588" s="66"/>
      <c r="AC588" s="80"/>
    </row>
    <row r="589" spans="1:68" ht="27" customHeight="1" x14ac:dyDescent="0.25">
      <c r="A589" s="63" t="s">
        <v>938</v>
      </c>
      <c r="B589" s="63" t="s">
        <v>939</v>
      </c>
      <c r="C589" s="36">
        <v>4301051230</v>
      </c>
      <c r="D589" s="868">
        <v>4607091383409</v>
      </c>
      <c r="E589" s="868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127</v>
      </c>
      <c r="L589" s="37" t="s">
        <v>45</v>
      </c>
      <c r="M589" s="38" t="s">
        <v>80</v>
      </c>
      <c r="N589" s="38"/>
      <c r="O589" s="37">
        <v>45</v>
      </c>
      <c r="P589" s="11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70"/>
      <c r="R589" s="870"/>
      <c r="S589" s="870"/>
      <c r="T589" s="871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4" t="s">
        <v>940</v>
      </c>
      <c r="AG589" s="78"/>
      <c r="AJ589" s="84" t="s">
        <v>45</v>
      </c>
      <c r="AK589" s="84">
        <v>0</v>
      </c>
      <c r="BB589" s="71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941</v>
      </c>
      <c r="B590" s="63" t="s">
        <v>942</v>
      </c>
      <c r="C590" s="36">
        <v>4301051231</v>
      </c>
      <c r="D590" s="868">
        <v>4607091383416</v>
      </c>
      <c r="E590" s="868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127</v>
      </c>
      <c r="L590" s="37" t="s">
        <v>45</v>
      </c>
      <c r="M590" s="38" t="s">
        <v>80</v>
      </c>
      <c r="N590" s="38"/>
      <c r="O590" s="37">
        <v>45</v>
      </c>
      <c r="P590" s="11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70"/>
      <c r="R590" s="870"/>
      <c r="S590" s="870"/>
      <c r="T590" s="871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6" t="s">
        <v>943</v>
      </c>
      <c r="AG590" s="78"/>
      <c r="AJ590" s="84" t="s">
        <v>45</v>
      </c>
      <c r="AK590" s="84">
        <v>0</v>
      </c>
      <c r="BB590" s="717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37.5" customHeight="1" x14ac:dyDescent="0.25">
      <c r="A591" s="63" t="s">
        <v>944</v>
      </c>
      <c r="B591" s="63" t="s">
        <v>945</v>
      </c>
      <c r="C591" s="36">
        <v>4301051058</v>
      </c>
      <c r="D591" s="868">
        <v>4680115883536</v>
      </c>
      <c r="E591" s="868"/>
      <c r="F591" s="62">
        <v>0.3</v>
      </c>
      <c r="G591" s="37">
        <v>6</v>
      </c>
      <c r="H591" s="62">
        <v>1.8</v>
      </c>
      <c r="I591" s="62">
        <v>2.0459999999999998</v>
      </c>
      <c r="J591" s="37">
        <v>182</v>
      </c>
      <c r="K591" s="37" t="s">
        <v>87</v>
      </c>
      <c r="L591" s="37" t="s">
        <v>45</v>
      </c>
      <c r="M591" s="38" t="s">
        <v>80</v>
      </c>
      <c r="N591" s="38"/>
      <c r="O591" s="37">
        <v>45</v>
      </c>
      <c r="P591" s="11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70"/>
      <c r="R591" s="870"/>
      <c r="S591" s="870"/>
      <c r="T591" s="871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IFERROR(IF(Y591=0,"",ROUNDUP(Y591/H591,0)*0.00651),"")</f>
        <v/>
      </c>
      <c r="AA591" s="68" t="s">
        <v>45</v>
      </c>
      <c r="AB591" s="69" t="s">
        <v>45</v>
      </c>
      <c r="AC591" s="718" t="s">
        <v>946</v>
      </c>
      <c r="AG591" s="78"/>
      <c r="AJ591" s="84" t="s">
        <v>45</v>
      </c>
      <c r="AK591" s="84">
        <v>0</v>
      </c>
      <c r="BB591" s="719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75"/>
      <c r="B592" s="875"/>
      <c r="C592" s="875"/>
      <c r="D592" s="875"/>
      <c r="E592" s="875"/>
      <c r="F592" s="875"/>
      <c r="G592" s="875"/>
      <c r="H592" s="875"/>
      <c r="I592" s="875"/>
      <c r="J592" s="875"/>
      <c r="K592" s="875"/>
      <c r="L592" s="875"/>
      <c r="M592" s="875"/>
      <c r="N592" s="875"/>
      <c r="O592" s="876"/>
      <c r="P592" s="872" t="s">
        <v>40</v>
      </c>
      <c r="Q592" s="873"/>
      <c r="R592" s="873"/>
      <c r="S592" s="873"/>
      <c r="T592" s="873"/>
      <c r="U592" s="873"/>
      <c r="V592" s="874"/>
      <c r="W592" s="42" t="s">
        <v>39</v>
      </c>
      <c r="X592" s="43">
        <f>IFERROR(X589/H589,"0")+IFERROR(X590/H590,"0")+IFERROR(X591/H591,"0")</f>
        <v>0</v>
      </c>
      <c r="Y592" s="43">
        <f>IFERROR(Y589/H589,"0")+IFERROR(Y590/H590,"0")+IFERROR(Y591/H591,"0")</f>
        <v>0</v>
      </c>
      <c r="Z592" s="43">
        <f>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75"/>
      <c r="B593" s="875"/>
      <c r="C593" s="875"/>
      <c r="D593" s="875"/>
      <c r="E593" s="875"/>
      <c r="F593" s="875"/>
      <c r="G593" s="875"/>
      <c r="H593" s="875"/>
      <c r="I593" s="875"/>
      <c r="J593" s="875"/>
      <c r="K593" s="875"/>
      <c r="L593" s="875"/>
      <c r="M593" s="875"/>
      <c r="N593" s="875"/>
      <c r="O593" s="876"/>
      <c r="P593" s="872" t="s">
        <v>40</v>
      </c>
      <c r="Q593" s="873"/>
      <c r="R593" s="873"/>
      <c r="S593" s="873"/>
      <c r="T593" s="873"/>
      <c r="U593" s="873"/>
      <c r="V593" s="874"/>
      <c r="W593" s="42" t="s">
        <v>0</v>
      </c>
      <c r="X593" s="43">
        <f>IFERROR(SUM(X589:X591),"0")</f>
        <v>0</v>
      </c>
      <c r="Y593" s="43">
        <f>IFERROR(SUM(Y589:Y591),"0")</f>
        <v>0</v>
      </c>
      <c r="Z593" s="42"/>
      <c r="AA593" s="67"/>
      <c r="AB593" s="67"/>
      <c r="AC593" s="67"/>
    </row>
    <row r="594" spans="1:68" ht="14.25" customHeight="1" x14ac:dyDescent="0.25">
      <c r="A594" s="867" t="s">
        <v>215</v>
      </c>
      <c r="B594" s="867"/>
      <c r="C594" s="867"/>
      <c r="D594" s="867"/>
      <c r="E594" s="867"/>
      <c r="F594" s="867"/>
      <c r="G594" s="867"/>
      <c r="H594" s="867"/>
      <c r="I594" s="867"/>
      <c r="J594" s="867"/>
      <c r="K594" s="867"/>
      <c r="L594" s="867"/>
      <c r="M594" s="867"/>
      <c r="N594" s="867"/>
      <c r="O594" s="867"/>
      <c r="P594" s="867"/>
      <c r="Q594" s="867"/>
      <c r="R594" s="867"/>
      <c r="S594" s="867"/>
      <c r="T594" s="867"/>
      <c r="U594" s="867"/>
      <c r="V594" s="867"/>
      <c r="W594" s="867"/>
      <c r="X594" s="867"/>
      <c r="Y594" s="867"/>
      <c r="Z594" s="867"/>
      <c r="AA594" s="66"/>
      <c r="AB594" s="66"/>
      <c r="AC594" s="80"/>
    </row>
    <row r="595" spans="1:68" ht="27" customHeight="1" x14ac:dyDescent="0.25">
      <c r="A595" s="63" t="s">
        <v>947</v>
      </c>
      <c r="B595" s="63" t="s">
        <v>948</v>
      </c>
      <c r="C595" s="36">
        <v>4301060363</v>
      </c>
      <c r="D595" s="868">
        <v>4680115885035</v>
      </c>
      <c r="E595" s="868"/>
      <c r="F595" s="62">
        <v>1</v>
      </c>
      <c r="G595" s="37">
        <v>4</v>
      </c>
      <c r="H595" s="62">
        <v>4</v>
      </c>
      <c r="I595" s="62">
        <v>4.4160000000000004</v>
      </c>
      <c r="J595" s="37">
        <v>104</v>
      </c>
      <c r="K595" s="37" t="s">
        <v>127</v>
      </c>
      <c r="L595" s="37" t="s">
        <v>45</v>
      </c>
      <c r="M595" s="38" t="s">
        <v>80</v>
      </c>
      <c r="N595" s="38"/>
      <c r="O595" s="37">
        <v>35</v>
      </c>
      <c r="P595" s="11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70"/>
      <c r="R595" s="870"/>
      <c r="S595" s="870"/>
      <c r="T595" s="87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20" t="s">
        <v>949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950</v>
      </c>
      <c r="B596" s="63" t="s">
        <v>951</v>
      </c>
      <c r="C596" s="36">
        <v>4301060436</v>
      </c>
      <c r="D596" s="868">
        <v>4680115885936</v>
      </c>
      <c r="E596" s="868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127</v>
      </c>
      <c r="L596" s="37" t="s">
        <v>45</v>
      </c>
      <c r="M596" s="38" t="s">
        <v>80</v>
      </c>
      <c r="N596" s="38"/>
      <c r="O596" s="37">
        <v>35</v>
      </c>
      <c r="P596" s="1194" t="s">
        <v>952</v>
      </c>
      <c r="Q596" s="870"/>
      <c r="R596" s="870"/>
      <c r="S596" s="870"/>
      <c r="T596" s="87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949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75"/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6"/>
      <c r="P597" s="872" t="s">
        <v>40</v>
      </c>
      <c r="Q597" s="873"/>
      <c r="R597" s="873"/>
      <c r="S597" s="873"/>
      <c r="T597" s="873"/>
      <c r="U597" s="873"/>
      <c r="V597" s="874"/>
      <c r="W597" s="42" t="s">
        <v>39</v>
      </c>
      <c r="X597" s="43">
        <f>IFERROR(X595/H595,"0")+IFERROR(X596/H596,"0")</f>
        <v>0</v>
      </c>
      <c r="Y597" s="43">
        <f>IFERROR(Y595/H595,"0")+IFERROR(Y596/H596,"0")</f>
        <v>0</v>
      </c>
      <c r="Z597" s="43">
        <f>IFERROR(IF(Z595="",0,Z595),"0")+IFERROR(IF(Z596="",0,Z596),"0")</f>
        <v>0</v>
      </c>
      <c r="AA597" s="67"/>
      <c r="AB597" s="67"/>
      <c r="AC597" s="67"/>
    </row>
    <row r="598" spans="1:68" x14ac:dyDescent="0.2">
      <c r="A598" s="875"/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6"/>
      <c r="P598" s="872" t="s">
        <v>40</v>
      </c>
      <c r="Q598" s="873"/>
      <c r="R598" s="873"/>
      <c r="S598" s="873"/>
      <c r="T598" s="873"/>
      <c r="U598" s="873"/>
      <c r="V598" s="874"/>
      <c r="W598" s="42" t="s">
        <v>0</v>
      </c>
      <c r="X598" s="43">
        <f>IFERROR(SUM(X595:X596),"0")</f>
        <v>0</v>
      </c>
      <c r="Y598" s="43">
        <f>IFERROR(SUM(Y595:Y596),"0")</f>
        <v>0</v>
      </c>
      <c r="Z598" s="42"/>
      <c r="AA598" s="67"/>
      <c r="AB598" s="67"/>
      <c r="AC598" s="67"/>
    </row>
    <row r="599" spans="1:68" ht="27.75" customHeight="1" x14ac:dyDescent="0.2">
      <c r="A599" s="865" t="s">
        <v>953</v>
      </c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5"/>
      <c r="P599" s="865"/>
      <c r="Q599" s="865"/>
      <c r="R599" s="865"/>
      <c r="S599" s="865"/>
      <c r="T599" s="865"/>
      <c r="U599" s="865"/>
      <c r="V599" s="865"/>
      <c r="W599" s="865"/>
      <c r="X599" s="865"/>
      <c r="Y599" s="865"/>
      <c r="Z599" s="865"/>
      <c r="AA599" s="54"/>
      <c r="AB599" s="54"/>
      <c r="AC599" s="54"/>
    </row>
    <row r="600" spans="1:68" ht="16.5" customHeight="1" x14ac:dyDescent="0.25">
      <c r="A600" s="866" t="s">
        <v>953</v>
      </c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6"/>
      <c r="P600" s="866"/>
      <c r="Q600" s="866"/>
      <c r="R600" s="866"/>
      <c r="S600" s="866"/>
      <c r="T600" s="866"/>
      <c r="U600" s="866"/>
      <c r="V600" s="866"/>
      <c r="W600" s="866"/>
      <c r="X600" s="866"/>
      <c r="Y600" s="866"/>
      <c r="Z600" s="866"/>
      <c r="AA600" s="65"/>
      <c r="AB600" s="65"/>
      <c r="AC600" s="79"/>
    </row>
    <row r="601" spans="1:68" ht="14.25" customHeight="1" x14ac:dyDescent="0.25">
      <c r="A601" s="867" t="s">
        <v>76</v>
      </c>
      <c r="B601" s="867"/>
      <c r="C601" s="867"/>
      <c r="D601" s="867"/>
      <c r="E601" s="867"/>
      <c r="F601" s="867"/>
      <c r="G601" s="867"/>
      <c r="H601" s="867"/>
      <c r="I601" s="867"/>
      <c r="J601" s="867"/>
      <c r="K601" s="867"/>
      <c r="L601" s="867"/>
      <c r="M601" s="867"/>
      <c r="N601" s="867"/>
      <c r="O601" s="867"/>
      <c r="P601" s="867"/>
      <c r="Q601" s="867"/>
      <c r="R601" s="867"/>
      <c r="S601" s="867"/>
      <c r="T601" s="867"/>
      <c r="U601" s="867"/>
      <c r="V601" s="867"/>
      <c r="W601" s="867"/>
      <c r="X601" s="867"/>
      <c r="Y601" s="867"/>
      <c r="Z601" s="867"/>
      <c r="AA601" s="66"/>
      <c r="AB601" s="66"/>
      <c r="AC601" s="80"/>
    </row>
    <row r="602" spans="1:68" ht="27" customHeight="1" x14ac:dyDescent="0.25">
      <c r="A602" s="63" t="s">
        <v>954</v>
      </c>
      <c r="B602" s="63" t="s">
        <v>955</v>
      </c>
      <c r="C602" s="36">
        <v>4301031309</v>
      </c>
      <c r="D602" s="868">
        <v>4680115885530</v>
      </c>
      <c r="E602" s="868"/>
      <c r="F602" s="62">
        <v>0.7</v>
      </c>
      <c r="G602" s="37">
        <v>6</v>
      </c>
      <c r="H602" s="62">
        <v>4.2</v>
      </c>
      <c r="I602" s="62">
        <v>4.41</v>
      </c>
      <c r="J602" s="37">
        <v>120</v>
      </c>
      <c r="K602" s="37" t="s">
        <v>135</v>
      </c>
      <c r="L602" s="37" t="s">
        <v>45</v>
      </c>
      <c r="M602" s="38" t="s">
        <v>294</v>
      </c>
      <c r="N602" s="38"/>
      <c r="O602" s="37">
        <v>90</v>
      </c>
      <c r="P602" s="1195" t="s">
        <v>956</v>
      </c>
      <c r="Q602" s="870"/>
      <c r="R602" s="870"/>
      <c r="S602" s="870"/>
      <c r="T602" s="871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IFERROR(IF(Y602=0,"",ROUNDUP(Y602/H602,0)*0.00937),"")</f>
        <v/>
      </c>
      <c r="AA602" s="68" t="s">
        <v>45</v>
      </c>
      <c r="AB602" s="69" t="s">
        <v>45</v>
      </c>
      <c r="AC602" s="724" t="s">
        <v>957</v>
      </c>
      <c r="AG602" s="78"/>
      <c r="AJ602" s="84" t="s">
        <v>45</v>
      </c>
      <c r="AK602" s="84">
        <v>0</v>
      </c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75"/>
      <c r="B603" s="875"/>
      <c r="C603" s="875"/>
      <c r="D603" s="875"/>
      <c r="E603" s="875"/>
      <c r="F603" s="875"/>
      <c r="G603" s="875"/>
      <c r="H603" s="875"/>
      <c r="I603" s="875"/>
      <c r="J603" s="875"/>
      <c r="K603" s="875"/>
      <c r="L603" s="875"/>
      <c r="M603" s="875"/>
      <c r="N603" s="875"/>
      <c r="O603" s="876"/>
      <c r="P603" s="872" t="s">
        <v>40</v>
      </c>
      <c r="Q603" s="873"/>
      <c r="R603" s="873"/>
      <c r="S603" s="873"/>
      <c r="T603" s="873"/>
      <c r="U603" s="873"/>
      <c r="V603" s="874"/>
      <c r="W603" s="42" t="s">
        <v>39</v>
      </c>
      <c r="X603" s="43">
        <f>IFERROR(X602/H602,"0")</f>
        <v>0</v>
      </c>
      <c r="Y603" s="43">
        <f>IFERROR(Y602/H602,"0")</f>
        <v>0</v>
      </c>
      <c r="Z603" s="43">
        <f>IFERROR(IF(Z602="",0,Z602),"0")</f>
        <v>0</v>
      </c>
      <c r="AA603" s="67"/>
      <c r="AB603" s="67"/>
      <c r="AC603" s="67"/>
    </row>
    <row r="604" spans="1:68" x14ac:dyDescent="0.2">
      <c r="A604" s="875"/>
      <c r="B604" s="875"/>
      <c r="C604" s="875"/>
      <c r="D604" s="875"/>
      <c r="E604" s="875"/>
      <c r="F604" s="875"/>
      <c r="G604" s="875"/>
      <c r="H604" s="875"/>
      <c r="I604" s="875"/>
      <c r="J604" s="875"/>
      <c r="K604" s="875"/>
      <c r="L604" s="875"/>
      <c r="M604" s="875"/>
      <c r="N604" s="875"/>
      <c r="O604" s="876"/>
      <c r="P604" s="872" t="s">
        <v>40</v>
      </c>
      <c r="Q604" s="873"/>
      <c r="R604" s="873"/>
      <c r="S604" s="873"/>
      <c r="T604" s="873"/>
      <c r="U604" s="873"/>
      <c r="V604" s="874"/>
      <c r="W604" s="42" t="s">
        <v>0</v>
      </c>
      <c r="X604" s="43">
        <f>IFERROR(SUM(X602:X602),"0")</f>
        <v>0</v>
      </c>
      <c r="Y604" s="43">
        <f>IFERROR(SUM(Y602:Y602),"0")</f>
        <v>0</v>
      </c>
      <c r="Z604" s="42"/>
      <c r="AA604" s="67"/>
      <c r="AB604" s="67"/>
      <c r="AC604" s="67"/>
    </row>
    <row r="605" spans="1:68" ht="27.75" customHeight="1" x14ac:dyDescent="0.2">
      <c r="A605" s="865" t="s">
        <v>958</v>
      </c>
      <c r="B605" s="865"/>
      <c r="C605" s="865"/>
      <c r="D605" s="865"/>
      <c r="E605" s="865"/>
      <c r="F605" s="865"/>
      <c r="G605" s="865"/>
      <c r="H605" s="865"/>
      <c r="I605" s="865"/>
      <c r="J605" s="865"/>
      <c r="K605" s="865"/>
      <c r="L605" s="865"/>
      <c r="M605" s="865"/>
      <c r="N605" s="865"/>
      <c r="O605" s="865"/>
      <c r="P605" s="865"/>
      <c r="Q605" s="865"/>
      <c r="R605" s="865"/>
      <c r="S605" s="865"/>
      <c r="T605" s="865"/>
      <c r="U605" s="865"/>
      <c r="V605" s="865"/>
      <c r="W605" s="865"/>
      <c r="X605" s="865"/>
      <c r="Y605" s="865"/>
      <c r="Z605" s="865"/>
      <c r="AA605" s="54"/>
      <c r="AB605" s="54"/>
      <c r="AC605" s="54"/>
    </row>
    <row r="606" spans="1:68" ht="16.5" customHeight="1" x14ac:dyDescent="0.25">
      <c r="A606" s="866" t="s">
        <v>958</v>
      </c>
      <c r="B606" s="866"/>
      <c r="C606" s="866"/>
      <c r="D606" s="866"/>
      <c r="E606" s="866"/>
      <c r="F606" s="866"/>
      <c r="G606" s="866"/>
      <c r="H606" s="866"/>
      <c r="I606" s="866"/>
      <c r="J606" s="866"/>
      <c r="K606" s="866"/>
      <c r="L606" s="866"/>
      <c r="M606" s="866"/>
      <c r="N606" s="866"/>
      <c r="O606" s="866"/>
      <c r="P606" s="866"/>
      <c r="Q606" s="866"/>
      <c r="R606" s="866"/>
      <c r="S606" s="866"/>
      <c r="T606" s="866"/>
      <c r="U606" s="866"/>
      <c r="V606" s="866"/>
      <c r="W606" s="866"/>
      <c r="X606" s="866"/>
      <c r="Y606" s="866"/>
      <c r="Z606" s="866"/>
      <c r="AA606" s="65"/>
      <c r="AB606" s="65"/>
      <c r="AC606" s="79"/>
    </row>
    <row r="607" spans="1:68" ht="14.25" customHeight="1" x14ac:dyDescent="0.25">
      <c r="A607" s="867" t="s">
        <v>122</v>
      </c>
      <c r="B607" s="867"/>
      <c r="C607" s="867"/>
      <c r="D607" s="867"/>
      <c r="E607" s="867"/>
      <c r="F607" s="867"/>
      <c r="G607" s="867"/>
      <c r="H607" s="867"/>
      <c r="I607" s="867"/>
      <c r="J607" s="867"/>
      <c r="K607" s="867"/>
      <c r="L607" s="867"/>
      <c r="M607" s="867"/>
      <c r="N607" s="867"/>
      <c r="O607" s="867"/>
      <c r="P607" s="867"/>
      <c r="Q607" s="867"/>
      <c r="R607" s="867"/>
      <c r="S607" s="867"/>
      <c r="T607" s="867"/>
      <c r="U607" s="867"/>
      <c r="V607" s="867"/>
      <c r="W607" s="867"/>
      <c r="X607" s="867"/>
      <c r="Y607" s="867"/>
      <c r="Z607" s="867"/>
      <c r="AA607" s="66"/>
      <c r="AB607" s="66"/>
      <c r="AC607" s="80"/>
    </row>
    <row r="608" spans="1:68" ht="27" customHeight="1" x14ac:dyDescent="0.25">
      <c r="A608" s="63" t="s">
        <v>959</v>
      </c>
      <c r="B608" s="63" t="s">
        <v>960</v>
      </c>
      <c r="C608" s="36">
        <v>4301011763</v>
      </c>
      <c r="D608" s="868">
        <v>4640242181011</v>
      </c>
      <c r="E608" s="868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127</v>
      </c>
      <c r="L608" s="37" t="s">
        <v>45</v>
      </c>
      <c r="M608" s="38" t="s">
        <v>86</v>
      </c>
      <c r="N608" s="38"/>
      <c r="O608" s="37">
        <v>55</v>
      </c>
      <c r="P608" s="1196" t="s">
        <v>961</v>
      </c>
      <c r="Q608" s="870"/>
      <c r="R608" s="870"/>
      <c r="S608" s="870"/>
      <c r="T608" s="87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ref="Y608:Y614" si="120"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26" t="s">
        <v>962</v>
      </c>
      <c r="AG608" s="78"/>
      <c r="AJ608" s="84" t="s">
        <v>45</v>
      </c>
      <c r="AK608" s="84">
        <v>0</v>
      </c>
      <c r="BB608" s="727" t="s">
        <v>66</v>
      </c>
      <c r="BM608" s="78">
        <f t="shared" ref="BM608:BM614" si="121">IFERROR(X608*I608/H608,"0")</f>
        <v>0</v>
      </c>
      <c r="BN608" s="78">
        <f t="shared" ref="BN608:BN614" si="122">IFERROR(Y608*I608/H608,"0")</f>
        <v>0</v>
      </c>
      <c r="BO608" s="78">
        <f t="shared" ref="BO608:BO614" si="123">IFERROR(1/J608*(X608/H608),"0")</f>
        <v>0</v>
      </c>
      <c r="BP608" s="78">
        <f t="shared" ref="BP608:BP614" si="124">IFERROR(1/J608*(Y608/H608),"0")</f>
        <v>0</v>
      </c>
    </row>
    <row r="609" spans="1:68" ht="27" customHeight="1" x14ac:dyDescent="0.25">
      <c r="A609" s="63" t="s">
        <v>963</v>
      </c>
      <c r="B609" s="63" t="s">
        <v>964</v>
      </c>
      <c r="C609" s="36">
        <v>4301011585</v>
      </c>
      <c r="D609" s="868">
        <v>4640242180441</v>
      </c>
      <c r="E609" s="868"/>
      <c r="F609" s="62">
        <v>1.5</v>
      </c>
      <c r="G609" s="37">
        <v>8</v>
      </c>
      <c r="H609" s="62">
        <v>12</v>
      </c>
      <c r="I609" s="62">
        <v>12.48</v>
      </c>
      <c r="J609" s="37">
        <v>56</v>
      </c>
      <c r="K609" s="37" t="s">
        <v>127</v>
      </c>
      <c r="L609" s="37" t="s">
        <v>45</v>
      </c>
      <c r="M609" s="38" t="s">
        <v>126</v>
      </c>
      <c r="N609" s="38"/>
      <c r="O609" s="37">
        <v>50</v>
      </c>
      <c r="P609" s="1197" t="s">
        <v>965</v>
      </c>
      <c r="Q609" s="870"/>
      <c r="R609" s="870"/>
      <c r="S609" s="870"/>
      <c r="T609" s="87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8" t="s">
        <v>966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ht="27" customHeight="1" x14ac:dyDescent="0.25">
      <c r="A610" s="63" t="s">
        <v>967</v>
      </c>
      <c r="B610" s="63" t="s">
        <v>968</v>
      </c>
      <c r="C610" s="36">
        <v>4301011584</v>
      </c>
      <c r="D610" s="868">
        <v>4640242180564</v>
      </c>
      <c r="E610" s="868"/>
      <c r="F610" s="62">
        <v>1.5</v>
      </c>
      <c r="G610" s="37">
        <v>8</v>
      </c>
      <c r="H610" s="62">
        <v>12</v>
      </c>
      <c r="I610" s="62">
        <v>12.48</v>
      </c>
      <c r="J610" s="37">
        <v>56</v>
      </c>
      <c r="K610" s="37" t="s">
        <v>127</v>
      </c>
      <c r="L610" s="37" t="s">
        <v>45</v>
      </c>
      <c r="M610" s="38" t="s">
        <v>126</v>
      </c>
      <c r="N610" s="38"/>
      <c r="O610" s="37">
        <v>50</v>
      </c>
      <c r="P610" s="1198" t="s">
        <v>969</v>
      </c>
      <c r="Q610" s="870"/>
      <c r="R610" s="870"/>
      <c r="S610" s="870"/>
      <c r="T610" s="871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0" t="s">
        <v>970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ht="27" customHeight="1" x14ac:dyDescent="0.25">
      <c r="A611" s="63" t="s">
        <v>971</v>
      </c>
      <c r="B611" s="63" t="s">
        <v>972</v>
      </c>
      <c r="C611" s="36">
        <v>4301011762</v>
      </c>
      <c r="D611" s="868">
        <v>4640242180922</v>
      </c>
      <c r="E611" s="868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127</v>
      </c>
      <c r="L611" s="37" t="s">
        <v>45</v>
      </c>
      <c r="M611" s="38" t="s">
        <v>126</v>
      </c>
      <c r="N611" s="38"/>
      <c r="O611" s="37">
        <v>55</v>
      </c>
      <c r="P611" s="1199" t="s">
        <v>973</v>
      </c>
      <c r="Q611" s="870"/>
      <c r="R611" s="870"/>
      <c r="S611" s="870"/>
      <c r="T611" s="871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0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2" t="s">
        <v>974</v>
      </c>
      <c r="AG611" s="78"/>
      <c r="AJ611" s="84" t="s">
        <v>45</v>
      </c>
      <c r="AK611" s="84">
        <v>0</v>
      </c>
      <c r="BB611" s="733" t="s">
        <v>66</v>
      </c>
      <c r="BM611" s="78">
        <f t="shared" si="121"/>
        <v>0</v>
      </c>
      <c r="BN611" s="78">
        <f t="shared" si="122"/>
        <v>0</v>
      </c>
      <c r="BO611" s="78">
        <f t="shared" si="123"/>
        <v>0</v>
      </c>
      <c r="BP611" s="78">
        <f t="shared" si="124"/>
        <v>0</v>
      </c>
    </row>
    <row r="612" spans="1:68" ht="27" customHeight="1" x14ac:dyDescent="0.25">
      <c r="A612" s="63" t="s">
        <v>975</v>
      </c>
      <c r="B612" s="63" t="s">
        <v>976</v>
      </c>
      <c r="C612" s="36">
        <v>4301011764</v>
      </c>
      <c r="D612" s="868">
        <v>4640242181189</v>
      </c>
      <c r="E612" s="868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135</v>
      </c>
      <c r="L612" s="37" t="s">
        <v>45</v>
      </c>
      <c r="M612" s="38" t="s">
        <v>86</v>
      </c>
      <c r="N612" s="38"/>
      <c r="O612" s="37">
        <v>55</v>
      </c>
      <c r="P612" s="1200" t="s">
        <v>977</v>
      </c>
      <c r="Q612" s="870"/>
      <c r="R612" s="870"/>
      <c r="S612" s="870"/>
      <c r="T612" s="871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0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4" t="s">
        <v>962</v>
      </c>
      <c r="AG612" s="78"/>
      <c r="AJ612" s="84" t="s">
        <v>45</v>
      </c>
      <c r="AK612" s="84">
        <v>0</v>
      </c>
      <c r="BB612" s="735" t="s">
        <v>66</v>
      </c>
      <c r="BM612" s="78">
        <f t="shared" si="121"/>
        <v>0</v>
      </c>
      <c r="BN612" s="78">
        <f t="shared" si="122"/>
        <v>0</v>
      </c>
      <c r="BO612" s="78">
        <f t="shared" si="123"/>
        <v>0</v>
      </c>
      <c r="BP612" s="78">
        <f t="shared" si="124"/>
        <v>0</v>
      </c>
    </row>
    <row r="613" spans="1:68" ht="27" customHeight="1" x14ac:dyDescent="0.25">
      <c r="A613" s="63" t="s">
        <v>978</v>
      </c>
      <c r="B613" s="63" t="s">
        <v>979</v>
      </c>
      <c r="C613" s="36">
        <v>4301011551</v>
      </c>
      <c r="D613" s="868">
        <v>4640242180038</v>
      </c>
      <c r="E613" s="868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135</v>
      </c>
      <c r="L613" s="37" t="s">
        <v>45</v>
      </c>
      <c r="M613" s="38" t="s">
        <v>126</v>
      </c>
      <c r="N613" s="38"/>
      <c r="O613" s="37">
        <v>50</v>
      </c>
      <c r="P613" s="1201" t="s">
        <v>980</v>
      </c>
      <c r="Q613" s="870"/>
      <c r="R613" s="870"/>
      <c r="S613" s="870"/>
      <c r="T613" s="871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0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6" t="s">
        <v>970</v>
      </c>
      <c r="AG613" s="78"/>
      <c r="AJ613" s="84" t="s">
        <v>45</v>
      </c>
      <c r="AK613" s="84">
        <v>0</v>
      </c>
      <c r="BB613" s="737" t="s">
        <v>66</v>
      </c>
      <c r="BM613" s="78">
        <f t="shared" si="121"/>
        <v>0</v>
      </c>
      <c r="BN613" s="78">
        <f t="shared" si="122"/>
        <v>0</v>
      </c>
      <c r="BO613" s="78">
        <f t="shared" si="123"/>
        <v>0</v>
      </c>
      <c r="BP613" s="78">
        <f t="shared" si="124"/>
        <v>0</v>
      </c>
    </row>
    <row r="614" spans="1:68" ht="27" customHeight="1" x14ac:dyDescent="0.25">
      <c r="A614" s="63" t="s">
        <v>981</v>
      </c>
      <c r="B614" s="63" t="s">
        <v>982</v>
      </c>
      <c r="C614" s="36">
        <v>4301011765</v>
      </c>
      <c r="D614" s="868">
        <v>4640242181172</v>
      </c>
      <c r="E614" s="868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135</v>
      </c>
      <c r="L614" s="37" t="s">
        <v>45</v>
      </c>
      <c r="M614" s="38" t="s">
        <v>126</v>
      </c>
      <c r="N614" s="38"/>
      <c r="O614" s="37">
        <v>55</v>
      </c>
      <c r="P614" s="1202" t="s">
        <v>983</v>
      </c>
      <c r="Q614" s="870"/>
      <c r="R614" s="870"/>
      <c r="S614" s="870"/>
      <c r="T614" s="871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8" t="s">
        <v>974</v>
      </c>
      <c r="AG614" s="78"/>
      <c r="AJ614" s="84" t="s">
        <v>45</v>
      </c>
      <c r="AK614" s="84">
        <v>0</v>
      </c>
      <c r="BB614" s="739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x14ac:dyDescent="0.2">
      <c r="A615" s="875"/>
      <c r="B615" s="875"/>
      <c r="C615" s="875"/>
      <c r="D615" s="875"/>
      <c r="E615" s="875"/>
      <c r="F615" s="875"/>
      <c r="G615" s="875"/>
      <c r="H615" s="875"/>
      <c r="I615" s="875"/>
      <c r="J615" s="875"/>
      <c r="K615" s="875"/>
      <c r="L615" s="875"/>
      <c r="M615" s="875"/>
      <c r="N615" s="875"/>
      <c r="O615" s="876"/>
      <c r="P615" s="872" t="s">
        <v>40</v>
      </c>
      <c r="Q615" s="873"/>
      <c r="R615" s="873"/>
      <c r="S615" s="873"/>
      <c r="T615" s="873"/>
      <c r="U615" s="873"/>
      <c r="V615" s="874"/>
      <c r="W615" s="42" t="s">
        <v>39</v>
      </c>
      <c r="X615" s="43">
        <f>IFERROR(X608/H608,"0")+IFERROR(X609/H609,"0")+IFERROR(X610/H610,"0")+IFERROR(X611/H611,"0")+IFERROR(X612/H612,"0")+IFERROR(X613/H613,"0")+IFERROR(X614/H614,"0")</f>
        <v>0</v>
      </c>
      <c r="Y615" s="43">
        <f>IFERROR(Y608/H608,"0")+IFERROR(Y609/H609,"0")+IFERROR(Y610/H610,"0")+IFERROR(Y611/H611,"0")+IFERROR(Y612/H612,"0")+IFERROR(Y613/H613,"0")+IFERROR(Y614/H614,"0")</f>
        <v>0</v>
      </c>
      <c r="Z615" s="43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75"/>
      <c r="B616" s="875"/>
      <c r="C616" s="875"/>
      <c r="D616" s="875"/>
      <c r="E616" s="875"/>
      <c r="F616" s="875"/>
      <c r="G616" s="875"/>
      <c r="H616" s="875"/>
      <c r="I616" s="875"/>
      <c r="J616" s="875"/>
      <c r="K616" s="875"/>
      <c r="L616" s="875"/>
      <c r="M616" s="875"/>
      <c r="N616" s="875"/>
      <c r="O616" s="876"/>
      <c r="P616" s="872" t="s">
        <v>40</v>
      </c>
      <c r="Q616" s="873"/>
      <c r="R616" s="873"/>
      <c r="S616" s="873"/>
      <c r="T616" s="873"/>
      <c r="U616" s="873"/>
      <c r="V616" s="874"/>
      <c r="W616" s="42" t="s">
        <v>0</v>
      </c>
      <c r="X616" s="43">
        <f>IFERROR(SUM(X608:X614),"0")</f>
        <v>0</v>
      </c>
      <c r="Y616" s="43">
        <f>IFERROR(SUM(Y608:Y614),"0")</f>
        <v>0</v>
      </c>
      <c r="Z616" s="42"/>
      <c r="AA616" s="67"/>
      <c r="AB616" s="67"/>
      <c r="AC616" s="67"/>
    </row>
    <row r="617" spans="1:68" ht="14.25" customHeight="1" x14ac:dyDescent="0.25">
      <c r="A617" s="867" t="s">
        <v>173</v>
      </c>
      <c r="B617" s="867"/>
      <c r="C617" s="867"/>
      <c r="D617" s="867"/>
      <c r="E617" s="867"/>
      <c r="F617" s="867"/>
      <c r="G617" s="867"/>
      <c r="H617" s="867"/>
      <c r="I617" s="867"/>
      <c r="J617" s="867"/>
      <c r="K617" s="867"/>
      <c r="L617" s="867"/>
      <c r="M617" s="867"/>
      <c r="N617" s="867"/>
      <c r="O617" s="867"/>
      <c r="P617" s="867"/>
      <c r="Q617" s="867"/>
      <c r="R617" s="867"/>
      <c r="S617" s="867"/>
      <c r="T617" s="867"/>
      <c r="U617" s="867"/>
      <c r="V617" s="867"/>
      <c r="W617" s="867"/>
      <c r="X617" s="867"/>
      <c r="Y617" s="867"/>
      <c r="Z617" s="867"/>
      <c r="AA617" s="66"/>
      <c r="AB617" s="66"/>
      <c r="AC617" s="80"/>
    </row>
    <row r="618" spans="1:68" ht="16.5" customHeight="1" x14ac:dyDescent="0.25">
      <c r="A618" s="63" t="s">
        <v>984</v>
      </c>
      <c r="B618" s="63" t="s">
        <v>985</v>
      </c>
      <c r="C618" s="36">
        <v>4301020269</v>
      </c>
      <c r="D618" s="868">
        <v>4640242180519</v>
      </c>
      <c r="E618" s="868"/>
      <c r="F618" s="62">
        <v>1.35</v>
      </c>
      <c r="G618" s="37">
        <v>8</v>
      </c>
      <c r="H618" s="62">
        <v>10.8</v>
      </c>
      <c r="I618" s="62">
        <v>11.28</v>
      </c>
      <c r="J618" s="37">
        <v>56</v>
      </c>
      <c r="K618" s="37" t="s">
        <v>127</v>
      </c>
      <c r="L618" s="37" t="s">
        <v>45</v>
      </c>
      <c r="M618" s="38" t="s">
        <v>86</v>
      </c>
      <c r="N618" s="38"/>
      <c r="O618" s="37">
        <v>50</v>
      </c>
      <c r="P618" s="1203" t="s">
        <v>986</v>
      </c>
      <c r="Q618" s="870"/>
      <c r="R618" s="870"/>
      <c r="S618" s="870"/>
      <c r="T618" s="871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40" t="s">
        <v>987</v>
      </c>
      <c r="AG618" s="78"/>
      <c r="AJ618" s="84" t="s">
        <v>45</v>
      </c>
      <c r="AK618" s="84">
        <v>0</v>
      </c>
      <c r="BB618" s="741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988</v>
      </c>
      <c r="B619" s="63" t="s">
        <v>989</v>
      </c>
      <c r="C619" s="36">
        <v>4301020260</v>
      </c>
      <c r="D619" s="868">
        <v>4640242180526</v>
      </c>
      <c r="E619" s="868"/>
      <c r="F619" s="62">
        <v>1.8</v>
      </c>
      <c r="G619" s="37">
        <v>6</v>
      </c>
      <c r="H619" s="62">
        <v>10.8</v>
      </c>
      <c r="I619" s="62">
        <v>11.28</v>
      </c>
      <c r="J619" s="37">
        <v>56</v>
      </c>
      <c r="K619" s="37" t="s">
        <v>127</v>
      </c>
      <c r="L619" s="37" t="s">
        <v>45</v>
      </c>
      <c r="M619" s="38" t="s">
        <v>126</v>
      </c>
      <c r="N619" s="38"/>
      <c r="O619" s="37">
        <v>50</v>
      </c>
      <c r="P619" s="1204" t="s">
        <v>990</v>
      </c>
      <c r="Q619" s="870"/>
      <c r="R619" s="870"/>
      <c r="S619" s="870"/>
      <c r="T619" s="871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2" t="s">
        <v>987</v>
      </c>
      <c r="AG619" s="78"/>
      <c r="AJ619" s="84" t="s">
        <v>45</v>
      </c>
      <c r="AK619" s="84">
        <v>0</v>
      </c>
      <c r="BB619" s="743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991</v>
      </c>
      <c r="B620" s="63" t="s">
        <v>992</v>
      </c>
      <c r="C620" s="36">
        <v>4301020309</v>
      </c>
      <c r="D620" s="868">
        <v>4640242180090</v>
      </c>
      <c r="E620" s="868"/>
      <c r="F620" s="62">
        <v>1.35</v>
      </c>
      <c r="G620" s="37">
        <v>8</v>
      </c>
      <c r="H620" s="62">
        <v>10.8</v>
      </c>
      <c r="I620" s="62">
        <v>11.28</v>
      </c>
      <c r="J620" s="37">
        <v>56</v>
      </c>
      <c r="K620" s="37" t="s">
        <v>127</v>
      </c>
      <c r="L620" s="37" t="s">
        <v>45</v>
      </c>
      <c r="M620" s="38" t="s">
        <v>126</v>
      </c>
      <c r="N620" s="38"/>
      <c r="O620" s="37">
        <v>50</v>
      </c>
      <c r="P620" s="1205" t="s">
        <v>993</v>
      </c>
      <c r="Q620" s="870"/>
      <c r="R620" s="870"/>
      <c r="S620" s="870"/>
      <c r="T620" s="871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4" t="s">
        <v>994</v>
      </c>
      <c r="AG620" s="78"/>
      <c r="AJ620" s="84" t="s">
        <v>45</v>
      </c>
      <c r="AK620" s="84">
        <v>0</v>
      </c>
      <c r="BB620" s="745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ht="27" customHeight="1" x14ac:dyDescent="0.25">
      <c r="A621" s="63" t="s">
        <v>995</v>
      </c>
      <c r="B621" s="63" t="s">
        <v>996</v>
      </c>
      <c r="C621" s="36">
        <v>4301020295</v>
      </c>
      <c r="D621" s="868">
        <v>4640242181363</v>
      </c>
      <c r="E621" s="868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126</v>
      </c>
      <c r="N621" s="38"/>
      <c r="O621" s="37">
        <v>50</v>
      </c>
      <c r="P621" s="1206" t="s">
        <v>997</v>
      </c>
      <c r="Q621" s="870"/>
      <c r="R621" s="870"/>
      <c r="S621" s="870"/>
      <c r="T621" s="871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6" t="s">
        <v>994</v>
      </c>
      <c r="AG621" s="78"/>
      <c r="AJ621" s="84" t="s">
        <v>45</v>
      </c>
      <c r="AK621" s="84">
        <v>0</v>
      </c>
      <c r="BB621" s="747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x14ac:dyDescent="0.2">
      <c r="A622" s="875"/>
      <c r="B622" s="875"/>
      <c r="C622" s="875"/>
      <c r="D622" s="875"/>
      <c r="E622" s="875"/>
      <c r="F622" s="875"/>
      <c r="G622" s="875"/>
      <c r="H622" s="875"/>
      <c r="I622" s="875"/>
      <c r="J622" s="875"/>
      <c r="K622" s="875"/>
      <c r="L622" s="875"/>
      <c r="M622" s="875"/>
      <c r="N622" s="875"/>
      <c r="O622" s="876"/>
      <c r="P622" s="872" t="s">
        <v>40</v>
      </c>
      <c r="Q622" s="873"/>
      <c r="R622" s="873"/>
      <c r="S622" s="873"/>
      <c r="T622" s="873"/>
      <c r="U622" s="873"/>
      <c r="V622" s="874"/>
      <c r="W622" s="42" t="s">
        <v>39</v>
      </c>
      <c r="X622" s="43">
        <f>IFERROR(X618/H618,"0")+IFERROR(X619/H619,"0")+IFERROR(X620/H620,"0")+IFERROR(X621/H621,"0")</f>
        <v>0</v>
      </c>
      <c r="Y622" s="43">
        <f>IFERROR(Y618/H618,"0")+IFERROR(Y619/H619,"0")+IFERROR(Y620/H620,"0")+IFERROR(Y621/H621,"0")</f>
        <v>0</v>
      </c>
      <c r="Z622" s="43">
        <f>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75"/>
      <c r="B623" s="875"/>
      <c r="C623" s="875"/>
      <c r="D623" s="875"/>
      <c r="E623" s="875"/>
      <c r="F623" s="875"/>
      <c r="G623" s="875"/>
      <c r="H623" s="875"/>
      <c r="I623" s="875"/>
      <c r="J623" s="875"/>
      <c r="K623" s="875"/>
      <c r="L623" s="875"/>
      <c r="M623" s="875"/>
      <c r="N623" s="875"/>
      <c r="O623" s="876"/>
      <c r="P623" s="872" t="s">
        <v>40</v>
      </c>
      <c r="Q623" s="873"/>
      <c r="R623" s="873"/>
      <c r="S623" s="873"/>
      <c r="T623" s="873"/>
      <c r="U623" s="873"/>
      <c r="V623" s="874"/>
      <c r="W623" s="42" t="s">
        <v>0</v>
      </c>
      <c r="X623" s="43">
        <f>IFERROR(SUM(X618:X621),"0")</f>
        <v>0</v>
      </c>
      <c r="Y623" s="43">
        <f>IFERROR(SUM(Y618:Y621),"0")</f>
        <v>0</v>
      </c>
      <c r="Z623" s="42"/>
      <c r="AA623" s="67"/>
      <c r="AB623" s="67"/>
      <c r="AC623" s="67"/>
    </row>
    <row r="624" spans="1:68" ht="14.25" customHeight="1" x14ac:dyDescent="0.25">
      <c r="A624" s="867" t="s">
        <v>76</v>
      </c>
      <c r="B624" s="867"/>
      <c r="C624" s="867"/>
      <c r="D624" s="867"/>
      <c r="E624" s="867"/>
      <c r="F624" s="867"/>
      <c r="G624" s="867"/>
      <c r="H624" s="867"/>
      <c r="I624" s="867"/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7"/>
      <c r="W624" s="867"/>
      <c r="X624" s="867"/>
      <c r="Y624" s="867"/>
      <c r="Z624" s="867"/>
      <c r="AA624" s="66"/>
      <c r="AB624" s="66"/>
      <c r="AC624" s="80"/>
    </row>
    <row r="625" spans="1:68" ht="27" customHeight="1" x14ac:dyDescent="0.25">
      <c r="A625" s="63" t="s">
        <v>998</v>
      </c>
      <c r="B625" s="63" t="s">
        <v>999</v>
      </c>
      <c r="C625" s="36">
        <v>4301031280</v>
      </c>
      <c r="D625" s="868">
        <v>4640242180816</v>
      </c>
      <c r="E625" s="868"/>
      <c r="F625" s="62">
        <v>0.7</v>
      </c>
      <c r="G625" s="37">
        <v>6</v>
      </c>
      <c r="H625" s="62">
        <v>4.2</v>
      </c>
      <c r="I625" s="62">
        <v>4.47</v>
      </c>
      <c r="J625" s="37">
        <v>132</v>
      </c>
      <c r="K625" s="37" t="s">
        <v>135</v>
      </c>
      <c r="L625" s="37" t="s">
        <v>45</v>
      </c>
      <c r="M625" s="38" t="s">
        <v>80</v>
      </c>
      <c r="N625" s="38"/>
      <c r="O625" s="37">
        <v>40</v>
      </c>
      <c r="P625" s="1207" t="s">
        <v>1000</v>
      </c>
      <c r="Q625" s="870"/>
      <c r="R625" s="870"/>
      <c r="S625" s="870"/>
      <c r="T625" s="87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1" si="125">IFERROR(IF(X625="",0,CEILING((X625/$H625),1)*$H625),"")</f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8" t="s">
        <v>1001</v>
      </c>
      <c r="AG625" s="78"/>
      <c r="AJ625" s="84" t="s">
        <v>45</v>
      </c>
      <c r="AK625" s="84">
        <v>0</v>
      </c>
      <c r="BB625" s="749" t="s">
        <v>66</v>
      </c>
      <c r="BM625" s="78">
        <f t="shared" ref="BM625:BM631" si="126">IFERROR(X625*I625/H625,"0")</f>
        <v>0</v>
      </c>
      <c r="BN625" s="78">
        <f t="shared" ref="BN625:BN631" si="127">IFERROR(Y625*I625/H625,"0")</f>
        <v>0</v>
      </c>
      <c r="BO625" s="78">
        <f t="shared" ref="BO625:BO631" si="128">IFERROR(1/J625*(X625/H625),"0")</f>
        <v>0</v>
      </c>
      <c r="BP625" s="78">
        <f t="shared" ref="BP625:BP631" si="129">IFERROR(1/J625*(Y625/H625),"0")</f>
        <v>0</v>
      </c>
    </row>
    <row r="626" spans="1:68" ht="27" customHeight="1" x14ac:dyDescent="0.25">
      <c r="A626" s="63" t="s">
        <v>1002</v>
      </c>
      <c r="B626" s="63" t="s">
        <v>1003</v>
      </c>
      <c r="C626" s="36">
        <v>4301031244</v>
      </c>
      <c r="D626" s="868">
        <v>4640242180595</v>
      </c>
      <c r="E626" s="868"/>
      <c r="F626" s="62">
        <v>0.7</v>
      </c>
      <c r="G626" s="37">
        <v>6</v>
      </c>
      <c r="H626" s="62">
        <v>4.2</v>
      </c>
      <c r="I626" s="62">
        <v>4.47</v>
      </c>
      <c r="J626" s="37">
        <v>132</v>
      </c>
      <c r="K626" s="37" t="s">
        <v>135</v>
      </c>
      <c r="L626" s="37" t="s">
        <v>45</v>
      </c>
      <c r="M626" s="38" t="s">
        <v>80</v>
      </c>
      <c r="N626" s="38"/>
      <c r="O626" s="37">
        <v>40</v>
      </c>
      <c r="P626" s="1208" t="s">
        <v>1004</v>
      </c>
      <c r="Q626" s="870"/>
      <c r="R626" s="870"/>
      <c r="S626" s="870"/>
      <c r="T626" s="87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50" t="s">
        <v>1005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1006</v>
      </c>
      <c r="B627" s="63" t="s">
        <v>1007</v>
      </c>
      <c r="C627" s="36">
        <v>4301031289</v>
      </c>
      <c r="D627" s="868">
        <v>4640242181615</v>
      </c>
      <c r="E627" s="868"/>
      <c r="F627" s="62">
        <v>0.7</v>
      </c>
      <c r="G627" s="37">
        <v>6</v>
      </c>
      <c r="H627" s="62">
        <v>4.2</v>
      </c>
      <c r="I627" s="62">
        <v>4.41</v>
      </c>
      <c r="J627" s="37">
        <v>132</v>
      </c>
      <c r="K627" s="37" t="s">
        <v>135</v>
      </c>
      <c r="L627" s="37" t="s">
        <v>45</v>
      </c>
      <c r="M627" s="38" t="s">
        <v>80</v>
      </c>
      <c r="N627" s="38"/>
      <c r="O627" s="37">
        <v>45</v>
      </c>
      <c r="P627" s="1209" t="s">
        <v>1008</v>
      </c>
      <c r="Q627" s="870"/>
      <c r="R627" s="870"/>
      <c r="S627" s="870"/>
      <c r="T627" s="871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2" t="s">
        <v>1009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1010</v>
      </c>
      <c r="B628" s="63" t="s">
        <v>1011</v>
      </c>
      <c r="C628" s="36">
        <v>4301031285</v>
      </c>
      <c r="D628" s="868">
        <v>4640242181639</v>
      </c>
      <c r="E628" s="868"/>
      <c r="F628" s="62">
        <v>0.7</v>
      </c>
      <c r="G628" s="37">
        <v>6</v>
      </c>
      <c r="H628" s="62">
        <v>4.2</v>
      </c>
      <c r="I628" s="62">
        <v>4.41</v>
      </c>
      <c r="J628" s="37">
        <v>132</v>
      </c>
      <c r="K628" s="37" t="s">
        <v>135</v>
      </c>
      <c r="L628" s="37" t="s">
        <v>45</v>
      </c>
      <c r="M628" s="38" t="s">
        <v>80</v>
      </c>
      <c r="N628" s="38"/>
      <c r="O628" s="37">
        <v>45</v>
      </c>
      <c r="P628" s="1210" t="s">
        <v>1012</v>
      </c>
      <c r="Q628" s="870"/>
      <c r="R628" s="870"/>
      <c r="S628" s="870"/>
      <c r="T628" s="871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54" t="s">
        <v>1013</v>
      </c>
      <c r="AG628" s="78"/>
      <c r="AJ628" s="84" t="s">
        <v>45</v>
      </c>
      <c r="AK628" s="84">
        <v>0</v>
      </c>
      <c r="BB628" s="755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1014</v>
      </c>
      <c r="B629" s="63" t="s">
        <v>1015</v>
      </c>
      <c r="C629" s="36">
        <v>4301031287</v>
      </c>
      <c r="D629" s="868">
        <v>4640242181622</v>
      </c>
      <c r="E629" s="868"/>
      <c r="F629" s="62">
        <v>0.7</v>
      </c>
      <c r="G629" s="37">
        <v>6</v>
      </c>
      <c r="H629" s="62">
        <v>4.2</v>
      </c>
      <c r="I629" s="62">
        <v>4.41</v>
      </c>
      <c r="J629" s="37">
        <v>132</v>
      </c>
      <c r="K629" s="37" t="s">
        <v>135</v>
      </c>
      <c r="L629" s="37" t="s">
        <v>45</v>
      </c>
      <c r="M629" s="38" t="s">
        <v>80</v>
      </c>
      <c r="N629" s="38"/>
      <c r="O629" s="37">
        <v>45</v>
      </c>
      <c r="P629" s="1211" t="s">
        <v>1016</v>
      </c>
      <c r="Q629" s="870"/>
      <c r="R629" s="870"/>
      <c r="S629" s="870"/>
      <c r="T629" s="871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56" t="s">
        <v>1017</v>
      </c>
      <c r="AG629" s="78"/>
      <c r="AJ629" s="84" t="s">
        <v>45</v>
      </c>
      <c r="AK629" s="84">
        <v>0</v>
      </c>
      <c r="BB629" s="757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1018</v>
      </c>
      <c r="B630" s="63" t="s">
        <v>1019</v>
      </c>
      <c r="C630" s="36">
        <v>4301031203</v>
      </c>
      <c r="D630" s="868">
        <v>4640242180908</v>
      </c>
      <c r="E630" s="868"/>
      <c r="F630" s="62">
        <v>0.28000000000000003</v>
      </c>
      <c r="G630" s="37">
        <v>6</v>
      </c>
      <c r="H630" s="62">
        <v>1.68</v>
      </c>
      <c r="I630" s="62">
        <v>1.81</v>
      </c>
      <c r="J630" s="37">
        <v>234</v>
      </c>
      <c r="K630" s="37" t="s">
        <v>81</v>
      </c>
      <c r="L630" s="37" t="s">
        <v>45</v>
      </c>
      <c r="M630" s="38" t="s">
        <v>80</v>
      </c>
      <c r="N630" s="38"/>
      <c r="O630" s="37">
        <v>40</v>
      </c>
      <c r="P630" s="1212" t="s">
        <v>1020</v>
      </c>
      <c r="Q630" s="870"/>
      <c r="R630" s="870"/>
      <c r="S630" s="870"/>
      <c r="T630" s="871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58" t="s">
        <v>1001</v>
      </c>
      <c r="AG630" s="78"/>
      <c r="AJ630" s="84" t="s">
        <v>45</v>
      </c>
      <c r="AK630" s="84">
        <v>0</v>
      </c>
      <c r="BB630" s="759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1021</v>
      </c>
      <c r="B631" s="63" t="s">
        <v>1022</v>
      </c>
      <c r="C631" s="36">
        <v>4301031200</v>
      </c>
      <c r="D631" s="868">
        <v>4640242180489</v>
      </c>
      <c r="E631" s="868"/>
      <c r="F631" s="62">
        <v>0.28000000000000003</v>
      </c>
      <c r="G631" s="37">
        <v>6</v>
      </c>
      <c r="H631" s="62">
        <v>1.68</v>
      </c>
      <c r="I631" s="62">
        <v>1.84</v>
      </c>
      <c r="J631" s="37">
        <v>234</v>
      </c>
      <c r="K631" s="37" t="s">
        <v>81</v>
      </c>
      <c r="L631" s="37" t="s">
        <v>45</v>
      </c>
      <c r="M631" s="38" t="s">
        <v>80</v>
      </c>
      <c r="N631" s="38"/>
      <c r="O631" s="37">
        <v>40</v>
      </c>
      <c r="P631" s="1213" t="s">
        <v>1023</v>
      </c>
      <c r="Q631" s="870"/>
      <c r="R631" s="870"/>
      <c r="S631" s="870"/>
      <c r="T631" s="871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0" t="s">
        <v>1005</v>
      </c>
      <c r="AG631" s="78"/>
      <c r="AJ631" s="84" t="s">
        <v>45</v>
      </c>
      <c r="AK631" s="84">
        <v>0</v>
      </c>
      <c r="BB631" s="761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x14ac:dyDescent="0.2">
      <c r="A632" s="875"/>
      <c r="B632" s="875"/>
      <c r="C632" s="875"/>
      <c r="D632" s="875"/>
      <c r="E632" s="875"/>
      <c r="F632" s="875"/>
      <c r="G632" s="875"/>
      <c r="H632" s="875"/>
      <c r="I632" s="875"/>
      <c r="J632" s="875"/>
      <c r="K632" s="875"/>
      <c r="L632" s="875"/>
      <c r="M632" s="875"/>
      <c r="N632" s="875"/>
      <c r="O632" s="876"/>
      <c r="P632" s="872" t="s">
        <v>40</v>
      </c>
      <c r="Q632" s="873"/>
      <c r="R632" s="873"/>
      <c r="S632" s="873"/>
      <c r="T632" s="873"/>
      <c r="U632" s="873"/>
      <c r="V632" s="874"/>
      <c r="W632" s="42" t="s">
        <v>39</v>
      </c>
      <c r="X632" s="43">
        <f>IFERROR(X625/H625,"0")+IFERROR(X626/H626,"0")+IFERROR(X627/H627,"0")+IFERROR(X628/H628,"0")+IFERROR(X629/H629,"0")+IFERROR(X630/H630,"0")+IFERROR(X631/H631,"0")</f>
        <v>0</v>
      </c>
      <c r="Y632" s="43">
        <f>IFERROR(Y625/H625,"0")+IFERROR(Y626/H626,"0")+IFERROR(Y627/H627,"0")+IFERROR(Y628/H628,"0")+IFERROR(Y629/H629,"0")+IFERROR(Y630/H630,"0")+IFERROR(Y631/H631,"0")</f>
        <v>0</v>
      </c>
      <c r="Z632" s="43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75"/>
      <c r="B633" s="875"/>
      <c r="C633" s="875"/>
      <c r="D633" s="875"/>
      <c r="E633" s="875"/>
      <c r="F633" s="875"/>
      <c r="G633" s="875"/>
      <c r="H633" s="875"/>
      <c r="I633" s="875"/>
      <c r="J633" s="875"/>
      <c r="K633" s="875"/>
      <c r="L633" s="875"/>
      <c r="M633" s="875"/>
      <c r="N633" s="875"/>
      <c r="O633" s="876"/>
      <c r="P633" s="872" t="s">
        <v>40</v>
      </c>
      <c r="Q633" s="873"/>
      <c r="R633" s="873"/>
      <c r="S633" s="873"/>
      <c r="T633" s="873"/>
      <c r="U633" s="873"/>
      <c r="V633" s="874"/>
      <c r="W633" s="42" t="s">
        <v>0</v>
      </c>
      <c r="X633" s="43">
        <f>IFERROR(SUM(X625:X631),"0")</f>
        <v>0</v>
      </c>
      <c r="Y633" s="43">
        <f>IFERROR(SUM(Y625:Y631),"0")</f>
        <v>0</v>
      </c>
      <c r="Z633" s="42"/>
      <c r="AA633" s="67"/>
      <c r="AB633" s="67"/>
      <c r="AC633" s="67"/>
    </row>
    <row r="634" spans="1:68" ht="14.25" customHeight="1" x14ac:dyDescent="0.25">
      <c r="A634" s="867" t="s">
        <v>82</v>
      </c>
      <c r="B634" s="867"/>
      <c r="C634" s="867"/>
      <c r="D634" s="867"/>
      <c r="E634" s="867"/>
      <c r="F634" s="867"/>
      <c r="G634" s="867"/>
      <c r="H634" s="867"/>
      <c r="I634" s="867"/>
      <c r="J634" s="867"/>
      <c r="K634" s="867"/>
      <c r="L634" s="867"/>
      <c r="M634" s="867"/>
      <c r="N634" s="867"/>
      <c r="O634" s="867"/>
      <c r="P634" s="867"/>
      <c r="Q634" s="867"/>
      <c r="R634" s="867"/>
      <c r="S634" s="867"/>
      <c r="T634" s="867"/>
      <c r="U634" s="867"/>
      <c r="V634" s="867"/>
      <c r="W634" s="867"/>
      <c r="X634" s="867"/>
      <c r="Y634" s="867"/>
      <c r="Z634" s="867"/>
      <c r="AA634" s="66"/>
      <c r="AB634" s="66"/>
      <c r="AC634" s="80"/>
    </row>
    <row r="635" spans="1:68" ht="27" customHeight="1" x14ac:dyDescent="0.25">
      <c r="A635" s="63" t="s">
        <v>1024</v>
      </c>
      <c r="B635" s="63" t="s">
        <v>1025</v>
      </c>
      <c r="C635" s="36">
        <v>4301051746</v>
      </c>
      <c r="D635" s="868">
        <v>4640242180533</v>
      </c>
      <c r="E635" s="868"/>
      <c r="F635" s="62">
        <v>1.3</v>
      </c>
      <c r="G635" s="37">
        <v>6</v>
      </c>
      <c r="H635" s="62">
        <v>7.8</v>
      </c>
      <c r="I635" s="62">
        <v>8.3640000000000008</v>
      </c>
      <c r="J635" s="37">
        <v>56</v>
      </c>
      <c r="K635" s="37" t="s">
        <v>127</v>
      </c>
      <c r="L635" s="37" t="s">
        <v>45</v>
      </c>
      <c r="M635" s="38" t="s">
        <v>86</v>
      </c>
      <c r="N635" s="38"/>
      <c r="O635" s="37">
        <v>40</v>
      </c>
      <c r="P635" s="1214" t="s">
        <v>1026</v>
      </c>
      <c r="Q635" s="870"/>
      <c r="R635" s="870"/>
      <c r="S635" s="870"/>
      <c r="T635" s="87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ref="Y635:Y642" si="130">IFERROR(IF(X635="",0,CEILING((X635/$H635),1)*$H635),"")</f>
        <v>0</v>
      </c>
      <c r="Z635" s="41" t="str">
        <f>IFERROR(IF(Y635=0,"",ROUNDUP(Y635/H635,0)*0.02175),"")</f>
        <v/>
      </c>
      <c r="AA635" s="68" t="s">
        <v>45</v>
      </c>
      <c r="AB635" s="69" t="s">
        <v>45</v>
      </c>
      <c r="AC635" s="762" t="s">
        <v>1027</v>
      </c>
      <c r="AG635" s="78"/>
      <c r="AJ635" s="84" t="s">
        <v>45</v>
      </c>
      <c r="AK635" s="84">
        <v>0</v>
      </c>
      <c r="BB635" s="763" t="s">
        <v>66</v>
      </c>
      <c r="BM635" s="78">
        <f t="shared" ref="BM635:BM642" si="131">IFERROR(X635*I635/H635,"0")</f>
        <v>0</v>
      </c>
      <c r="BN635" s="78">
        <f t="shared" ref="BN635:BN642" si="132">IFERROR(Y635*I635/H635,"0")</f>
        <v>0</v>
      </c>
      <c r="BO635" s="78">
        <f t="shared" ref="BO635:BO642" si="133">IFERROR(1/J635*(X635/H635),"0")</f>
        <v>0</v>
      </c>
      <c r="BP635" s="78">
        <f t="shared" ref="BP635:BP642" si="134">IFERROR(1/J635*(Y635/H635),"0")</f>
        <v>0</v>
      </c>
    </row>
    <row r="636" spans="1:68" ht="27" customHeight="1" x14ac:dyDescent="0.25">
      <c r="A636" s="63" t="s">
        <v>1024</v>
      </c>
      <c r="B636" s="63" t="s">
        <v>1028</v>
      </c>
      <c r="C636" s="36">
        <v>4301051887</v>
      </c>
      <c r="D636" s="868">
        <v>4640242180533</v>
      </c>
      <c r="E636" s="868"/>
      <c r="F636" s="62">
        <v>1.3</v>
      </c>
      <c r="G636" s="37">
        <v>6</v>
      </c>
      <c r="H636" s="62">
        <v>7.8</v>
      </c>
      <c r="I636" s="62">
        <v>8.3640000000000008</v>
      </c>
      <c r="J636" s="37">
        <v>56</v>
      </c>
      <c r="K636" s="37" t="s">
        <v>127</v>
      </c>
      <c r="L636" s="37" t="s">
        <v>45</v>
      </c>
      <c r="M636" s="38" t="s">
        <v>86</v>
      </c>
      <c r="N636" s="38"/>
      <c r="O636" s="37">
        <v>45</v>
      </c>
      <c r="P636" s="1215" t="s">
        <v>1029</v>
      </c>
      <c r="Q636" s="870"/>
      <c r="R636" s="870"/>
      <c r="S636" s="870"/>
      <c r="T636" s="87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4" t="s">
        <v>1027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1030</v>
      </c>
      <c r="B637" s="63" t="s">
        <v>1031</v>
      </c>
      <c r="C637" s="36">
        <v>4301051510</v>
      </c>
      <c r="D637" s="868">
        <v>4640242180540</v>
      </c>
      <c r="E637" s="868"/>
      <c r="F637" s="62">
        <v>1.3</v>
      </c>
      <c r="G637" s="37">
        <v>6</v>
      </c>
      <c r="H637" s="62">
        <v>7.8</v>
      </c>
      <c r="I637" s="62">
        <v>8.3640000000000008</v>
      </c>
      <c r="J637" s="37">
        <v>56</v>
      </c>
      <c r="K637" s="37" t="s">
        <v>127</v>
      </c>
      <c r="L637" s="37" t="s">
        <v>45</v>
      </c>
      <c r="M637" s="38" t="s">
        <v>80</v>
      </c>
      <c r="N637" s="38"/>
      <c r="O637" s="37">
        <v>30</v>
      </c>
      <c r="P637" s="1216" t="s">
        <v>1032</v>
      </c>
      <c r="Q637" s="870"/>
      <c r="R637" s="870"/>
      <c r="S637" s="870"/>
      <c r="T637" s="87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6" t="s">
        <v>1033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1030</v>
      </c>
      <c r="B638" s="63" t="s">
        <v>1034</v>
      </c>
      <c r="C638" s="36">
        <v>4301051933</v>
      </c>
      <c r="D638" s="868">
        <v>4640242180540</v>
      </c>
      <c r="E638" s="868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127</v>
      </c>
      <c r="L638" s="37" t="s">
        <v>45</v>
      </c>
      <c r="M638" s="38" t="s">
        <v>86</v>
      </c>
      <c r="N638" s="38"/>
      <c r="O638" s="37">
        <v>45</v>
      </c>
      <c r="P638" s="1217" t="s">
        <v>1035</v>
      </c>
      <c r="Q638" s="870"/>
      <c r="R638" s="870"/>
      <c r="S638" s="870"/>
      <c r="T638" s="87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8" t="s">
        <v>1033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ht="27" customHeight="1" x14ac:dyDescent="0.25">
      <c r="A639" s="63" t="s">
        <v>1036</v>
      </c>
      <c r="B639" s="63" t="s">
        <v>1037</v>
      </c>
      <c r="C639" s="36">
        <v>4301051390</v>
      </c>
      <c r="D639" s="868">
        <v>4640242181233</v>
      </c>
      <c r="E639" s="868"/>
      <c r="F639" s="62">
        <v>0.3</v>
      </c>
      <c r="G639" s="37">
        <v>6</v>
      </c>
      <c r="H639" s="62">
        <v>1.8</v>
      </c>
      <c r="I639" s="62">
        <v>1.984</v>
      </c>
      <c r="J639" s="37">
        <v>234</v>
      </c>
      <c r="K639" s="37" t="s">
        <v>81</v>
      </c>
      <c r="L639" s="37" t="s">
        <v>45</v>
      </c>
      <c r="M639" s="38" t="s">
        <v>80</v>
      </c>
      <c r="N639" s="38"/>
      <c r="O639" s="37">
        <v>40</v>
      </c>
      <c r="P639" s="1218" t="s">
        <v>1038</v>
      </c>
      <c r="Q639" s="870"/>
      <c r="R639" s="870"/>
      <c r="S639" s="870"/>
      <c r="T639" s="87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30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70" t="s">
        <v>1027</v>
      </c>
      <c r="AG639" s="78"/>
      <c r="AJ639" s="84" t="s">
        <v>45</v>
      </c>
      <c r="AK639" s="84">
        <v>0</v>
      </c>
      <c r="BB639" s="771" t="s">
        <v>66</v>
      </c>
      <c r="BM639" s="78">
        <f t="shared" si="131"/>
        <v>0</v>
      </c>
      <c r="BN639" s="78">
        <f t="shared" si="132"/>
        <v>0</v>
      </c>
      <c r="BO639" s="78">
        <f t="shared" si="133"/>
        <v>0</v>
      </c>
      <c r="BP639" s="78">
        <f t="shared" si="134"/>
        <v>0</v>
      </c>
    </row>
    <row r="640" spans="1:68" ht="27" customHeight="1" x14ac:dyDescent="0.25">
      <c r="A640" s="63" t="s">
        <v>1036</v>
      </c>
      <c r="B640" s="63" t="s">
        <v>1039</v>
      </c>
      <c r="C640" s="36">
        <v>4301051920</v>
      </c>
      <c r="D640" s="868">
        <v>4640242181233</v>
      </c>
      <c r="E640" s="868"/>
      <c r="F640" s="62">
        <v>0.3</v>
      </c>
      <c r="G640" s="37">
        <v>6</v>
      </c>
      <c r="H640" s="62">
        <v>1.8</v>
      </c>
      <c r="I640" s="62">
        <v>2.0640000000000001</v>
      </c>
      <c r="J640" s="37">
        <v>182</v>
      </c>
      <c r="K640" s="37" t="s">
        <v>87</v>
      </c>
      <c r="L640" s="37" t="s">
        <v>45</v>
      </c>
      <c r="M640" s="38" t="s">
        <v>170</v>
      </c>
      <c r="N640" s="38"/>
      <c r="O640" s="37">
        <v>45</v>
      </c>
      <c r="P640" s="1219" t="s">
        <v>1040</v>
      </c>
      <c r="Q640" s="870"/>
      <c r="R640" s="870"/>
      <c r="S640" s="870"/>
      <c r="T640" s="871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30"/>
        <v>0</v>
      </c>
      <c r="Z640" s="41" t="str">
        <f>IFERROR(IF(Y640=0,"",ROUNDUP(Y640/H640,0)*0.00651),"")</f>
        <v/>
      </c>
      <c r="AA640" s="68" t="s">
        <v>45</v>
      </c>
      <c r="AB640" s="69" t="s">
        <v>45</v>
      </c>
      <c r="AC640" s="772" t="s">
        <v>1027</v>
      </c>
      <c r="AG640" s="78"/>
      <c r="AJ640" s="84" t="s">
        <v>45</v>
      </c>
      <c r="AK640" s="84">
        <v>0</v>
      </c>
      <c r="BB640" s="773" t="s">
        <v>66</v>
      </c>
      <c r="BM640" s="78">
        <f t="shared" si="131"/>
        <v>0</v>
      </c>
      <c r="BN640" s="78">
        <f t="shared" si="132"/>
        <v>0</v>
      </c>
      <c r="BO640" s="78">
        <f t="shared" si="133"/>
        <v>0</v>
      </c>
      <c r="BP640" s="78">
        <f t="shared" si="134"/>
        <v>0</v>
      </c>
    </row>
    <row r="641" spans="1:68" ht="27" customHeight="1" x14ac:dyDescent="0.25">
      <c r="A641" s="63" t="s">
        <v>1041</v>
      </c>
      <c r="B641" s="63" t="s">
        <v>1042</v>
      </c>
      <c r="C641" s="36">
        <v>4301051448</v>
      </c>
      <c r="D641" s="868">
        <v>4640242181226</v>
      </c>
      <c r="E641" s="868"/>
      <c r="F641" s="62">
        <v>0.3</v>
      </c>
      <c r="G641" s="37">
        <v>6</v>
      </c>
      <c r="H641" s="62">
        <v>1.8</v>
      </c>
      <c r="I641" s="62">
        <v>1.972</v>
      </c>
      <c r="J641" s="37">
        <v>234</v>
      </c>
      <c r="K641" s="37" t="s">
        <v>81</v>
      </c>
      <c r="L641" s="37" t="s">
        <v>45</v>
      </c>
      <c r="M641" s="38" t="s">
        <v>80</v>
      </c>
      <c r="N641" s="38"/>
      <c r="O641" s="37">
        <v>30</v>
      </c>
      <c r="P641" s="1220" t="s">
        <v>1043</v>
      </c>
      <c r="Q641" s="870"/>
      <c r="R641" s="870"/>
      <c r="S641" s="870"/>
      <c r="T641" s="871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IFERROR(IF(Y641=0,"",ROUNDUP(Y641/H641,0)*0.00502),"")</f>
        <v/>
      </c>
      <c r="AA641" s="68" t="s">
        <v>45</v>
      </c>
      <c r="AB641" s="69" t="s">
        <v>45</v>
      </c>
      <c r="AC641" s="774" t="s">
        <v>1033</v>
      </c>
      <c r="AG641" s="78"/>
      <c r="AJ641" s="84" t="s">
        <v>45</v>
      </c>
      <c r="AK641" s="84">
        <v>0</v>
      </c>
      <c r="BB641" s="775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1041</v>
      </c>
      <c r="B642" s="63" t="s">
        <v>1044</v>
      </c>
      <c r="C642" s="36">
        <v>4301051921</v>
      </c>
      <c r="D642" s="868">
        <v>4640242181226</v>
      </c>
      <c r="E642" s="868"/>
      <c r="F642" s="62">
        <v>0.3</v>
      </c>
      <c r="G642" s="37">
        <v>6</v>
      </c>
      <c r="H642" s="62">
        <v>1.8</v>
      </c>
      <c r="I642" s="62">
        <v>2.052</v>
      </c>
      <c r="J642" s="37">
        <v>182</v>
      </c>
      <c r="K642" s="37" t="s">
        <v>87</v>
      </c>
      <c r="L642" s="37" t="s">
        <v>45</v>
      </c>
      <c r="M642" s="38" t="s">
        <v>170</v>
      </c>
      <c r="N642" s="38"/>
      <c r="O642" s="37">
        <v>45</v>
      </c>
      <c r="P642" s="1221" t="s">
        <v>1045</v>
      </c>
      <c r="Q642" s="870"/>
      <c r="R642" s="870"/>
      <c r="S642" s="870"/>
      <c r="T642" s="871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IFERROR(IF(Y642=0,"",ROUNDUP(Y642/H642,0)*0.00651),"")</f>
        <v/>
      </c>
      <c r="AA642" s="68" t="s">
        <v>45</v>
      </c>
      <c r="AB642" s="69" t="s">
        <v>45</v>
      </c>
      <c r="AC642" s="776" t="s">
        <v>1033</v>
      </c>
      <c r="AG642" s="78"/>
      <c r="AJ642" s="84" t="s">
        <v>45</v>
      </c>
      <c r="AK642" s="84">
        <v>0</v>
      </c>
      <c r="BB642" s="777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x14ac:dyDescent="0.2">
      <c r="A643" s="875"/>
      <c r="B643" s="875"/>
      <c r="C643" s="875"/>
      <c r="D643" s="875"/>
      <c r="E643" s="875"/>
      <c r="F643" s="875"/>
      <c r="G643" s="875"/>
      <c r="H643" s="875"/>
      <c r="I643" s="875"/>
      <c r="J643" s="875"/>
      <c r="K643" s="875"/>
      <c r="L643" s="875"/>
      <c r="M643" s="875"/>
      <c r="N643" s="875"/>
      <c r="O643" s="876"/>
      <c r="P643" s="872" t="s">
        <v>40</v>
      </c>
      <c r="Q643" s="873"/>
      <c r="R643" s="873"/>
      <c r="S643" s="873"/>
      <c r="T643" s="873"/>
      <c r="U643" s="873"/>
      <c r="V643" s="874"/>
      <c r="W643" s="42" t="s">
        <v>39</v>
      </c>
      <c r="X643" s="43">
        <f>IFERROR(X635/H635,"0")+IFERROR(X636/H636,"0")+IFERROR(X637/H637,"0")+IFERROR(X638/H638,"0")+IFERROR(X639/H639,"0")+IFERROR(X640/H640,"0")+IFERROR(X641/H641,"0")+IFERROR(X642/H642,"0")</f>
        <v>0</v>
      </c>
      <c r="Y643" s="43">
        <f>IFERROR(Y635/H635,"0")+IFERROR(Y636/H636,"0")+IFERROR(Y637/H637,"0")+IFERROR(Y638/H638,"0")+IFERROR(Y639/H639,"0")+IFERROR(Y640/H640,"0")+IFERROR(Y641/H641,"0")+IFERROR(Y642/H642,"0")</f>
        <v>0</v>
      </c>
      <c r="Z643" s="43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75"/>
      <c r="B644" s="875"/>
      <c r="C644" s="875"/>
      <c r="D644" s="875"/>
      <c r="E644" s="875"/>
      <c r="F644" s="875"/>
      <c r="G644" s="875"/>
      <c r="H644" s="875"/>
      <c r="I644" s="875"/>
      <c r="J644" s="875"/>
      <c r="K644" s="875"/>
      <c r="L644" s="875"/>
      <c r="M644" s="875"/>
      <c r="N644" s="875"/>
      <c r="O644" s="876"/>
      <c r="P644" s="872" t="s">
        <v>40</v>
      </c>
      <c r="Q644" s="873"/>
      <c r="R644" s="873"/>
      <c r="S644" s="873"/>
      <c r="T644" s="873"/>
      <c r="U644" s="873"/>
      <c r="V644" s="874"/>
      <c r="W644" s="42" t="s">
        <v>0</v>
      </c>
      <c r="X644" s="43">
        <f>IFERROR(SUM(X635:X642),"0")</f>
        <v>0</v>
      </c>
      <c r="Y644" s="43">
        <f>IFERROR(SUM(Y635:Y642),"0")</f>
        <v>0</v>
      </c>
      <c r="Z644" s="42"/>
      <c r="AA644" s="67"/>
      <c r="AB644" s="67"/>
      <c r="AC644" s="67"/>
    </row>
    <row r="645" spans="1:68" ht="14.25" customHeight="1" x14ac:dyDescent="0.25">
      <c r="A645" s="867" t="s">
        <v>215</v>
      </c>
      <c r="B645" s="867"/>
      <c r="C645" s="867"/>
      <c r="D645" s="867"/>
      <c r="E645" s="867"/>
      <c r="F645" s="867"/>
      <c r="G645" s="867"/>
      <c r="H645" s="867"/>
      <c r="I645" s="867"/>
      <c r="J645" s="867"/>
      <c r="K645" s="867"/>
      <c r="L645" s="867"/>
      <c r="M645" s="867"/>
      <c r="N645" s="867"/>
      <c r="O645" s="867"/>
      <c r="P645" s="867"/>
      <c r="Q645" s="867"/>
      <c r="R645" s="867"/>
      <c r="S645" s="867"/>
      <c r="T645" s="867"/>
      <c r="U645" s="867"/>
      <c r="V645" s="867"/>
      <c r="W645" s="867"/>
      <c r="X645" s="867"/>
      <c r="Y645" s="867"/>
      <c r="Z645" s="867"/>
      <c r="AA645" s="66"/>
      <c r="AB645" s="66"/>
      <c r="AC645" s="80"/>
    </row>
    <row r="646" spans="1:68" ht="27" customHeight="1" x14ac:dyDescent="0.25">
      <c r="A646" s="63" t="s">
        <v>1046</v>
      </c>
      <c r="B646" s="63" t="s">
        <v>1047</v>
      </c>
      <c r="C646" s="36">
        <v>4301060408</v>
      </c>
      <c r="D646" s="868">
        <v>4640242180120</v>
      </c>
      <c r="E646" s="868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127</v>
      </c>
      <c r="L646" s="37" t="s">
        <v>45</v>
      </c>
      <c r="M646" s="38" t="s">
        <v>80</v>
      </c>
      <c r="N646" s="38"/>
      <c r="O646" s="37">
        <v>40</v>
      </c>
      <c r="P646" s="1222" t="s">
        <v>1048</v>
      </c>
      <c r="Q646" s="870"/>
      <c r="R646" s="870"/>
      <c r="S646" s="870"/>
      <c r="T646" s="871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8" t="s">
        <v>1049</v>
      </c>
      <c r="AG646" s="78"/>
      <c r="AJ646" s="84" t="s">
        <v>45</v>
      </c>
      <c r="AK646" s="84">
        <v>0</v>
      </c>
      <c r="BB646" s="779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1046</v>
      </c>
      <c r="B647" s="63" t="s">
        <v>1050</v>
      </c>
      <c r="C647" s="36">
        <v>4301060354</v>
      </c>
      <c r="D647" s="868">
        <v>4640242180120</v>
      </c>
      <c r="E647" s="868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127</v>
      </c>
      <c r="L647" s="37" t="s">
        <v>45</v>
      </c>
      <c r="M647" s="38" t="s">
        <v>80</v>
      </c>
      <c r="N647" s="38"/>
      <c r="O647" s="37">
        <v>40</v>
      </c>
      <c r="P647" s="1223" t="s">
        <v>1051</v>
      </c>
      <c r="Q647" s="870"/>
      <c r="R647" s="870"/>
      <c r="S647" s="870"/>
      <c r="T647" s="871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80" t="s">
        <v>1049</v>
      </c>
      <c r="AG647" s="78"/>
      <c r="AJ647" s="84" t="s">
        <v>45</v>
      </c>
      <c r="AK647" s="84">
        <v>0</v>
      </c>
      <c r="BB647" s="781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1052</v>
      </c>
      <c r="B648" s="63" t="s">
        <v>1053</v>
      </c>
      <c r="C648" s="36">
        <v>4301060407</v>
      </c>
      <c r="D648" s="868">
        <v>4640242180137</v>
      </c>
      <c r="E648" s="868"/>
      <c r="F648" s="62">
        <v>1.3</v>
      </c>
      <c r="G648" s="37">
        <v>6</v>
      </c>
      <c r="H648" s="62">
        <v>7.8</v>
      </c>
      <c r="I648" s="62">
        <v>8.2799999999999994</v>
      </c>
      <c r="J648" s="37">
        <v>56</v>
      </c>
      <c r="K648" s="37" t="s">
        <v>127</v>
      </c>
      <c r="L648" s="37" t="s">
        <v>45</v>
      </c>
      <c r="M648" s="38" t="s">
        <v>80</v>
      </c>
      <c r="N648" s="38"/>
      <c r="O648" s="37">
        <v>40</v>
      </c>
      <c r="P648" s="1224" t="s">
        <v>1054</v>
      </c>
      <c r="Q648" s="870"/>
      <c r="R648" s="870"/>
      <c r="S648" s="870"/>
      <c r="T648" s="871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82" t="s">
        <v>1055</v>
      </c>
      <c r="AG648" s="78"/>
      <c r="AJ648" s="84" t="s">
        <v>45</v>
      </c>
      <c r="AK648" s="84">
        <v>0</v>
      </c>
      <c r="BB648" s="783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1052</v>
      </c>
      <c r="B649" s="63" t="s">
        <v>1056</v>
      </c>
      <c r="C649" s="36">
        <v>4301060355</v>
      </c>
      <c r="D649" s="868">
        <v>4640242180137</v>
      </c>
      <c r="E649" s="868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127</v>
      </c>
      <c r="L649" s="37" t="s">
        <v>45</v>
      </c>
      <c r="M649" s="38" t="s">
        <v>80</v>
      </c>
      <c r="N649" s="38"/>
      <c r="O649" s="37">
        <v>40</v>
      </c>
      <c r="P649" s="1225" t="s">
        <v>1057</v>
      </c>
      <c r="Q649" s="870"/>
      <c r="R649" s="870"/>
      <c r="S649" s="870"/>
      <c r="T649" s="871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4" t="s">
        <v>1055</v>
      </c>
      <c r="AG649" s="78"/>
      <c r="AJ649" s="84" t="s">
        <v>45</v>
      </c>
      <c r="AK649" s="84">
        <v>0</v>
      </c>
      <c r="BB649" s="785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75"/>
      <c r="B650" s="875"/>
      <c r="C650" s="875"/>
      <c r="D650" s="875"/>
      <c r="E650" s="875"/>
      <c r="F650" s="875"/>
      <c r="G650" s="875"/>
      <c r="H650" s="875"/>
      <c r="I650" s="875"/>
      <c r="J650" s="875"/>
      <c r="K650" s="875"/>
      <c r="L650" s="875"/>
      <c r="M650" s="875"/>
      <c r="N650" s="875"/>
      <c r="O650" s="876"/>
      <c r="P650" s="872" t="s">
        <v>40</v>
      </c>
      <c r="Q650" s="873"/>
      <c r="R650" s="873"/>
      <c r="S650" s="873"/>
      <c r="T650" s="873"/>
      <c r="U650" s="873"/>
      <c r="V650" s="874"/>
      <c r="W650" s="42" t="s">
        <v>39</v>
      </c>
      <c r="X650" s="43">
        <f>IFERROR(X646/H646,"0")+IFERROR(X647/H647,"0")+IFERROR(X648/H648,"0")+IFERROR(X649/H649,"0")</f>
        <v>0</v>
      </c>
      <c r="Y650" s="43">
        <f>IFERROR(Y646/H646,"0")+IFERROR(Y647/H647,"0")+IFERROR(Y648/H648,"0")+IFERROR(Y649/H649,"0")</f>
        <v>0</v>
      </c>
      <c r="Z650" s="43">
        <f>IFERROR(IF(Z646="",0,Z646),"0")+IFERROR(IF(Z647="",0,Z647),"0")+IFERROR(IF(Z648="",0,Z648),"0")+IFERROR(IF(Z649="",0,Z649),"0")</f>
        <v>0</v>
      </c>
      <c r="AA650" s="67"/>
      <c r="AB650" s="67"/>
      <c r="AC650" s="67"/>
    </row>
    <row r="651" spans="1:68" x14ac:dyDescent="0.2">
      <c r="A651" s="875"/>
      <c r="B651" s="875"/>
      <c r="C651" s="875"/>
      <c r="D651" s="875"/>
      <c r="E651" s="875"/>
      <c r="F651" s="875"/>
      <c r="G651" s="875"/>
      <c r="H651" s="875"/>
      <c r="I651" s="875"/>
      <c r="J651" s="875"/>
      <c r="K651" s="875"/>
      <c r="L651" s="875"/>
      <c r="M651" s="875"/>
      <c r="N651" s="875"/>
      <c r="O651" s="876"/>
      <c r="P651" s="872" t="s">
        <v>40</v>
      </c>
      <c r="Q651" s="873"/>
      <c r="R651" s="873"/>
      <c r="S651" s="873"/>
      <c r="T651" s="873"/>
      <c r="U651" s="873"/>
      <c r="V651" s="874"/>
      <c r="W651" s="42" t="s">
        <v>0</v>
      </c>
      <c r="X651" s="43">
        <f>IFERROR(SUM(X646:X649),"0")</f>
        <v>0</v>
      </c>
      <c r="Y651" s="43">
        <f>IFERROR(SUM(Y646:Y649),"0")</f>
        <v>0</v>
      </c>
      <c r="Z651" s="42"/>
      <c r="AA651" s="67"/>
      <c r="AB651" s="67"/>
      <c r="AC651" s="67"/>
    </row>
    <row r="652" spans="1:68" ht="16.5" customHeight="1" x14ac:dyDescent="0.25">
      <c r="A652" s="866" t="s">
        <v>1058</v>
      </c>
      <c r="B652" s="866"/>
      <c r="C652" s="866"/>
      <c r="D652" s="866"/>
      <c r="E652" s="866"/>
      <c r="F652" s="866"/>
      <c r="G652" s="866"/>
      <c r="H652" s="866"/>
      <c r="I652" s="866"/>
      <c r="J652" s="866"/>
      <c r="K652" s="866"/>
      <c r="L652" s="866"/>
      <c r="M652" s="866"/>
      <c r="N652" s="866"/>
      <c r="O652" s="866"/>
      <c r="P652" s="866"/>
      <c r="Q652" s="866"/>
      <c r="R652" s="866"/>
      <c r="S652" s="866"/>
      <c r="T652" s="866"/>
      <c r="U652" s="866"/>
      <c r="V652" s="866"/>
      <c r="W652" s="866"/>
      <c r="X652" s="866"/>
      <c r="Y652" s="866"/>
      <c r="Z652" s="866"/>
      <c r="AA652" s="65"/>
      <c r="AB652" s="65"/>
      <c r="AC652" s="79"/>
    </row>
    <row r="653" spans="1:68" ht="14.25" customHeight="1" x14ac:dyDescent="0.25">
      <c r="A653" s="867" t="s">
        <v>122</v>
      </c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7"/>
      <c r="P653" s="867"/>
      <c r="Q653" s="867"/>
      <c r="R653" s="867"/>
      <c r="S653" s="867"/>
      <c r="T653" s="867"/>
      <c r="U653" s="867"/>
      <c r="V653" s="867"/>
      <c r="W653" s="867"/>
      <c r="X653" s="867"/>
      <c r="Y653" s="867"/>
      <c r="Z653" s="867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4301011951</v>
      </c>
      <c r="D654" s="868">
        <v>4640242180045</v>
      </c>
      <c r="E654" s="868"/>
      <c r="F654" s="62">
        <v>1.5</v>
      </c>
      <c r="G654" s="37">
        <v>8</v>
      </c>
      <c r="H654" s="62">
        <v>12</v>
      </c>
      <c r="I654" s="62">
        <v>12.48</v>
      </c>
      <c r="J654" s="37">
        <v>56</v>
      </c>
      <c r="K654" s="37" t="s">
        <v>127</v>
      </c>
      <c r="L654" s="37" t="s">
        <v>45</v>
      </c>
      <c r="M654" s="38" t="s">
        <v>126</v>
      </c>
      <c r="N654" s="38"/>
      <c r="O654" s="37">
        <v>55</v>
      </c>
      <c r="P654" s="1226" t="s">
        <v>1061</v>
      </c>
      <c r="Q654" s="870"/>
      <c r="R654" s="870"/>
      <c r="S654" s="870"/>
      <c r="T654" s="871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1062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1063</v>
      </c>
      <c r="B655" s="63" t="s">
        <v>1064</v>
      </c>
      <c r="C655" s="36">
        <v>4301011950</v>
      </c>
      <c r="D655" s="868">
        <v>4640242180601</v>
      </c>
      <c r="E655" s="868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127</v>
      </c>
      <c r="L655" s="37" t="s">
        <v>45</v>
      </c>
      <c r="M655" s="38" t="s">
        <v>126</v>
      </c>
      <c r="N655" s="38"/>
      <c r="O655" s="37">
        <v>55</v>
      </c>
      <c r="P655" s="1227" t="s">
        <v>1065</v>
      </c>
      <c r="Q655" s="870"/>
      <c r="R655" s="870"/>
      <c r="S655" s="870"/>
      <c r="T655" s="871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1066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5"/>
      <c r="B656" s="875"/>
      <c r="C656" s="875"/>
      <c r="D656" s="875"/>
      <c r="E656" s="875"/>
      <c r="F656" s="875"/>
      <c r="G656" s="875"/>
      <c r="H656" s="875"/>
      <c r="I656" s="875"/>
      <c r="J656" s="875"/>
      <c r="K656" s="875"/>
      <c r="L656" s="875"/>
      <c r="M656" s="875"/>
      <c r="N656" s="875"/>
      <c r="O656" s="876"/>
      <c r="P656" s="872" t="s">
        <v>40</v>
      </c>
      <c r="Q656" s="873"/>
      <c r="R656" s="873"/>
      <c r="S656" s="873"/>
      <c r="T656" s="873"/>
      <c r="U656" s="873"/>
      <c r="V656" s="874"/>
      <c r="W656" s="42" t="s">
        <v>39</v>
      </c>
      <c r="X656" s="43">
        <f>IFERROR(X654/H654,"0")+IFERROR(X655/H655,"0")</f>
        <v>0</v>
      </c>
      <c r="Y656" s="43">
        <f>IFERROR(Y654/H654,"0")+IFERROR(Y655/H655,"0")</f>
        <v>0</v>
      </c>
      <c r="Z656" s="43">
        <f>IFERROR(IF(Z654="",0,Z654),"0")+IFERROR(IF(Z655="",0,Z655),"0")</f>
        <v>0</v>
      </c>
      <c r="AA656" s="67"/>
      <c r="AB656" s="67"/>
      <c r="AC656" s="67"/>
    </row>
    <row r="657" spans="1:68" x14ac:dyDescent="0.2">
      <c r="A657" s="875"/>
      <c r="B657" s="875"/>
      <c r="C657" s="875"/>
      <c r="D657" s="875"/>
      <c r="E657" s="875"/>
      <c r="F657" s="875"/>
      <c r="G657" s="875"/>
      <c r="H657" s="875"/>
      <c r="I657" s="875"/>
      <c r="J657" s="875"/>
      <c r="K657" s="875"/>
      <c r="L657" s="875"/>
      <c r="M657" s="875"/>
      <c r="N657" s="875"/>
      <c r="O657" s="876"/>
      <c r="P657" s="872" t="s">
        <v>40</v>
      </c>
      <c r="Q657" s="873"/>
      <c r="R657" s="873"/>
      <c r="S657" s="873"/>
      <c r="T657" s="873"/>
      <c r="U657" s="873"/>
      <c r="V657" s="874"/>
      <c r="W657" s="42" t="s">
        <v>0</v>
      </c>
      <c r="X657" s="43">
        <f>IFERROR(SUM(X654:X655),"0")</f>
        <v>0</v>
      </c>
      <c r="Y657" s="43">
        <f>IFERROR(SUM(Y654:Y655),"0")</f>
        <v>0</v>
      </c>
      <c r="Z657" s="42"/>
      <c r="AA657" s="67"/>
      <c r="AB657" s="67"/>
      <c r="AC657" s="67"/>
    </row>
    <row r="658" spans="1:68" ht="14.25" customHeight="1" x14ac:dyDescent="0.25">
      <c r="A658" s="867" t="s">
        <v>173</v>
      </c>
      <c r="B658" s="867"/>
      <c r="C658" s="867"/>
      <c r="D658" s="867"/>
      <c r="E658" s="867"/>
      <c r="F658" s="867"/>
      <c r="G658" s="867"/>
      <c r="H658" s="867"/>
      <c r="I658" s="867"/>
      <c r="J658" s="867"/>
      <c r="K658" s="867"/>
      <c r="L658" s="867"/>
      <c r="M658" s="867"/>
      <c r="N658" s="867"/>
      <c r="O658" s="867"/>
      <c r="P658" s="867"/>
      <c r="Q658" s="867"/>
      <c r="R658" s="867"/>
      <c r="S658" s="867"/>
      <c r="T658" s="867"/>
      <c r="U658" s="867"/>
      <c r="V658" s="867"/>
      <c r="W658" s="867"/>
      <c r="X658" s="867"/>
      <c r="Y658" s="867"/>
      <c r="Z658" s="867"/>
      <c r="AA658" s="66"/>
      <c r="AB658" s="66"/>
      <c r="AC658" s="80"/>
    </row>
    <row r="659" spans="1:68" ht="27" customHeight="1" x14ac:dyDescent="0.25">
      <c r="A659" s="63" t="s">
        <v>1067</v>
      </c>
      <c r="B659" s="63" t="s">
        <v>1068</v>
      </c>
      <c r="C659" s="36">
        <v>4301020314</v>
      </c>
      <c r="D659" s="868">
        <v>4640242180090</v>
      </c>
      <c r="E659" s="868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127</v>
      </c>
      <c r="L659" s="37" t="s">
        <v>45</v>
      </c>
      <c r="M659" s="38" t="s">
        <v>126</v>
      </c>
      <c r="N659" s="38"/>
      <c r="O659" s="37">
        <v>50</v>
      </c>
      <c r="P659" s="1228" t="s">
        <v>1069</v>
      </c>
      <c r="Q659" s="870"/>
      <c r="R659" s="870"/>
      <c r="S659" s="870"/>
      <c r="T659" s="871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90" t="s">
        <v>1070</v>
      </c>
      <c r="AG659" s="78"/>
      <c r="AJ659" s="84" t="s">
        <v>45</v>
      </c>
      <c r="AK659" s="84">
        <v>0</v>
      </c>
      <c r="BB659" s="791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5"/>
      <c r="B660" s="875"/>
      <c r="C660" s="875"/>
      <c r="D660" s="875"/>
      <c r="E660" s="875"/>
      <c r="F660" s="875"/>
      <c r="G660" s="875"/>
      <c r="H660" s="875"/>
      <c r="I660" s="875"/>
      <c r="J660" s="875"/>
      <c r="K660" s="875"/>
      <c r="L660" s="875"/>
      <c r="M660" s="875"/>
      <c r="N660" s="875"/>
      <c r="O660" s="876"/>
      <c r="P660" s="872" t="s">
        <v>40</v>
      </c>
      <c r="Q660" s="873"/>
      <c r="R660" s="873"/>
      <c r="S660" s="873"/>
      <c r="T660" s="873"/>
      <c r="U660" s="873"/>
      <c r="V660" s="874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5"/>
      <c r="B661" s="875"/>
      <c r="C661" s="875"/>
      <c r="D661" s="875"/>
      <c r="E661" s="875"/>
      <c r="F661" s="875"/>
      <c r="G661" s="875"/>
      <c r="H661" s="875"/>
      <c r="I661" s="875"/>
      <c r="J661" s="875"/>
      <c r="K661" s="875"/>
      <c r="L661" s="875"/>
      <c r="M661" s="875"/>
      <c r="N661" s="875"/>
      <c r="O661" s="876"/>
      <c r="P661" s="872" t="s">
        <v>40</v>
      </c>
      <c r="Q661" s="873"/>
      <c r="R661" s="873"/>
      <c r="S661" s="873"/>
      <c r="T661" s="873"/>
      <c r="U661" s="873"/>
      <c r="V661" s="874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7" t="s">
        <v>76</v>
      </c>
      <c r="B662" s="867"/>
      <c r="C662" s="867"/>
      <c r="D662" s="867"/>
      <c r="E662" s="867"/>
      <c r="F662" s="867"/>
      <c r="G662" s="867"/>
      <c r="H662" s="867"/>
      <c r="I662" s="867"/>
      <c r="J662" s="867"/>
      <c r="K662" s="867"/>
      <c r="L662" s="867"/>
      <c r="M662" s="867"/>
      <c r="N662" s="867"/>
      <c r="O662" s="867"/>
      <c r="P662" s="867"/>
      <c r="Q662" s="867"/>
      <c r="R662" s="867"/>
      <c r="S662" s="867"/>
      <c r="T662" s="867"/>
      <c r="U662" s="867"/>
      <c r="V662" s="867"/>
      <c r="W662" s="867"/>
      <c r="X662" s="867"/>
      <c r="Y662" s="867"/>
      <c r="Z662" s="867"/>
      <c r="AA662" s="66"/>
      <c r="AB662" s="66"/>
      <c r="AC662" s="80"/>
    </row>
    <row r="663" spans="1:68" ht="27" customHeight="1" x14ac:dyDescent="0.25">
      <c r="A663" s="63" t="s">
        <v>1071</v>
      </c>
      <c r="B663" s="63" t="s">
        <v>1072</v>
      </c>
      <c r="C663" s="36">
        <v>4301031321</v>
      </c>
      <c r="D663" s="868">
        <v>4640242180076</v>
      </c>
      <c r="E663" s="868"/>
      <c r="F663" s="62">
        <v>0.7</v>
      </c>
      <c r="G663" s="37">
        <v>6</v>
      </c>
      <c r="H663" s="62">
        <v>4.2</v>
      </c>
      <c r="I663" s="62">
        <v>4.41</v>
      </c>
      <c r="J663" s="37">
        <v>132</v>
      </c>
      <c r="K663" s="37" t="s">
        <v>135</v>
      </c>
      <c r="L663" s="37" t="s">
        <v>45</v>
      </c>
      <c r="M663" s="38" t="s">
        <v>80</v>
      </c>
      <c r="N663" s="38"/>
      <c r="O663" s="37">
        <v>40</v>
      </c>
      <c r="P663" s="1229" t="s">
        <v>1073</v>
      </c>
      <c r="Q663" s="870"/>
      <c r="R663" s="870"/>
      <c r="S663" s="870"/>
      <c r="T663" s="871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IFERROR(IF(Y663=0,"",ROUNDUP(Y663/H663,0)*0.00902),"")</f>
        <v/>
      </c>
      <c r="AA663" s="68" t="s">
        <v>45</v>
      </c>
      <c r="AB663" s="69" t="s">
        <v>45</v>
      </c>
      <c r="AC663" s="792" t="s">
        <v>1074</v>
      </c>
      <c r="AG663" s="78"/>
      <c r="AJ663" s="84" t="s">
        <v>45</v>
      </c>
      <c r="AK663" s="84">
        <v>0</v>
      </c>
      <c r="BB663" s="793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5"/>
      <c r="B664" s="875"/>
      <c r="C664" s="875"/>
      <c r="D664" s="875"/>
      <c r="E664" s="875"/>
      <c r="F664" s="875"/>
      <c r="G664" s="875"/>
      <c r="H664" s="875"/>
      <c r="I664" s="875"/>
      <c r="J664" s="875"/>
      <c r="K664" s="875"/>
      <c r="L664" s="875"/>
      <c r="M664" s="875"/>
      <c r="N664" s="875"/>
      <c r="O664" s="876"/>
      <c r="P664" s="872" t="s">
        <v>40</v>
      </c>
      <c r="Q664" s="873"/>
      <c r="R664" s="873"/>
      <c r="S664" s="873"/>
      <c r="T664" s="873"/>
      <c r="U664" s="873"/>
      <c r="V664" s="874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5"/>
      <c r="B665" s="875"/>
      <c r="C665" s="875"/>
      <c r="D665" s="875"/>
      <c r="E665" s="875"/>
      <c r="F665" s="875"/>
      <c r="G665" s="875"/>
      <c r="H665" s="875"/>
      <c r="I665" s="875"/>
      <c r="J665" s="875"/>
      <c r="K665" s="875"/>
      <c r="L665" s="875"/>
      <c r="M665" s="875"/>
      <c r="N665" s="875"/>
      <c r="O665" s="876"/>
      <c r="P665" s="872" t="s">
        <v>40</v>
      </c>
      <c r="Q665" s="873"/>
      <c r="R665" s="873"/>
      <c r="S665" s="873"/>
      <c r="T665" s="873"/>
      <c r="U665" s="873"/>
      <c r="V665" s="874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4.25" customHeight="1" x14ac:dyDescent="0.25">
      <c r="A666" s="867" t="s">
        <v>82</v>
      </c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867"/>
      <c r="P666" s="867"/>
      <c r="Q666" s="867"/>
      <c r="R666" s="867"/>
      <c r="S666" s="867"/>
      <c r="T666" s="867"/>
      <c r="U666" s="867"/>
      <c r="V666" s="867"/>
      <c r="W666" s="867"/>
      <c r="X666" s="867"/>
      <c r="Y666" s="867"/>
      <c r="Z666" s="867"/>
      <c r="AA666" s="66"/>
      <c r="AB666" s="66"/>
      <c r="AC666" s="80"/>
    </row>
    <row r="667" spans="1:68" ht="27" customHeight="1" x14ac:dyDescent="0.25">
      <c r="A667" s="63" t="s">
        <v>1075</v>
      </c>
      <c r="B667" s="63" t="s">
        <v>1076</v>
      </c>
      <c r="C667" s="36">
        <v>4301051780</v>
      </c>
      <c r="D667" s="868">
        <v>4640242180106</v>
      </c>
      <c r="E667" s="868"/>
      <c r="F667" s="62">
        <v>1.3</v>
      </c>
      <c r="G667" s="37">
        <v>6</v>
      </c>
      <c r="H667" s="62">
        <v>7.8</v>
      </c>
      <c r="I667" s="62">
        <v>8.2799999999999994</v>
      </c>
      <c r="J667" s="37">
        <v>56</v>
      </c>
      <c r="K667" s="37" t="s">
        <v>127</v>
      </c>
      <c r="L667" s="37" t="s">
        <v>45</v>
      </c>
      <c r="M667" s="38" t="s">
        <v>80</v>
      </c>
      <c r="N667" s="38"/>
      <c r="O667" s="37">
        <v>45</v>
      </c>
      <c r="P667" s="1230" t="s">
        <v>1077</v>
      </c>
      <c r="Q667" s="870"/>
      <c r="R667" s="870"/>
      <c r="S667" s="870"/>
      <c r="T667" s="871"/>
      <c r="U667" s="39" t="s">
        <v>45</v>
      </c>
      <c r="V667" s="39" t="s">
        <v>45</v>
      </c>
      <c r="W667" s="40" t="s">
        <v>0</v>
      </c>
      <c r="X667" s="58">
        <v>0</v>
      </c>
      <c r="Y667" s="55">
        <f>IFERROR(IF(X667="",0,CEILING((X667/$H667),1)*$H667),"")</f>
        <v>0</v>
      </c>
      <c r="Z667" s="41" t="str">
        <f>IFERROR(IF(Y667=0,"",ROUNDUP(Y667/H667,0)*0.02175),"")</f>
        <v/>
      </c>
      <c r="AA667" s="68" t="s">
        <v>45</v>
      </c>
      <c r="AB667" s="69" t="s">
        <v>45</v>
      </c>
      <c r="AC667" s="794" t="s">
        <v>1078</v>
      </c>
      <c r="AG667" s="78"/>
      <c r="AJ667" s="84" t="s">
        <v>45</v>
      </c>
      <c r="AK667" s="84">
        <v>0</v>
      </c>
      <c r="BB667" s="795" t="s">
        <v>66</v>
      </c>
      <c r="BM667" s="78">
        <f>IFERROR(X667*I667/H667,"0")</f>
        <v>0</v>
      </c>
      <c r="BN667" s="78">
        <f>IFERROR(Y667*I667/H667,"0")</f>
        <v>0</v>
      </c>
      <c r="BO667" s="78">
        <f>IFERROR(1/J667*(X667/H667),"0")</f>
        <v>0</v>
      </c>
      <c r="BP667" s="78">
        <f>IFERROR(1/J667*(Y667/H667),"0")</f>
        <v>0</v>
      </c>
    </row>
    <row r="668" spans="1:68" x14ac:dyDescent="0.2">
      <c r="A668" s="875"/>
      <c r="B668" s="875"/>
      <c r="C668" s="875"/>
      <c r="D668" s="875"/>
      <c r="E668" s="875"/>
      <c r="F668" s="875"/>
      <c r="G668" s="875"/>
      <c r="H668" s="875"/>
      <c r="I668" s="875"/>
      <c r="J668" s="875"/>
      <c r="K668" s="875"/>
      <c r="L668" s="875"/>
      <c r="M668" s="875"/>
      <c r="N668" s="875"/>
      <c r="O668" s="876"/>
      <c r="P668" s="872" t="s">
        <v>40</v>
      </c>
      <c r="Q668" s="873"/>
      <c r="R668" s="873"/>
      <c r="S668" s="873"/>
      <c r="T668" s="873"/>
      <c r="U668" s="873"/>
      <c r="V668" s="874"/>
      <c r="W668" s="42" t="s">
        <v>39</v>
      </c>
      <c r="X668" s="43">
        <f>IFERROR(X667/H667,"0")</f>
        <v>0</v>
      </c>
      <c r="Y668" s="43">
        <f>IFERROR(Y667/H667,"0")</f>
        <v>0</v>
      </c>
      <c r="Z668" s="43">
        <f>IFERROR(IF(Z667="",0,Z667),"0")</f>
        <v>0</v>
      </c>
      <c r="AA668" s="67"/>
      <c r="AB668" s="67"/>
      <c r="AC668" s="67"/>
    </row>
    <row r="669" spans="1:68" x14ac:dyDescent="0.2">
      <c r="A669" s="875"/>
      <c r="B669" s="875"/>
      <c r="C669" s="875"/>
      <c r="D669" s="875"/>
      <c r="E669" s="875"/>
      <c r="F669" s="875"/>
      <c r="G669" s="875"/>
      <c r="H669" s="875"/>
      <c r="I669" s="875"/>
      <c r="J669" s="875"/>
      <c r="K669" s="875"/>
      <c r="L669" s="875"/>
      <c r="M669" s="875"/>
      <c r="N669" s="875"/>
      <c r="O669" s="876"/>
      <c r="P669" s="872" t="s">
        <v>40</v>
      </c>
      <c r="Q669" s="873"/>
      <c r="R669" s="873"/>
      <c r="S669" s="873"/>
      <c r="T669" s="873"/>
      <c r="U669" s="873"/>
      <c r="V669" s="874"/>
      <c r="W669" s="42" t="s">
        <v>0</v>
      </c>
      <c r="X669" s="43">
        <f>IFERROR(SUM(X667:X667),"0")</f>
        <v>0</v>
      </c>
      <c r="Y669" s="43">
        <f>IFERROR(SUM(Y667:Y667),"0")</f>
        <v>0</v>
      </c>
      <c r="Z669" s="42"/>
      <c r="AA669" s="67"/>
      <c r="AB669" s="67"/>
      <c r="AC669" s="67"/>
    </row>
    <row r="670" spans="1:68" ht="15" customHeight="1" x14ac:dyDescent="0.2">
      <c r="A670" s="875"/>
      <c r="B670" s="875"/>
      <c r="C670" s="875"/>
      <c r="D670" s="875"/>
      <c r="E670" s="875"/>
      <c r="F670" s="875"/>
      <c r="G670" s="875"/>
      <c r="H670" s="875"/>
      <c r="I670" s="875"/>
      <c r="J670" s="875"/>
      <c r="K670" s="875"/>
      <c r="L670" s="875"/>
      <c r="M670" s="875"/>
      <c r="N670" s="875"/>
      <c r="O670" s="1234"/>
      <c r="P670" s="1231" t="s">
        <v>33</v>
      </c>
      <c r="Q670" s="1232"/>
      <c r="R670" s="1232"/>
      <c r="S670" s="1232"/>
      <c r="T670" s="1232"/>
      <c r="U670" s="1232"/>
      <c r="V670" s="1233"/>
      <c r="W670" s="42" t="s">
        <v>0</v>
      </c>
      <c r="X670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0</v>
      </c>
      <c r="Y670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0</v>
      </c>
      <c r="Z670" s="42"/>
      <c r="AA670" s="67"/>
      <c r="AB670" s="67"/>
      <c r="AC670" s="67"/>
    </row>
    <row r="671" spans="1:68" x14ac:dyDescent="0.2">
      <c r="A671" s="875"/>
      <c r="B671" s="875"/>
      <c r="C671" s="875"/>
      <c r="D671" s="875"/>
      <c r="E671" s="875"/>
      <c r="F671" s="875"/>
      <c r="G671" s="875"/>
      <c r="H671" s="875"/>
      <c r="I671" s="875"/>
      <c r="J671" s="875"/>
      <c r="K671" s="875"/>
      <c r="L671" s="875"/>
      <c r="M671" s="875"/>
      <c r="N671" s="875"/>
      <c r="O671" s="1234"/>
      <c r="P671" s="1231" t="s">
        <v>34</v>
      </c>
      <c r="Q671" s="1232"/>
      <c r="R671" s="1232"/>
      <c r="S671" s="1232"/>
      <c r="T671" s="1232"/>
      <c r="U671" s="1232"/>
      <c r="V671" s="1233"/>
      <c r="W671" s="42" t="s">
        <v>0</v>
      </c>
      <c r="X671" s="43">
        <f>IFERROR(SUM(BM22:BM667),"0")</f>
        <v>0</v>
      </c>
      <c r="Y671" s="43">
        <f>IFERROR(SUM(BN22:BN667),"0")</f>
        <v>0</v>
      </c>
      <c r="Z671" s="42"/>
      <c r="AA671" s="67"/>
      <c r="AB671" s="67"/>
      <c r="AC671" s="67"/>
    </row>
    <row r="672" spans="1:68" x14ac:dyDescent="0.2">
      <c r="A672" s="875"/>
      <c r="B672" s="875"/>
      <c r="C672" s="875"/>
      <c r="D672" s="875"/>
      <c r="E672" s="875"/>
      <c r="F672" s="875"/>
      <c r="G672" s="875"/>
      <c r="H672" s="875"/>
      <c r="I672" s="875"/>
      <c r="J672" s="875"/>
      <c r="K672" s="875"/>
      <c r="L672" s="875"/>
      <c r="M672" s="875"/>
      <c r="N672" s="875"/>
      <c r="O672" s="1234"/>
      <c r="P672" s="1231" t="s">
        <v>35</v>
      </c>
      <c r="Q672" s="1232"/>
      <c r="R672" s="1232"/>
      <c r="S672" s="1232"/>
      <c r="T672" s="1232"/>
      <c r="U672" s="1232"/>
      <c r="V672" s="1233"/>
      <c r="W672" s="42" t="s">
        <v>20</v>
      </c>
      <c r="X672" s="44">
        <f>ROUNDUP(SUM(BO22:BO667),0)</f>
        <v>0</v>
      </c>
      <c r="Y672" s="44">
        <f>ROUNDUP(SUM(BP22:BP667),0)</f>
        <v>0</v>
      </c>
      <c r="Z672" s="42"/>
      <c r="AA672" s="67"/>
      <c r="AB672" s="67"/>
      <c r="AC672" s="67"/>
    </row>
    <row r="673" spans="1:32" x14ac:dyDescent="0.2">
      <c r="A673" s="875"/>
      <c r="B673" s="875"/>
      <c r="C673" s="875"/>
      <c r="D673" s="875"/>
      <c r="E673" s="875"/>
      <c r="F673" s="875"/>
      <c r="G673" s="875"/>
      <c r="H673" s="875"/>
      <c r="I673" s="875"/>
      <c r="J673" s="875"/>
      <c r="K673" s="875"/>
      <c r="L673" s="875"/>
      <c r="M673" s="875"/>
      <c r="N673" s="875"/>
      <c r="O673" s="1234"/>
      <c r="P673" s="1231" t="s">
        <v>36</v>
      </c>
      <c r="Q673" s="1232"/>
      <c r="R673" s="1232"/>
      <c r="S673" s="1232"/>
      <c r="T673" s="1232"/>
      <c r="U673" s="1232"/>
      <c r="V673" s="1233"/>
      <c r="W673" s="42" t="s">
        <v>0</v>
      </c>
      <c r="X673" s="43">
        <f>GrossWeightTotal+PalletQtyTotal*25</f>
        <v>0</v>
      </c>
      <c r="Y673" s="43">
        <f>GrossWeightTotalR+PalletQtyTotalR*25</f>
        <v>0</v>
      </c>
      <c r="Z673" s="42"/>
      <c r="AA673" s="67"/>
      <c r="AB673" s="67"/>
      <c r="AC673" s="67"/>
    </row>
    <row r="674" spans="1:32" x14ac:dyDescent="0.2">
      <c r="A674" s="875"/>
      <c r="B674" s="875"/>
      <c r="C674" s="875"/>
      <c r="D674" s="875"/>
      <c r="E674" s="875"/>
      <c r="F674" s="875"/>
      <c r="G674" s="875"/>
      <c r="H674" s="875"/>
      <c r="I674" s="875"/>
      <c r="J674" s="875"/>
      <c r="K674" s="875"/>
      <c r="L674" s="875"/>
      <c r="M674" s="875"/>
      <c r="N674" s="875"/>
      <c r="O674" s="1234"/>
      <c r="P674" s="1231" t="s">
        <v>37</v>
      </c>
      <c r="Q674" s="1232"/>
      <c r="R674" s="1232"/>
      <c r="S674" s="1232"/>
      <c r="T674" s="1232"/>
      <c r="U674" s="1232"/>
      <c r="V674" s="1233"/>
      <c r="W674" s="42" t="s">
        <v>20</v>
      </c>
      <c r="X674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0</v>
      </c>
      <c r="Y674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0</v>
      </c>
      <c r="Z674" s="42"/>
      <c r="AA674" s="67"/>
      <c r="AB674" s="67"/>
      <c r="AC674" s="67"/>
    </row>
    <row r="675" spans="1:32" ht="14.25" x14ac:dyDescent="0.2">
      <c r="A675" s="875"/>
      <c r="B675" s="875"/>
      <c r="C675" s="875"/>
      <c r="D675" s="875"/>
      <c r="E675" s="875"/>
      <c r="F675" s="875"/>
      <c r="G675" s="875"/>
      <c r="H675" s="875"/>
      <c r="I675" s="875"/>
      <c r="J675" s="875"/>
      <c r="K675" s="875"/>
      <c r="L675" s="875"/>
      <c r="M675" s="875"/>
      <c r="N675" s="875"/>
      <c r="O675" s="1234"/>
      <c r="P675" s="1231" t="s">
        <v>38</v>
      </c>
      <c r="Q675" s="1232"/>
      <c r="R675" s="1232"/>
      <c r="S675" s="1232"/>
      <c r="T675" s="1232"/>
      <c r="U675" s="1232"/>
      <c r="V675" s="1233"/>
      <c r="W675" s="45" t="s">
        <v>51</v>
      </c>
      <c r="X675" s="42"/>
      <c r="Y675" s="42"/>
      <c r="Z675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0</v>
      </c>
      <c r="AA675" s="67"/>
      <c r="AB675" s="67"/>
      <c r="AC675" s="67"/>
    </row>
    <row r="676" spans="1:32" ht="13.5" thickBot="1" x14ac:dyDescent="0.25"/>
    <row r="677" spans="1:32" ht="27" thickTop="1" thickBot="1" x14ac:dyDescent="0.25">
      <c r="A677" s="46" t="s">
        <v>9</v>
      </c>
      <c r="B677" s="85" t="s">
        <v>75</v>
      </c>
      <c r="C677" s="1235" t="s">
        <v>120</v>
      </c>
      <c r="D677" s="1235" t="s">
        <v>120</v>
      </c>
      <c r="E677" s="1235" t="s">
        <v>120</v>
      </c>
      <c r="F677" s="1235" t="s">
        <v>120</v>
      </c>
      <c r="G677" s="1235" t="s">
        <v>120</v>
      </c>
      <c r="H677" s="1235" t="s">
        <v>120</v>
      </c>
      <c r="I677" s="1235" t="s">
        <v>328</v>
      </c>
      <c r="J677" s="1235" t="s">
        <v>328</v>
      </c>
      <c r="K677" s="1235" t="s">
        <v>328</v>
      </c>
      <c r="L677" s="1235" t="s">
        <v>328</v>
      </c>
      <c r="M677" s="1235" t="s">
        <v>328</v>
      </c>
      <c r="N677" s="1236"/>
      <c r="O677" s="1235" t="s">
        <v>328</v>
      </c>
      <c r="P677" s="1235" t="s">
        <v>328</v>
      </c>
      <c r="Q677" s="1235" t="s">
        <v>328</v>
      </c>
      <c r="R677" s="1235" t="s">
        <v>328</v>
      </c>
      <c r="S677" s="1235" t="s">
        <v>328</v>
      </c>
      <c r="T677" s="1235" t="s">
        <v>328</v>
      </c>
      <c r="U677" s="1235" t="s">
        <v>328</v>
      </c>
      <c r="V677" s="1235" t="s">
        <v>328</v>
      </c>
      <c r="W677" s="1235" t="s">
        <v>663</v>
      </c>
      <c r="X677" s="1235" t="s">
        <v>663</v>
      </c>
      <c r="Y677" s="1235" t="s">
        <v>752</v>
      </c>
      <c r="Z677" s="1235" t="s">
        <v>752</v>
      </c>
      <c r="AA677" s="1235" t="s">
        <v>752</v>
      </c>
      <c r="AB677" s="1235" t="s">
        <v>752</v>
      </c>
      <c r="AC677" s="85" t="s">
        <v>858</v>
      </c>
      <c r="AD677" s="85" t="s">
        <v>953</v>
      </c>
      <c r="AE677" s="1235" t="s">
        <v>958</v>
      </c>
      <c r="AF677" s="1235" t="s">
        <v>958</v>
      </c>
    </row>
    <row r="678" spans="1:32" ht="14.25" customHeight="1" thickTop="1" x14ac:dyDescent="0.2">
      <c r="A678" s="1237" t="s">
        <v>10</v>
      </c>
      <c r="B678" s="1235" t="s">
        <v>75</v>
      </c>
      <c r="C678" s="1235" t="s">
        <v>121</v>
      </c>
      <c r="D678" s="1235" t="s">
        <v>146</v>
      </c>
      <c r="E678" s="1235" t="s">
        <v>223</v>
      </c>
      <c r="F678" s="1235" t="s">
        <v>245</v>
      </c>
      <c r="G678" s="1235" t="s">
        <v>289</v>
      </c>
      <c r="H678" s="1235" t="s">
        <v>120</v>
      </c>
      <c r="I678" s="1235" t="s">
        <v>329</v>
      </c>
      <c r="J678" s="1235" t="s">
        <v>353</v>
      </c>
      <c r="K678" s="1235" t="s">
        <v>431</v>
      </c>
      <c r="L678" s="1235" t="s">
        <v>450</v>
      </c>
      <c r="M678" s="1235" t="s">
        <v>474</v>
      </c>
      <c r="N678" s="1"/>
      <c r="O678" s="1235" t="s">
        <v>503</v>
      </c>
      <c r="P678" s="1235" t="s">
        <v>506</v>
      </c>
      <c r="Q678" s="1235" t="s">
        <v>515</v>
      </c>
      <c r="R678" s="1235" t="s">
        <v>531</v>
      </c>
      <c r="S678" s="1235" t="s">
        <v>541</v>
      </c>
      <c r="T678" s="1235" t="s">
        <v>554</v>
      </c>
      <c r="U678" s="1235" t="s">
        <v>565</v>
      </c>
      <c r="V678" s="1235" t="s">
        <v>650</v>
      </c>
      <c r="W678" s="1235" t="s">
        <v>664</v>
      </c>
      <c r="X678" s="1235" t="s">
        <v>708</v>
      </c>
      <c r="Y678" s="1235" t="s">
        <v>753</v>
      </c>
      <c r="Z678" s="1235" t="s">
        <v>816</v>
      </c>
      <c r="AA678" s="1235" t="s">
        <v>838</v>
      </c>
      <c r="AB678" s="1235" t="s">
        <v>854</v>
      </c>
      <c r="AC678" s="1235" t="s">
        <v>858</v>
      </c>
      <c r="AD678" s="1235" t="s">
        <v>953</v>
      </c>
      <c r="AE678" s="1235" t="s">
        <v>958</v>
      </c>
      <c r="AF678" s="1235" t="s">
        <v>1058</v>
      </c>
    </row>
    <row r="679" spans="1:32" ht="13.5" thickBot="1" x14ac:dyDescent="0.25">
      <c r="A679" s="1238"/>
      <c r="B679" s="1235"/>
      <c r="C679" s="1235"/>
      <c r="D679" s="1235"/>
      <c r="E679" s="1235"/>
      <c r="F679" s="1235"/>
      <c r="G679" s="1235"/>
      <c r="H679" s="1235"/>
      <c r="I679" s="1235"/>
      <c r="J679" s="1235"/>
      <c r="K679" s="1235"/>
      <c r="L679" s="1235"/>
      <c r="M679" s="1235"/>
      <c r="N679" s="1"/>
      <c r="O679" s="1235"/>
      <c r="P679" s="1235"/>
      <c r="Q679" s="1235"/>
      <c r="R679" s="1235"/>
      <c r="S679" s="1235"/>
      <c r="T679" s="1235"/>
      <c r="U679" s="1235"/>
      <c r="V679" s="1235"/>
      <c r="W679" s="1235"/>
      <c r="X679" s="1235"/>
      <c r="Y679" s="1235"/>
      <c r="Z679" s="1235"/>
      <c r="AA679" s="1235"/>
      <c r="AB679" s="1235"/>
      <c r="AC679" s="1235"/>
      <c r="AD679" s="1235"/>
      <c r="AE679" s="1235"/>
      <c r="AF679" s="1235"/>
    </row>
    <row r="680" spans="1:32" ht="18" thickTop="1" thickBot="1" x14ac:dyDescent="0.25">
      <c r="A680" s="46" t="s">
        <v>13</v>
      </c>
      <c r="B680" s="52">
        <f>IFERROR(Y22*1,"0")+IFERROR(Y26*1,"0")+IFERROR(Y27*1,"0")+IFERROR(Y28*1,"0")+IFERROR(Y29*1,"0")+IFERROR(Y30*1,"0")+IFERROR(Y31*1,"0")+IFERROR(Y32*1,"0")+IFERROR(Y33*1,"0")+IFERROR(Y37*1,"0")+IFERROR(Y41*1,"0")</f>
        <v>0</v>
      </c>
      <c r="C680" s="52">
        <f>IFERROR(Y47*1,"0")+IFERROR(Y48*1,"0")+IFERROR(Y49*1,"0")+IFERROR(Y50*1,"0")+IFERROR(Y51*1,"0")+IFERROR(Y52*1,"0")+IFERROR(Y56*1,"0")+IFERROR(Y57*1,"0")</f>
        <v>0</v>
      </c>
      <c r="D680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52">
        <f>IFERROR(Y106*1,"0")+IFERROR(Y107*1,"0")+IFERROR(Y108*1,"0")+IFERROR(Y112*1,"0")+IFERROR(Y113*1,"0")+IFERROR(Y114*1,"0")+IFERROR(Y115*1,"0")+IFERROR(Y116*1,"0")+IFERROR(Y117*1,"0")</f>
        <v>0</v>
      </c>
      <c r="F680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52">
        <f>IFERROR(Y153*1,"0")+IFERROR(Y154*1,"0")+IFERROR(Y155*1,"0")+IFERROR(Y159*1,"0")+IFERROR(Y160*1,"0")+IFERROR(Y164*1,"0")+IFERROR(Y165*1,"0")</f>
        <v>0</v>
      </c>
      <c r="H680" s="52">
        <f>IFERROR(Y170*1,"0")+IFERROR(Y174*1,"0")+IFERROR(Y175*1,"0")+IFERROR(Y176*1,"0")+IFERROR(Y177*1,"0")+IFERROR(Y178*1,"0")+IFERROR(Y182*1,"0")+IFERROR(Y183*1,"0")</f>
        <v>0</v>
      </c>
      <c r="I680" s="52">
        <f>IFERROR(Y189*1,"0")+IFERROR(Y193*1,"0")+IFERROR(Y194*1,"0")+IFERROR(Y195*1,"0")+IFERROR(Y196*1,"0")+IFERROR(Y197*1,"0")+IFERROR(Y198*1,"0")+IFERROR(Y199*1,"0")+IFERROR(Y200*1,"0")</f>
        <v>0</v>
      </c>
      <c r="J680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52">
        <f>IFERROR(Y250*1,"0")+IFERROR(Y251*1,"0")+IFERROR(Y252*1,"0")+IFERROR(Y253*1,"0")+IFERROR(Y254*1,"0")+IFERROR(Y255*1,"0")+IFERROR(Y256*1,"0")+IFERROR(Y257*1,"0")</f>
        <v>0</v>
      </c>
      <c r="L680" s="52">
        <f>IFERROR(Y262*1,"0")+IFERROR(Y263*1,"0")+IFERROR(Y264*1,"0")+IFERROR(Y265*1,"0")+IFERROR(Y266*1,"0")+IFERROR(Y267*1,"0")+IFERROR(Y268*1,"0")+IFERROR(Y269*1,"0")+IFERROR(Y270*1,"0")+IFERROR(Y274*1,"0")</f>
        <v>0</v>
      </c>
      <c r="M680" s="52">
        <f>IFERROR(Y279*1,"0")+IFERROR(Y280*1,"0")+IFERROR(Y281*1,"0")+IFERROR(Y282*1,"0")+IFERROR(Y283*1,"0")+IFERROR(Y284*1,"0")+IFERROR(Y285*1,"0")+IFERROR(Y286*1,"0")+IFERROR(Y287*1,"0")+IFERROR(Y288*1,"0")</f>
        <v>0</v>
      </c>
      <c r="N680" s="1"/>
      <c r="O680" s="52">
        <f>IFERROR(Y293*1,"0")</f>
        <v>0</v>
      </c>
      <c r="P680" s="52">
        <f>IFERROR(Y298*1,"0")+IFERROR(Y299*1,"0")+IFERROR(Y300*1,"0")</f>
        <v>0</v>
      </c>
      <c r="Q680" s="52">
        <f>IFERROR(Y305*1,"0")+IFERROR(Y306*1,"0")+IFERROR(Y307*1,"0")+IFERROR(Y308*1,"0")+IFERROR(Y309*1,"0")+IFERROR(Y310*1,"0")</f>
        <v>0</v>
      </c>
      <c r="R680" s="52">
        <f>IFERROR(Y315*1,"0")+IFERROR(Y319*1,"0")+IFERROR(Y323*1,"0")</f>
        <v>0</v>
      </c>
      <c r="S680" s="52">
        <f>IFERROR(Y328*1,"0")+IFERROR(Y332*1,"0")+IFERROR(Y336*1,"0")+IFERROR(Y337*1,"0")</f>
        <v>0</v>
      </c>
      <c r="T680" s="52">
        <f>IFERROR(Y342*1,"0")+IFERROR(Y346*1,"0")+IFERROR(Y347*1,"0")+IFERROR(Y351*1,"0")</f>
        <v>0</v>
      </c>
      <c r="U680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52">
        <f>IFERROR(Y404*1,"0")+IFERROR(Y408*1,"0")+IFERROR(Y409*1,"0")+IFERROR(Y410*1,"0")</f>
        <v>0</v>
      </c>
      <c r="W680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80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52">
        <f>IFERROR(Y514*1,"0")+IFERROR(Y518*1,"0")+IFERROR(Y519*1,"0")+IFERROR(Y520*1,"0")+IFERROR(Y521*1,"0")+IFERROR(Y522*1,"0")+IFERROR(Y526*1,"0")</f>
        <v>0</v>
      </c>
      <c r="AA680" s="52">
        <f>IFERROR(Y531*1,"0")+IFERROR(Y532*1,"0")+IFERROR(Y533*1,"0")+IFERROR(Y534*1,"0")+IFERROR(Y535*1,"0")+IFERROR(Y536*1,"0")</f>
        <v>0</v>
      </c>
      <c r="AB680" s="52">
        <f>IFERROR(Y541*1,"0")</f>
        <v>0</v>
      </c>
      <c r="AC680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52">
        <f>IFERROR(Y602*1,"0")</f>
        <v>0</v>
      </c>
      <c r="AE680" s="52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52">
        <f>IFERROR(Y654*1,"0")+IFERROR(Y655*1,"0")+IFERROR(Y659*1,"0")+IFERROR(Y663*1,"0")+IFERROR(Y667*1,"0")</f>
        <v>0</v>
      </c>
    </row>
  </sheetData>
  <sheetProtection algorithmName="SHA-512" hashValue="zQRKe6IiEp97jxog90msjQ7RxlXhS4mtiFNi3WjcrxRZJKliyboia0bSYgQDde1RyDfK2eO4p9Wr6kmFsPwRSA==" saltValue="r/fBvExg1nJJQhNBtoZ1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9"/>
    </row>
    <row r="3" spans="2:8" x14ac:dyDescent="0.2">
      <c r="B3" s="53" t="s">
        <v>1080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1082</v>
      </c>
      <c r="C6" s="53" t="s">
        <v>1083</v>
      </c>
      <c r="D6" s="53" t="s">
        <v>1084</v>
      </c>
      <c r="E6" s="53" t="s">
        <v>45</v>
      </c>
    </row>
    <row r="7" spans="2:8" x14ac:dyDescent="0.2">
      <c r="B7" s="53" t="s">
        <v>1085</v>
      </c>
      <c r="C7" s="53" t="s">
        <v>1086</v>
      </c>
      <c r="D7" s="53" t="s">
        <v>1087</v>
      </c>
      <c r="E7" s="53" t="s">
        <v>45</v>
      </c>
    </row>
    <row r="8" spans="2:8" x14ac:dyDescent="0.2">
      <c r="B8" s="53" t="s">
        <v>1088</v>
      </c>
      <c r="C8" s="53" t="s">
        <v>1089</v>
      </c>
      <c r="D8" s="53" t="s">
        <v>1090</v>
      </c>
      <c r="E8" s="53" t="s">
        <v>45</v>
      </c>
    </row>
    <row r="9" spans="2:8" x14ac:dyDescent="0.2">
      <c r="B9" s="53" t="s">
        <v>1091</v>
      </c>
      <c r="C9" s="53" t="s">
        <v>1092</v>
      </c>
      <c r="D9" s="53" t="s">
        <v>1093</v>
      </c>
      <c r="E9" s="53" t="s">
        <v>45</v>
      </c>
    </row>
    <row r="10" spans="2:8" x14ac:dyDescent="0.2">
      <c r="B10" s="53" t="s">
        <v>1094</v>
      </c>
      <c r="C10" s="53" t="s">
        <v>1095</v>
      </c>
      <c r="D10" s="53" t="s">
        <v>1096</v>
      </c>
      <c r="E10" s="53" t="s">
        <v>45</v>
      </c>
    </row>
    <row r="11" spans="2:8" x14ac:dyDescent="0.2">
      <c r="B11" s="53" t="s">
        <v>1097</v>
      </c>
      <c r="C11" s="53" t="s">
        <v>1098</v>
      </c>
      <c r="D11" s="53" t="s">
        <v>1099</v>
      </c>
      <c r="E11" s="53" t="s">
        <v>45</v>
      </c>
    </row>
    <row r="13" spans="2:8" x14ac:dyDescent="0.2">
      <c r="B13" s="53" t="s">
        <v>1100</v>
      </c>
      <c r="C13" s="53" t="s">
        <v>1083</v>
      </c>
      <c r="D13" s="53" t="s">
        <v>45</v>
      </c>
      <c r="E13" s="53" t="s">
        <v>45</v>
      </c>
    </row>
    <row r="15" spans="2:8" x14ac:dyDescent="0.2">
      <c r="B15" s="53" t="s">
        <v>1101</v>
      </c>
      <c r="C15" s="53" t="s">
        <v>1086</v>
      </c>
      <c r="D15" s="53" t="s">
        <v>45</v>
      </c>
      <c r="E15" s="53" t="s">
        <v>45</v>
      </c>
    </row>
    <row r="17" spans="2:5" x14ac:dyDescent="0.2">
      <c r="B17" s="53" t="s">
        <v>1102</v>
      </c>
      <c r="C17" s="53" t="s">
        <v>1089</v>
      </c>
      <c r="D17" s="53" t="s">
        <v>45</v>
      </c>
      <c r="E17" s="53" t="s">
        <v>45</v>
      </c>
    </row>
    <row r="19" spans="2:5" x14ac:dyDescent="0.2">
      <c r="B19" s="53" t="s">
        <v>1103</v>
      </c>
      <c r="C19" s="53" t="s">
        <v>1092</v>
      </c>
      <c r="D19" s="53" t="s">
        <v>45</v>
      </c>
      <c r="E19" s="53" t="s">
        <v>45</v>
      </c>
    </row>
    <row r="21" spans="2:5" x14ac:dyDescent="0.2">
      <c r="B21" s="53" t="s">
        <v>1104</v>
      </c>
      <c r="C21" s="53" t="s">
        <v>1095</v>
      </c>
      <c r="D21" s="53" t="s">
        <v>45</v>
      </c>
      <c r="E21" s="53" t="s">
        <v>45</v>
      </c>
    </row>
    <row r="23" spans="2:5" x14ac:dyDescent="0.2">
      <c r="B23" s="53" t="s">
        <v>1105</v>
      </c>
      <c r="C23" s="53" t="s">
        <v>1098</v>
      </c>
      <c r="D23" s="53" t="s">
        <v>45</v>
      </c>
      <c r="E23" s="53" t="s">
        <v>45</v>
      </c>
    </row>
    <row r="25" spans="2:5" x14ac:dyDescent="0.2">
      <c r="B25" s="53" t="s">
        <v>1106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1107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1108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1109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1110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1111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1112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1113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1114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1115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1116</v>
      </c>
      <c r="C35" s="53" t="s">
        <v>45</v>
      </c>
      <c r="D35" s="53" t="s">
        <v>45</v>
      </c>
      <c r="E35" s="53" t="s">
        <v>45</v>
      </c>
    </row>
  </sheetData>
  <sheetProtection algorithmName="SHA-512" hashValue="1NYtrtv71g4JiNwzjXsb74HAZCfHaEI1HH4mV9C2u5o6i39PR+iRBUtjxn6lgef6P61Ov0/E/CSgG54Mqvtjmg==" saltValue="iCKh+wzjWr8SvzrnTN5j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1472</vt:i4>
      </vt:variant>
    </vt:vector>
  </HeadingPairs>
  <TitlesOfParts>
    <vt:vector size="14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