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9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4" i="2" s="1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W470" i="2" s="1"/>
  <c r="V462" i="2"/>
  <c r="W461" i="2"/>
  <c r="V461" i="2"/>
  <c r="W460" i="2"/>
  <c r="X460" i="2" s="1"/>
  <c r="X459" i="2"/>
  <c r="W459" i="2"/>
  <c r="W458" i="2"/>
  <c r="X458" i="2" s="1"/>
  <c r="X457" i="2"/>
  <c r="X461" i="2" s="1"/>
  <c r="W457" i="2"/>
  <c r="W462" i="2" s="1"/>
  <c r="V455" i="2"/>
  <c r="V454" i="2"/>
  <c r="W453" i="2"/>
  <c r="W454" i="2" s="1"/>
  <c r="W452" i="2"/>
  <c r="X452" i="2" s="1"/>
  <c r="W450" i="2"/>
  <c r="V450" i="2"/>
  <c r="V449" i="2"/>
  <c r="X448" i="2"/>
  <c r="W448" i="2"/>
  <c r="W447" i="2"/>
  <c r="T481" i="2" s="1"/>
  <c r="W443" i="2"/>
  <c r="V443" i="2"/>
  <c r="W442" i="2"/>
  <c r="V442" i="2"/>
  <c r="X441" i="2"/>
  <c r="W441" i="2"/>
  <c r="N441" i="2"/>
  <c r="X440" i="2"/>
  <c r="X442" i="2" s="1"/>
  <c r="W440" i="2"/>
  <c r="N440" i="2"/>
  <c r="V438" i="2"/>
  <c r="V437" i="2"/>
  <c r="X436" i="2"/>
  <c r="W436" i="2"/>
  <c r="W435" i="2"/>
  <c r="X435" i="2" s="1"/>
  <c r="X434" i="2"/>
  <c r="W434" i="2"/>
  <c r="W433" i="2"/>
  <c r="X433" i="2" s="1"/>
  <c r="N433" i="2"/>
  <c r="W432" i="2"/>
  <c r="X432" i="2" s="1"/>
  <c r="N432" i="2"/>
  <c r="X431" i="2"/>
  <c r="W431" i="2"/>
  <c r="W437" i="2" s="1"/>
  <c r="N431" i="2"/>
  <c r="V429" i="2"/>
  <c r="V428" i="2"/>
  <c r="X427" i="2"/>
  <c r="W427" i="2"/>
  <c r="N427" i="2"/>
  <c r="X426" i="2"/>
  <c r="X428" i="2" s="1"/>
  <c r="W426" i="2"/>
  <c r="W428" i="2" s="1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N417" i="2"/>
  <c r="W416" i="2"/>
  <c r="X416" i="2" s="1"/>
  <c r="N416" i="2"/>
  <c r="X415" i="2"/>
  <c r="W415" i="2"/>
  <c r="N415" i="2"/>
  <c r="W414" i="2"/>
  <c r="S481" i="2" s="1"/>
  <c r="N414" i="2"/>
  <c r="V410" i="2"/>
  <c r="V409" i="2"/>
  <c r="W408" i="2"/>
  <c r="W410" i="2" s="1"/>
  <c r="V406" i="2"/>
  <c r="V405" i="2"/>
  <c r="W404" i="2"/>
  <c r="X404" i="2" s="1"/>
  <c r="N404" i="2"/>
  <c r="W403" i="2"/>
  <c r="X403" i="2" s="1"/>
  <c r="N403" i="2"/>
  <c r="X402" i="2"/>
  <c r="W402" i="2"/>
  <c r="N402" i="2"/>
  <c r="W401" i="2"/>
  <c r="X401" i="2" s="1"/>
  <c r="X400" i="2"/>
  <c r="W400" i="2"/>
  <c r="N400" i="2"/>
  <c r="X399" i="2"/>
  <c r="W399" i="2"/>
  <c r="N399" i="2"/>
  <c r="W398" i="2"/>
  <c r="W406" i="2" s="1"/>
  <c r="N398" i="2"/>
  <c r="V396" i="2"/>
  <c r="X395" i="2"/>
  <c r="W395" i="2"/>
  <c r="V395" i="2"/>
  <c r="X394" i="2"/>
  <c r="W394" i="2"/>
  <c r="W396" i="2" s="1"/>
  <c r="N394" i="2"/>
  <c r="X393" i="2"/>
  <c r="W393" i="2"/>
  <c r="R481" i="2" s="1"/>
  <c r="N393" i="2"/>
  <c r="V390" i="2"/>
  <c r="W389" i="2"/>
  <c r="V389" i="2"/>
  <c r="W388" i="2"/>
  <c r="X388" i="2" s="1"/>
  <c r="X387" i="2"/>
  <c r="W387" i="2"/>
  <c r="X386" i="2"/>
  <c r="W386" i="2"/>
  <c r="X385" i="2"/>
  <c r="W385" i="2"/>
  <c r="W390" i="2" s="1"/>
  <c r="V383" i="2"/>
  <c r="X382" i="2"/>
  <c r="W382" i="2"/>
  <c r="V382" i="2"/>
  <c r="X381" i="2"/>
  <c r="W381" i="2"/>
  <c r="W383" i="2" s="1"/>
  <c r="N381" i="2"/>
  <c r="V379" i="2"/>
  <c r="V378" i="2"/>
  <c r="W377" i="2"/>
  <c r="X377" i="2" s="1"/>
  <c r="N377" i="2"/>
  <c r="W376" i="2"/>
  <c r="X376" i="2" s="1"/>
  <c r="N376" i="2"/>
  <c r="W375" i="2"/>
  <c r="X375" i="2" s="1"/>
  <c r="N375" i="2"/>
  <c r="X374" i="2"/>
  <c r="X378" i="2" s="1"/>
  <c r="W374" i="2"/>
  <c r="W378" i="2" s="1"/>
  <c r="N374" i="2"/>
  <c r="V372" i="2"/>
  <c r="V371" i="2"/>
  <c r="X370" i="2"/>
  <c r="W370" i="2"/>
  <c r="X369" i="2"/>
  <c r="W369" i="2"/>
  <c r="N369" i="2"/>
  <c r="W368" i="2"/>
  <c r="X368" i="2" s="1"/>
  <c r="N368" i="2"/>
  <c r="X367" i="2"/>
  <c r="W367" i="2"/>
  <c r="N367" i="2"/>
  <c r="X366" i="2"/>
  <c r="W366" i="2"/>
  <c r="N366" i="2"/>
  <c r="X365" i="2"/>
  <c r="W365" i="2"/>
  <c r="N365" i="2"/>
  <c r="W364" i="2"/>
  <c r="X364" i="2" s="1"/>
  <c r="N364" i="2"/>
  <c r="X363" i="2"/>
  <c r="W363" i="2"/>
  <c r="N363" i="2"/>
  <c r="X362" i="2"/>
  <c r="W362" i="2"/>
  <c r="N362" i="2"/>
  <c r="X361" i="2"/>
  <c r="W361" i="2"/>
  <c r="N361" i="2"/>
  <c r="W360" i="2"/>
  <c r="X360" i="2" s="1"/>
  <c r="N360" i="2"/>
  <c r="X359" i="2"/>
  <c r="X371" i="2" s="1"/>
  <c r="W359" i="2"/>
  <c r="N359" i="2"/>
  <c r="X358" i="2"/>
  <c r="W358" i="2"/>
  <c r="W372" i="2" s="1"/>
  <c r="N358" i="2"/>
  <c r="V356" i="2"/>
  <c r="V355" i="2"/>
  <c r="W354" i="2"/>
  <c r="X354" i="2" s="1"/>
  <c r="N354" i="2"/>
  <c r="W353" i="2"/>
  <c r="W355" i="2" s="1"/>
  <c r="N353" i="2"/>
  <c r="W349" i="2"/>
  <c r="V349" i="2"/>
  <c r="W348" i="2"/>
  <c r="V348" i="2"/>
  <c r="X347" i="2"/>
  <c r="X348" i="2" s="1"/>
  <c r="W347" i="2"/>
  <c r="N347" i="2"/>
  <c r="V345" i="2"/>
  <c r="V344" i="2"/>
  <c r="X343" i="2"/>
  <c r="W343" i="2"/>
  <c r="N343" i="2"/>
  <c r="W342" i="2"/>
  <c r="X342" i="2" s="1"/>
  <c r="N342" i="2"/>
  <c r="X341" i="2"/>
  <c r="W341" i="2"/>
  <c r="W345" i="2" s="1"/>
  <c r="N341" i="2"/>
  <c r="X340" i="2"/>
  <c r="X344" i="2" s="1"/>
  <c r="W340" i="2"/>
  <c r="W344" i="2" s="1"/>
  <c r="N340" i="2"/>
  <c r="V338" i="2"/>
  <c r="V337" i="2"/>
  <c r="W336" i="2"/>
  <c r="X336" i="2" s="1"/>
  <c r="N336" i="2"/>
  <c r="W335" i="2"/>
  <c r="W337" i="2" s="1"/>
  <c r="N335" i="2"/>
  <c r="V333" i="2"/>
  <c r="V332" i="2"/>
  <c r="X331" i="2"/>
  <c r="W331" i="2"/>
  <c r="N331" i="2"/>
  <c r="X330" i="2"/>
  <c r="W330" i="2"/>
  <c r="N330" i="2"/>
  <c r="X329" i="2"/>
  <c r="W329" i="2"/>
  <c r="N329" i="2"/>
  <c r="W328" i="2"/>
  <c r="P481" i="2" s="1"/>
  <c r="N328" i="2"/>
  <c r="V325" i="2"/>
  <c r="X324" i="2"/>
  <c r="W324" i="2"/>
  <c r="V324" i="2"/>
  <c r="X323" i="2"/>
  <c r="W323" i="2"/>
  <c r="W325" i="2" s="1"/>
  <c r="N323" i="2"/>
  <c r="V321" i="2"/>
  <c r="V320" i="2"/>
  <c r="W319" i="2"/>
  <c r="X319" i="2" s="1"/>
  <c r="N319" i="2"/>
  <c r="W318" i="2"/>
  <c r="W320" i="2" s="1"/>
  <c r="V316" i="2"/>
  <c r="V315" i="2"/>
  <c r="W314" i="2"/>
  <c r="X314" i="2" s="1"/>
  <c r="N314" i="2"/>
  <c r="X313" i="2"/>
  <c r="W313" i="2"/>
  <c r="W312" i="2"/>
  <c r="X312" i="2" s="1"/>
  <c r="N312" i="2"/>
  <c r="V310" i="2"/>
  <c r="W309" i="2"/>
  <c r="V309" i="2"/>
  <c r="X308" i="2"/>
  <c r="W308" i="2"/>
  <c r="N308" i="2"/>
  <c r="X307" i="2"/>
  <c r="W307" i="2"/>
  <c r="N307" i="2"/>
  <c r="X306" i="2"/>
  <c r="W306" i="2"/>
  <c r="X305" i="2"/>
  <c r="W305" i="2"/>
  <c r="N305" i="2"/>
  <c r="W304" i="2"/>
  <c r="X304" i="2" s="1"/>
  <c r="N304" i="2"/>
  <c r="X303" i="2"/>
  <c r="W303" i="2"/>
  <c r="N303" i="2"/>
  <c r="X302" i="2"/>
  <c r="W302" i="2"/>
  <c r="W310" i="2" s="1"/>
  <c r="N302" i="2"/>
  <c r="X301" i="2"/>
  <c r="W301" i="2"/>
  <c r="O481" i="2" s="1"/>
  <c r="N301" i="2"/>
  <c r="V297" i="2"/>
  <c r="W296" i="2"/>
  <c r="V296" i="2"/>
  <c r="W295" i="2"/>
  <c r="W297" i="2" s="1"/>
  <c r="N295" i="2"/>
  <c r="W293" i="2"/>
  <c r="V293" i="2"/>
  <c r="W292" i="2"/>
  <c r="V292" i="2"/>
  <c r="X291" i="2"/>
  <c r="X292" i="2" s="1"/>
  <c r="W291" i="2"/>
  <c r="N291" i="2"/>
  <c r="W289" i="2"/>
  <c r="V289" i="2"/>
  <c r="X288" i="2"/>
  <c r="W288" i="2"/>
  <c r="V288" i="2"/>
  <c r="X287" i="2"/>
  <c r="W287" i="2"/>
  <c r="N287" i="2"/>
  <c r="V285" i="2"/>
  <c r="W284" i="2"/>
  <c r="V284" i="2"/>
  <c r="W283" i="2"/>
  <c r="W285" i="2" s="1"/>
  <c r="N283" i="2"/>
  <c r="V280" i="2"/>
  <c r="W279" i="2"/>
  <c r="V279" i="2"/>
  <c r="X278" i="2"/>
  <c r="W278" i="2"/>
  <c r="N278" i="2"/>
  <c r="X277" i="2"/>
  <c r="X279" i="2" s="1"/>
  <c r="W277" i="2"/>
  <c r="W280" i="2" s="1"/>
  <c r="N277" i="2"/>
  <c r="V275" i="2"/>
  <c r="V274" i="2"/>
  <c r="W273" i="2"/>
  <c r="X273" i="2" s="1"/>
  <c r="N273" i="2"/>
  <c r="X272" i="2"/>
  <c r="W272" i="2"/>
  <c r="N272" i="2"/>
  <c r="X271" i="2"/>
  <c r="W271" i="2"/>
  <c r="N271" i="2"/>
  <c r="X270" i="2"/>
  <c r="W270" i="2"/>
  <c r="X269" i="2"/>
  <c r="W269" i="2"/>
  <c r="N269" i="2"/>
  <c r="W268" i="2"/>
  <c r="X268" i="2" s="1"/>
  <c r="N268" i="2"/>
  <c r="W267" i="2"/>
  <c r="X267" i="2" s="1"/>
  <c r="X274" i="2" s="1"/>
  <c r="N267" i="2"/>
  <c r="V264" i="2"/>
  <c r="W263" i="2"/>
  <c r="V263" i="2"/>
  <c r="X262" i="2"/>
  <c r="W262" i="2"/>
  <c r="N262" i="2"/>
  <c r="X261" i="2"/>
  <c r="W261" i="2"/>
  <c r="N261" i="2"/>
  <c r="X260" i="2"/>
  <c r="X263" i="2" s="1"/>
  <c r="W260" i="2"/>
  <c r="W264" i="2" s="1"/>
  <c r="N260" i="2"/>
  <c r="V258" i="2"/>
  <c r="V257" i="2"/>
  <c r="X256" i="2"/>
  <c r="W256" i="2"/>
  <c r="N256" i="2"/>
  <c r="X255" i="2"/>
  <c r="W255" i="2"/>
  <c r="W254" i="2"/>
  <c r="W257" i="2" s="1"/>
  <c r="V252" i="2"/>
  <c r="V251" i="2"/>
  <c r="W250" i="2"/>
  <c r="X250" i="2" s="1"/>
  <c r="N250" i="2"/>
  <c r="X249" i="2"/>
  <c r="W249" i="2"/>
  <c r="W251" i="2" s="1"/>
  <c r="N249" i="2"/>
  <c r="X248" i="2"/>
  <c r="W248" i="2"/>
  <c r="W252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X239" i="2"/>
  <c r="W239" i="2"/>
  <c r="X238" i="2"/>
  <c r="W238" i="2"/>
  <c r="N238" i="2"/>
  <c r="W237" i="2"/>
  <c r="X237" i="2" s="1"/>
  <c r="N237" i="2"/>
  <c r="W236" i="2"/>
  <c r="W246" i="2" s="1"/>
  <c r="N236" i="2"/>
  <c r="V234" i="2"/>
  <c r="V233" i="2"/>
  <c r="X232" i="2"/>
  <c r="W232" i="2"/>
  <c r="N232" i="2"/>
  <c r="W231" i="2"/>
  <c r="X231" i="2" s="1"/>
  <c r="N231" i="2"/>
  <c r="W230" i="2"/>
  <c r="X230" i="2" s="1"/>
  <c r="X233" i="2" s="1"/>
  <c r="N230" i="2"/>
  <c r="W228" i="2"/>
  <c r="V228" i="2"/>
  <c r="W227" i="2"/>
  <c r="V227" i="2"/>
  <c r="X226" i="2"/>
  <c r="X227" i="2" s="1"/>
  <c r="W226" i="2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X211" i="2"/>
  <c r="W211" i="2"/>
  <c r="N211" i="2"/>
  <c r="X210" i="2"/>
  <c r="W210" i="2"/>
  <c r="N210" i="2"/>
  <c r="W209" i="2"/>
  <c r="X209" i="2" s="1"/>
  <c r="N209" i="2"/>
  <c r="W208" i="2"/>
  <c r="X208" i="2" s="1"/>
  <c r="N208" i="2"/>
  <c r="W205" i="2"/>
  <c r="V205" i="2"/>
  <c r="W204" i="2"/>
  <c r="V204" i="2"/>
  <c r="X203" i="2"/>
  <c r="X204" i="2" s="1"/>
  <c r="W203" i="2"/>
  <c r="J481" i="2" s="1"/>
  <c r="N203" i="2"/>
  <c r="V200" i="2"/>
  <c r="V199" i="2"/>
  <c r="X198" i="2"/>
  <c r="W198" i="2"/>
  <c r="N198" i="2"/>
  <c r="W197" i="2"/>
  <c r="X197" i="2" s="1"/>
  <c r="N197" i="2"/>
  <c r="X196" i="2"/>
  <c r="W196" i="2"/>
  <c r="W195" i="2"/>
  <c r="X195" i="2" s="1"/>
  <c r="V193" i="2"/>
  <c r="V192" i="2"/>
  <c r="W191" i="2"/>
  <c r="X191" i="2" s="1"/>
  <c r="N191" i="2"/>
  <c r="X190" i="2"/>
  <c r="W190" i="2"/>
  <c r="N190" i="2"/>
  <c r="X189" i="2"/>
  <c r="W189" i="2"/>
  <c r="N189" i="2"/>
  <c r="X188" i="2"/>
  <c r="W188" i="2"/>
  <c r="N188" i="2"/>
  <c r="W187" i="2"/>
  <c r="X187" i="2" s="1"/>
  <c r="N187" i="2"/>
  <c r="X186" i="2"/>
  <c r="W186" i="2"/>
  <c r="N186" i="2"/>
  <c r="X185" i="2"/>
  <c r="W185" i="2"/>
  <c r="N185" i="2"/>
  <c r="X184" i="2"/>
  <c r="W184" i="2"/>
  <c r="N184" i="2"/>
  <c r="W183" i="2"/>
  <c r="X183" i="2" s="1"/>
  <c r="N183" i="2"/>
  <c r="X182" i="2"/>
  <c r="W182" i="2"/>
  <c r="W181" i="2"/>
  <c r="X181" i="2" s="1"/>
  <c r="W180" i="2"/>
  <c r="X180" i="2" s="1"/>
  <c r="N180" i="2"/>
  <c r="W179" i="2"/>
  <c r="X179" i="2" s="1"/>
  <c r="N179" i="2"/>
  <c r="X178" i="2"/>
  <c r="W178" i="2"/>
  <c r="X177" i="2"/>
  <c r="W177" i="2"/>
  <c r="N177" i="2"/>
  <c r="X176" i="2"/>
  <c r="W176" i="2"/>
  <c r="X175" i="2"/>
  <c r="W175" i="2"/>
  <c r="W193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X168" i="2"/>
  <c r="W168" i="2"/>
  <c r="W172" i="2" s="1"/>
  <c r="N168" i="2"/>
  <c r="V166" i="2"/>
  <c r="V165" i="2"/>
  <c r="X164" i="2"/>
  <c r="W164" i="2"/>
  <c r="N164" i="2"/>
  <c r="W163" i="2"/>
  <c r="W166" i="2" s="1"/>
  <c r="V161" i="2"/>
  <c r="V160" i="2"/>
  <c r="W159" i="2"/>
  <c r="W160" i="2" s="1"/>
  <c r="N159" i="2"/>
  <c r="W158" i="2"/>
  <c r="W161" i="2" s="1"/>
  <c r="N158" i="2"/>
  <c r="W155" i="2"/>
  <c r="V155" i="2"/>
  <c r="V154" i="2"/>
  <c r="X153" i="2"/>
  <c r="W153" i="2"/>
  <c r="X152" i="2"/>
  <c r="W152" i="2"/>
  <c r="N152" i="2"/>
  <c r="X151" i="2"/>
  <c r="W151" i="2"/>
  <c r="N151" i="2"/>
  <c r="W150" i="2"/>
  <c r="X150" i="2" s="1"/>
  <c r="N150" i="2"/>
  <c r="W149" i="2"/>
  <c r="X149" i="2" s="1"/>
  <c r="N149" i="2"/>
  <c r="X148" i="2"/>
  <c r="W148" i="2"/>
  <c r="N148" i="2"/>
  <c r="X147" i="2"/>
  <c r="W147" i="2"/>
  <c r="N147" i="2"/>
  <c r="W146" i="2"/>
  <c r="X146" i="2" s="1"/>
  <c r="N146" i="2"/>
  <c r="W145" i="2"/>
  <c r="W154" i="2" s="1"/>
  <c r="N145" i="2"/>
  <c r="V142" i="2"/>
  <c r="V141" i="2"/>
  <c r="X140" i="2"/>
  <c r="W140" i="2"/>
  <c r="N140" i="2"/>
  <c r="W139" i="2"/>
  <c r="X139" i="2" s="1"/>
  <c r="N139" i="2"/>
  <c r="W138" i="2"/>
  <c r="G481" i="2" s="1"/>
  <c r="N138" i="2"/>
  <c r="V134" i="2"/>
  <c r="W133" i="2"/>
  <c r="V133" i="2"/>
  <c r="X132" i="2"/>
  <c r="W132" i="2"/>
  <c r="N132" i="2"/>
  <c r="X131" i="2"/>
  <c r="W131" i="2"/>
  <c r="N131" i="2"/>
  <c r="X130" i="2"/>
  <c r="X133" i="2" s="1"/>
  <c r="W130" i="2"/>
  <c r="F481" i="2" s="1"/>
  <c r="V127" i="2"/>
  <c r="V126" i="2"/>
  <c r="W125" i="2"/>
  <c r="X125" i="2" s="1"/>
  <c r="X124" i="2"/>
  <c r="W124" i="2"/>
  <c r="N124" i="2"/>
  <c r="X123" i="2"/>
  <c r="W123" i="2"/>
  <c r="X122" i="2"/>
  <c r="W122" i="2"/>
  <c r="X121" i="2"/>
  <c r="W121" i="2"/>
  <c r="N121" i="2"/>
  <c r="W120" i="2"/>
  <c r="W126" i="2" s="1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X112" i="2"/>
  <c r="W112" i="2"/>
  <c r="X111" i="2"/>
  <c r="W111" i="2"/>
  <c r="X110" i="2"/>
  <c r="W110" i="2"/>
  <c r="X109" i="2"/>
  <c r="W109" i="2"/>
  <c r="N109" i="2"/>
  <c r="X108" i="2"/>
  <c r="W108" i="2"/>
  <c r="X107" i="2"/>
  <c r="W107" i="2"/>
  <c r="W106" i="2"/>
  <c r="W118" i="2" s="1"/>
  <c r="V104" i="2"/>
  <c r="V103" i="2"/>
  <c r="W102" i="2"/>
  <c r="X102" i="2" s="1"/>
  <c r="W101" i="2"/>
  <c r="X101" i="2" s="1"/>
  <c r="X100" i="2"/>
  <c r="W100" i="2"/>
  <c r="N100" i="2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W103" i="2" s="1"/>
  <c r="N93" i="2"/>
  <c r="V91" i="2"/>
  <c r="V90" i="2"/>
  <c r="W89" i="2"/>
  <c r="X89" i="2" s="1"/>
  <c r="N89" i="2"/>
  <c r="W88" i="2"/>
  <c r="X88" i="2" s="1"/>
  <c r="W87" i="2"/>
  <c r="X87" i="2" s="1"/>
  <c r="X86" i="2"/>
  <c r="W86" i="2"/>
  <c r="X85" i="2"/>
  <c r="W85" i="2"/>
  <c r="W90" i="2" s="1"/>
  <c r="N85" i="2"/>
  <c r="V83" i="2"/>
  <c r="V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X76" i="2"/>
  <c r="W76" i="2"/>
  <c r="N76" i="2"/>
  <c r="W75" i="2"/>
  <c r="X75" i="2" s="1"/>
  <c r="N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X68" i="2"/>
  <c r="W68" i="2"/>
  <c r="N68" i="2"/>
  <c r="X67" i="2"/>
  <c r="W67" i="2"/>
  <c r="X66" i="2"/>
  <c r="W66" i="2"/>
  <c r="N66" i="2"/>
  <c r="W65" i="2"/>
  <c r="X65" i="2" s="1"/>
  <c r="X64" i="2"/>
  <c r="W64" i="2"/>
  <c r="X63" i="2"/>
  <c r="W63" i="2"/>
  <c r="W83" i="2" s="1"/>
  <c r="V60" i="2"/>
  <c r="W59" i="2"/>
  <c r="V59" i="2"/>
  <c r="X58" i="2"/>
  <c r="W58" i="2"/>
  <c r="W57" i="2"/>
  <c r="X57" i="2" s="1"/>
  <c r="N57" i="2"/>
  <c r="X56" i="2"/>
  <c r="W56" i="2"/>
  <c r="W55" i="2"/>
  <c r="D481" i="2" s="1"/>
  <c r="N55" i="2"/>
  <c r="W52" i="2"/>
  <c r="V52" i="2"/>
  <c r="V51" i="2"/>
  <c r="X50" i="2"/>
  <c r="W50" i="2"/>
  <c r="N50" i="2"/>
  <c r="X49" i="2"/>
  <c r="X51" i="2" s="1"/>
  <c r="W49" i="2"/>
  <c r="W51" i="2" s="1"/>
  <c r="N49" i="2"/>
  <c r="V45" i="2"/>
  <c r="V44" i="2"/>
  <c r="W43" i="2"/>
  <c r="W44" i="2" s="1"/>
  <c r="N43" i="2"/>
  <c r="W41" i="2"/>
  <c r="V41" i="2"/>
  <c r="W40" i="2"/>
  <c r="V40" i="2"/>
  <c r="X39" i="2"/>
  <c r="X40" i="2" s="1"/>
  <c r="W39" i="2"/>
  <c r="N39" i="2"/>
  <c r="V37" i="2"/>
  <c r="W36" i="2"/>
  <c r="V36" i="2"/>
  <c r="X35" i="2"/>
  <c r="X36" i="2" s="1"/>
  <c r="W35" i="2"/>
  <c r="W37" i="2" s="1"/>
  <c r="N35" i="2"/>
  <c r="V33" i="2"/>
  <c r="V32" i="2"/>
  <c r="W31" i="2"/>
  <c r="X31" i="2" s="1"/>
  <c r="N31" i="2"/>
  <c r="X30" i="2"/>
  <c r="W30" i="2"/>
  <c r="N30" i="2"/>
  <c r="X29" i="2"/>
  <c r="W29" i="2"/>
  <c r="N29" i="2"/>
  <c r="W28" i="2"/>
  <c r="X28" i="2" s="1"/>
  <c r="N28" i="2"/>
  <c r="W27" i="2"/>
  <c r="X27" i="2" s="1"/>
  <c r="N27" i="2"/>
  <c r="X26" i="2"/>
  <c r="W26" i="2"/>
  <c r="W32" i="2" s="1"/>
  <c r="N26" i="2"/>
  <c r="W24" i="2"/>
  <c r="V24" i="2"/>
  <c r="V471" i="2" s="1"/>
  <c r="V23" i="2"/>
  <c r="V475" i="2" s="1"/>
  <c r="W22" i="2"/>
  <c r="W472" i="2" s="1"/>
  <c r="N22" i="2"/>
  <c r="H10" i="2"/>
  <c r="A9" i="2"/>
  <c r="F10" i="2" s="1"/>
  <c r="D7" i="2"/>
  <c r="O6" i="2"/>
  <c r="N2" i="2"/>
  <c r="X223" i="2" l="1"/>
  <c r="X172" i="2"/>
  <c r="X103" i="2"/>
  <c r="X32" i="2"/>
  <c r="X90" i="2"/>
  <c r="X309" i="2"/>
  <c r="X315" i="2"/>
  <c r="X389" i="2"/>
  <c r="X437" i="2"/>
  <c r="X82" i="2"/>
  <c r="X251" i="2"/>
  <c r="X199" i="2"/>
  <c r="X192" i="2"/>
  <c r="W332" i="2"/>
  <c r="F9" i="2"/>
  <c r="W33" i="2"/>
  <c r="W471" i="2" s="1"/>
  <c r="W45" i="2"/>
  <c r="W104" i="2"/>
  <c r="X163" i="2"/>
  <c r="X165" i="2" s="1"/>
  <c r="W258" i="2"/>
  <c r="W274" i="2"/>
  <c r="W315" i="2"/>
  <c r="X328" i="2"/>
  <c r="X332" i="2" s="1"/>
  <c r="X398" i="2"/>
  <c r="X405" i="2" s="1"/>
  <c r="X408" i="2"/>
  <c r="X409" i="2" s="1"/>
  <c r="W429" i="2"/>
  <c r="W473" i="2"/>
  <c r="W474" i="2" s="1"/>
  <c r="H481" i="2"/>
  <c r="W141" i="2"/>
  <c r="W233" i="2"/>
  <c r="W321" i="2"/>
  <c r="W338" i="2"/>
  <c r="W356" i="2"/>
  <c r="W379" i="2"/>
  <c r="W424" i="2"/>
  <c r="W449" i="2"/>
  <c r="W455" i="2"/>
  <c r="I481" i="2"/>
  <c r="H9" i="2"/>
  <c r="W127" i="2"/>
  <c r="W173" i="2"/>
  <c r="J9" i="2"/>
  <c r="X55" i="2"/>
  <c r="X59" i="2" s="1"/>
  <c r="W60" i="2"/>
  <c r="X106" i="2"/>
  <c r="X117" i="2" s="1"/>
  <c r="W117" i="2"/>
  <c r="W134" i="2"/>
  <c r="X158" i="2"/>
  <c r="W192" i="2"/>
  <c r="X254" i="2"/>
  <c r="X257" i="2" s="1"/>
  <c r="W333" i="2"/>
  <c r="W409" i="2"/>
  <c r="W91" i="2"/>
  <c r="W223" i="2"/>
  <c r="W275" i="2"/>
  <c r="W316" i="2"/>
  <c r="W469" i="2"/>
  <c r="L481" i="2"/>
  <c r="A10" i="2"/>
  <c r="W234" i="2"/>
  <c r="X464" i="2"/>
  <c r="X469" i="2" s="1"/>
  <c r="M481" i="2"/>
  <c r="W142" i="2"/>
  <c r="X138" i="2"/>
  <c r="X141" i="2" s="1"/>
  <c r="X159" i="2"/>
  <c r="W165" i="2"/>
  <c r="W199" i="2"/>
  <c r="X283" i="2"/>
  <c r="X284" i="2" s="1"/>
  <c r="X295" i="2"/>
  <c r="X296" i="2" s="1"/>
  <c r="X318" i="2"/>
  <c r="X320" i="2" s="1"/>
  <c r="X335" i="2"/>
  <c r="X337" i="2" s="1"/>
  <c r="X353" i="2"/>
  <c r="X355" i="2" s="1"/>
  <c r="W371" i="2"/>
  <c r="N481" i="2"/>
  <c r="W224" i="2"/>
  <c r="B481" i="2"/>
  <c r="W245" i="2"/>
  <c r="W405" i="2"/>
  <c r="C481" i="2"/>
  <c r="X43" i="2"/>
  <c r="X44" i="2" s="1"/>
  <c r="W82" i="2"/>
  <c r="X145" i="2"/>
  <c r="X154" i="2" s="1"/>
  <c r="X236" i="2"/>
  <c r="X245" i="2" s="1"/>
  <c r="X22" i="2"/>
  <c r="X23" i="2" s="1"/>
  <c r="X120" i="2"/>
  <c r="X126" i="2" s="1"/>
  <c r="W200" i="2"/>
  <c r="X414" i="2"/>
  <c r="X423" i="2" s="1"/>
  <c r="W438" i="2"/>
  <c r="X453" i="2"/>
  <c r="X454" i="2" s="1"/>
  <c r="Q481" i="2"/>
  <c r="X447" i="2"/>
  <c r="X449" i="2" s="1"/>
  <c r="E481" i="2"/>
  <c r="W23" i="2"/>
  <c r="W423" i="2"/>
  <c r="W475" i="2" l="1"/>
  <c r="X160" i="2"/>
  <c r="X476" i="2" s="1"/>
</calcChain>
</file>

<file path=xl/sharedStrings.xml><?xml version="1.0" encoding="utf-8"?>
<sst xmlns="http://schemas.openxmlformats.org/spreadsheetml/2006/main" count="3094" uniqueCount="700">
  <si>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</si>
  <si>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</si>
  <si>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</si>
  <si>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</si>
  <si>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</si>
  <si>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</si>
  <si>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</si>
  <si>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</si>
  <si>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</si>
  <si>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</si>
  <si>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</si>
  <si>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</si>
  <si>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</si>
  <si>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</si>
  <si>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</si>
  <si>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</si>
  <si>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</si>
  <si>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</si>
  <si>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</si>
  <si>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</si>
  <si>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</si>
  <si>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</si>
  <si>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</si>
  <si>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</si>
  <si>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</si>
  <si>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</si>
  <si>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</si>
  <si>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</si>
  <si>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</si>
  <si>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</si>
  <si>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</si>
  <si>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</si>
  <si>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</si>
  <si>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</si>
  <si>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</si>
  <si>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</si>
  <si>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</si>
  <si>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</si>
  <si>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</si>
  <si>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</si>
  <si>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</si>
  <si>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</si>
  <si>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</si>
  <si>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</si>
  <si>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</si>
  <si>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</si>
  <si>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</si>
  <si>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</si>
  <si>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</si>
  <si>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</si>
  <si>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</si>
  <si>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</si>
  <si>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</si>
  <si>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</si>
  <si>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</si>
  <si>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</si>
  <si>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</si>
  <si>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</si>
  <si>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</si>
  <si>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</si>
  <si>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</si>
  <si>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</si>
  <si>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</si>
  <si>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</si>
  <si>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</si>
  <si>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</si>
  <si>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</si>
  <si>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01.01.2024</t>
  </si>
  <si>
    <t>27.12.2023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</si>
  <si>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</si>
  <si>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</si>
  <si>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</si>
  <si>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</si>
  <si>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</si>
  <si>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</si>
  <si>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</si>
  <si>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</si>
  <si>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</si>
  <si>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</si>
  <si>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</si>
  <si>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</si>
  <si>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</si>
  <si>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</si>
  <si>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</si>
  <si>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</si>
  <si>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</si>
  <si>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</si>
  <si>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</si>
  <si>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</si>
  <si>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</si>
  <si>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</si>
  <si>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</si>
  <si>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</si>
  <si>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</si>
  <si>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</si>
  <si>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</si>
  <si>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</si>
  <si>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</si>
  <si>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</si>
  <si>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</si>
  <si>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</si>
  <si>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</si>
  <si>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</si>
  <si>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</si>
  <si>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</si>
  <si>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</si>
  <si>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</si>
  <si>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</si>
  <si>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</si>
  <si>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</si>
  <si>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</si>
  <si>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</si>
  <si>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</si>
  <si>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</si>
  <si>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</si>
  <si>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</si>
  <si>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</si>
  <si>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</si>
  <si>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</si>
  <si>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</si>
  <si>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</si>
  <si>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</si>
  <si>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</si>
  <si>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</si>
  <si>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</si>
  <si>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</si>
  <si>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</si>
  <si>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</si>
  <si>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</si>
  <si>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</si>
  <si>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</si>
  <si>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</si>
  <si>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</si>
  <si>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</si>
  <si>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</si>
  <si>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</si>
  <si>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</si>
  <si>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</si>
  <si>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</si>
  <si>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</si>
  <si>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</si>
  <si>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</si>
  <si>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</si>
  <si>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</si>
  <si>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</si>
  <si>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</si>
  <si>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</si>
  <si>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</si>
  <si>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</si>
  <si>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</si>
  <si>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</si>
  <si>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</si>
  <si>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</si>
  <si>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</si>
  <si>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</si>
  <si>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</si>
  <si>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</si>
  <si>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</si>
  <si>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</si>
  <si>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</si>
  <si>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</si>
  <si>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</si>
  <si>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</si>
  <si>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</si>
  <si>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</si>
  <si>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</si>
  <si>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</si>
  <si>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</si>
  <si>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</si>
  <si>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</si>
  <si>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</si>
  <si>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</si>
  <si>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</si>
  <si>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</si>
  <si>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</si>
  <si>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</si>
  <si>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</si>
  <si>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</si>
  <si>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</si>
  <si>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</si>
  <si>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</si>
  <si>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</si>
  <si>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</si>
  <si>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</si>
  <si>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</si>
  <si>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</si>
  <si>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</si>
  <si>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</si>
  <si>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</si>
  <si>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</si>
  <si>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</si>
  <si>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</si>
  <si>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</si>
  <si>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</si>
  <si>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</si>
  <si>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</si>
  <si>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</si>
  <si>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</si>
  <si>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</si>
  <si>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</si>
  <si>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</si>
  <si>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</si>
  <si>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</si>
  <si>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</si>
  <si>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</si>
  <si>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</si>
  <si>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</si>
  <si>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</si>
  <si>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</si>
  <si>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</si>
  <si>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</si>
  <si>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</si>
  <si>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</si>
  <si>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</si>
  <si>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</si>
  <si>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</si>
  <si>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</si>
  <si>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</si>
  <si>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</si>
  <si>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</si>
  <si>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</si>
  <si>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</si>
  <si>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</si>
  <si>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</si>
  <si>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</si>
  <si>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</si>
  <si>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</si>
  <si>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</si>
  <si>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</si>
  <si>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</si>
  <si>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</si>
  <si>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</si>
  <si>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</si>
  <si>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</si>
  <si>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</si>
  <si>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</si>
  <si>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</si>
  <si>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</si>
  <si>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</si>
  <si>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</si>
  <si>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</si>
  <si>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</si>
  <si>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</si>
  <si>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</si>
  <si>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</si>
  <si>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</si>
  <si>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</si>
  <si>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</si>
  <si>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</si>
  <si>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</si>
  <si>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</si>
  <si>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</si>
  <si>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</si>
  <si>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</si>
  <si>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</si>
  <si>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</si>
  <si>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</si>
  <si>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</si>
  <si>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</si>
  <si>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</si>
  <si>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</si>
  <si>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</si>
  <si>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</si>
  <si>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</si>
  <si>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</si>
  <si>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</si>
  <si>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</si>
  <si>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</si>
  <si>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</si>
  <si>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</si>
  <si>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</si>
  <si>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</si>
  <si>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</si>
  <si>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</si>
  <si>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</si>
  <si>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</si>
  <si>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</si>
  <si>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</si>
  <si>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</si>
  <si>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</si>
  <si>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</si>
  <si>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</si>
  <si>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</si>
  <si>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</si>
  <si>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</si>
  <si>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</si>
  <si>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</si>
  <si>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</si>
  <si>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</si>
  <si>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</si>
  <si>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</si>
  <si>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</si>
  <si>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</si>
  <si>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</si>
  <si>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</si>
  <si>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</si>
  <si>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</si>
  <si>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</si>
  <si>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</si>
  <si>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</si>
  <si>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</si>
  <si>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</si>
  <si>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</si>
  <si>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</si>
  <si>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</si>
  <si>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</si>
  <si>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</si>
  <si>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</si>
  <si>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</si>
  <si>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</si>
  <si>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</si>
  <si>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</si>
  <si>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</si>
  <si>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</si>
  <si>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</si>
  <si>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</si>
  <si>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</si>
  <si>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</si>
  <si>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</si>
  <si>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</si>
  <si>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</si>
  <si>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</si>
  <si>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</si>
  <si>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</si>
  <si>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</si>
  <si>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</si>
  <si>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</si>
  <si>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</si>
  <si>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</si>
  <si>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</si>
  <si>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</si>
  <si>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</si>
  <si>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</si>
  <si>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</si>
  <si>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</si>
  <si>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</si>
  <si>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</si>
  <si>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</si>
  <si>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</si>
  <si>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</si>
  <si>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</si>
  <si>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</si>
  <si>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</si>
  <si>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</si>
  <si>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</si>
  <si>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</si>
  <si>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</si>
  <si>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</si>
  <si>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</si>
  <si>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</si>
  <si>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</si>
  <si>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</si>
  <si>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</si>
  <si>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</si>
  <si>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</si>
  <si>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</si>
  <si>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</si>
  <si>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</si>
  <si>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</si>
  <si>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</si>
  <si>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</si>
  <si>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</si>
  <si>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</si>
  <si>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</si>
  <si>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</si>
  <si>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</si>
  <si>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</si>
  <si>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</si>
  <si>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</si>
  <si>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</si>
  <si>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</si>
  <si>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</si>
  <si>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</si>
  <si>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</si>
  <si>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</si>
  <si>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</si>
  <si>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</si>
  <si>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</si>
  <si>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</si>
  <si>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</si>
  <si>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</si>
  <si>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</si>
  <si>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</si>
  <si>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</si>
  <si>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</si>
  <si>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</si>
  <si>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</si>
  <si>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</si>
  <si>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</si>
  <si>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</si>
  <si>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</si>
  <si>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</si>
  <si>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</si>
  <si>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</si>
  <si>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</si>
  <si>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</si>
  <si>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</si>
  <si>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</si>
  <si>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</si>
  <si>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</si>
  <si>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</si>
  <si>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</si>
  <si>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</si>
  <si>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</si>
  <si>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</si>
  <si>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</si>
  <si>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</si>
  <si>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</si>
  <si>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</si>
  <si>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</si>
  <si>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</si>
  <si>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</si>
  <si>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</si>
  <si>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</si>
  <si>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</si>
  <si>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</si>
  <si>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</si>
  <si>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</si>
  <si>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</si>
  <si>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</si>
  <si>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</si>
  <si>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</si>
  <si>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</si>
  <si>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</si>
  <si>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</si>
  <si>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</si>
  <si>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</si>
  <si>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</si>
  <si>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</si>
  <si>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</si>
  <si>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</si>
  <si>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</si>
  <si>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</si>
  <si>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</si>
  <si>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</si>
  <si>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</si>
  <si>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</si>
  <si>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</si>
  <si>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</si>
  <si>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</si>
  <si>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</si>
  <si>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</si>
  <si>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</si>
  <si>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</si>
  <si>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</si>
  <si>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</si>
  <si>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</si>
  <si>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</si>
  <si>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</si>
  <si>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</si>
  <si>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</si>
  <si>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</si>
  <si>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</si>
  <si>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</si>
  <si>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</si>
  <si>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</si>
  <si>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</si>
  <si>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</si>
  <si>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</si>
  <si>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</si>
  <si>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</si>
  <si>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</si>
  <si>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</si>
  <si>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</si>
  <si>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</si>
  <si>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</si>
  <si>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</si>
  <si>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</si>
  <si>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</si>
  <si>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</si>
  <si>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</si>
  <si>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</si>
  <si>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</si>
  <si>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</si>
  <si>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</si>
  <si>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</si>
  <si>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</si>
  <si>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</si>
  <si>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</si>
  <si>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</si>
  <si>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</si>
  <si>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</si>
  <si>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</si>
  <si>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</si>
  <si>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</si>
  <si>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</si>
  <si>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</si>
  <si>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</si>
  <si>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</si>
  <si>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</si>
  <si>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</si>
  <si>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</si>
  <si>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</si>
  <si>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</si>
  <si>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</si>
  <si>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</si>
  <si>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</si>
  <si>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</si>
  <si>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</si>
  <si>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</si>
  <si>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</si>
  <si>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</si>
  <si>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</si>
  <si>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</si>
  <si>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</si>
  <si>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</si>
  <si>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</si>
  <si>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</si>
  <si>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</si>
  <si>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</si>
  <si>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</si>
  <si>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</si>
  <si>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</si>
  <si>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</si>
  <si>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</si>
  <si>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</si>
  <si>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</si>
  <si>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</si>
  <si>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</si>
  <si>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</si>
  <si>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</si>
  <si>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</si>
  <si>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</si>
  <si>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</si>
  <si>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</si>
  <si>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</si>
  <si>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</si>
  <si>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</si>
  <si>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</si>
  <si>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</si>
  <si>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</si>
  <si>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</si>
  <si>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</si>
  <si>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</si>
  <si>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</si>
  <si>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</si>
  <si>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</si>
  <si>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</si>
  <si>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</si>
  <si>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</si>
  <si>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</si>
  <si>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</si>
  <si>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</si>
  <si>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</si>
  <si>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</si>
  <si>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</si>
  <si>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</si>
  <si>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</si>
  <si>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</si>
  <si>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</si>
  <si>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</si>
  <si>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</si>
  <si>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</si>
  <si>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</si>
  <si>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</si>
  <si>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</si>
  <si>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</si>
  <si>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</si>
  <si>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</si>
  <si>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</si>
  <si>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</si>
  <si>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</si>
  <si>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</si>
  <si>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</si>
  <si>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</si>
  <si>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</si>
  <si>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</si>
  <si>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</si>
  <si>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</si>
  <si>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</si>
  <si>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</si>
  <si>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</si>
  <si>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</si>
  <si>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</si>
  <si>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</si>
  <si>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</si>
  <si>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</si>
  <si>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</si>
  <si>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</si>
  <si>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</si>
  <si>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</si>
  <si>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</si>
  <si>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</si>
  <si>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</si>
  <si>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</si>
  <si>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</si>
  <si>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</si>
  <si>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</si>
  <si>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</si>
  <si>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</si>
  <si>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</si>
  <si>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</si>
  <si>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</si>
  <si>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</si>
  <si>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</si>
  <si>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</si>
  <si>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</si>
  <si>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</si>
  <si>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</si>
  <si>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</si>
  <si>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</si>
  <si>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</si>
  <si>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</si>
  <si>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</si>
  <si>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</si>
  <si>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</si>
  <si>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</si>
  <si>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</si>
  <si>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</si>
  <si>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</si>
  <si>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</si>
  <si>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</si>
  <si>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</si>
  <si>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</si>
  <si>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</si>
  <si>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</si>
  <si>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</si>
  <si>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</si>
  <si>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</si>
  <si>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</si>
  <si>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</si>
  <si>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</si>
  <si>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</si>
  <si>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</si>
  <si>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</si>
  <si>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</si>
  <si>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</si>
  <si>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</si>
  <si>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</si>
  <si>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</si>
  <si>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</si>
  <si>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</si>
  <si>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</si>
  <si>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</si>
  <si>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</si>
  <si>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</si>
  <si>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</si>
  <si>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</si>
  <si>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</si>
  <si>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</si>
  <si>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</si>
  <si>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</si>
  <si>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</si>
  <si>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</si>
  <si>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</si>
  <si>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</si>
  <si>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</si>
  <si>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</si>
  <si>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</si>
  <si>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</si>
  <si>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</si>
  <si>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</si>
  <si>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03.01.2024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</si>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</sst>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165" fontId="38" fillId="25" borderId="21" xfId="0" applyNumberFormat="1" applyFont="1" applyFill="1" applyBorder="1" applyAlignment="1" applyProtection="1">
      <alignment horizontal="center" vertical="center"/>
      <protection locked="0"/>
    </xf>
    <xf numFmtId="165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6" t="s">
        <v>29</v>
      </c>
      <c r="E1" s="646"/>
      <c r="F1" s="646"/>
      <c r="G1" s="14" t="s">
        <v>66</v>
      </c>
      <c r="H1" s="646" t="s">
        <v>49</v>
      </c>
      <c r="I1" s="646"/>
      <c r="J1" s="646"/>
      <c r="K1" s="646"/>
      <c r="L1" s="646"/>
      <c r="M1" s="646"/>
      <c r="N1" s="646"/>
      <c r="O1" s="646"/>
      <c r="P1" s="647" t="s">
        <v>67</v>
      </c>
      <c r="Q1" s="648"/>
      <c r="R1" s="6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/>
      <c r="P2" s="649"/>
      <c r="Q2" s="649"/>
      <c r="R2" s="649"/>
      <c r="S2" s="649"/>
      <c r="T2" s="649"/>
      <c r="U2" s="6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9"/>
      <c r="O3" s="649"/>
      <c r="P3" s="649"/>
      <c r="Q3" s="649"/>
      <c r="R3" s="649"/>
      <c r="S3" s="649"/>
      <c r="T3" s="649"/>
      <c r="U3" s="6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8" t="s">
        <v>8</v>
      </c>
      <c r="B5" s="628"/>
      <c r="C5" s="628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N5" s="27" t="s">
        <v>4</v>
      </c>
      <c r="O5" s="645">
        <v>45296</v>
      </c>
      <c r="P5" s="645"/>
      <c r="R5" s="652" t="s">
        <v>3</v>
      </c>
      <c r="S5" s="653"/>
      <c r="T5" s="654" t="s">
        <v>681</v>
      </c>
      <c r="U5" s="655"/>
      <c r="Z5" s="60"/>
      <c r="AA5" s="60"/>
      <c r="AB5" s="60"/>
    </row>
    <row r="6" spans="1:29" s="17" customFormat="1" ht="24" customHeight="1" x14ac:dyDescent="0.2">
      <c r="A6" s="628" t="s">
        <v>1</v>
      </c>
      <c r="B6" s="628"/>
      <c r="C6" s="628"/>
      <c r="D6" s="629" t="s">
        <v>682</v>
      </c>
      <c r="E6" s="629"/>
      <c r="F6" s="629"/>
      <c r="G6" s="629"/>
      <c r="H6" s="629"/>
      <c r="I6" s="629"/>
      <c r="J6" s="629"/>
      <c r="K6" s="629"/>
      <c r="L6" s="629"/>
      <c r="N6" s="27" t="s">
        <v>30</v>
      </c>
      <c r="O6" s="630" t="str">
        <f>IF(O5=0," ",CHOOSE(WEEKDAY(O5,2),"Понедельник","Вторник","Среда","Четверг","Пятница","Суббота","Воскресенье"))</f>
        <v>Пятница</v>
      </c>
      <c r="P6" s="630"/>
      <c r="R6" s="631" t="s">
        <v>5</v>
      </c>
      <c r="S6" s="632"/>
      <c r="T6" s="633" t="s">
        <v>69</v>
      </c>
      <c r="U6" s="6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1"/>
      <c r="N7" s="29"/>
      <c r="O7" s="49"/>
      <c r="P7" s="49"/>
      <c r="R7" s="631"/>
      <c r="S7" s="632"/>
      <c r="T7" s="635"/>
      <c r="U7" s="636"/>
      <c r="Z7" s="60"/>
      <c r="AA7" s="60"/>
      <c r="AB7" s="60"/>
    </row>
    <row r="8" spans="1:29" s="17" customFormat="1" ht="25.5" customHeight="1" x14ac:dyDescent="0.2">
      <c r="A8" s="642" t="s">
        <v>60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N8" s="27" t="s">
        <v>11</v>
      </c>
      <c r="O8" s="656">
        <v>0.375</v>
      </c>
      <c r="P8" s="657"/>
      <c r="R8" s="631"/>
      <c r="S8" s="632"/>
      <c r="T8" s="635"/>
      <c r="U8" s="636"/>
      <c r="Z8" s="60"/>
      <c r="AA8" s="60"/>
      <c r="AB8" s="60"/>
    </row>
    <row r="9" spans="1:29" s="17" customFormat="1" ht="39.950000000000003" customHeight="1" x14ac:dyDescent="0.2">
      <c r="A9" s="6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/>
      <c r="C9" s="619"/>
      <c r="D9" s="620" t="s">
        <v>48</v>
      </c>
      <c r="E9" s="621"/>
      <c r="F9" s="6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/>
      <c r="H9" s="64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6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N9" s="31" t="s">
        <v>15</v>
      </c>
      <c r="O9" s="645"/>
      <c r="P9" s="645"/>
      <c r="R9" s="631"/>
      <c r="S9" s="632"/>
      <c r="T9" s="637"/>
      <c r="U9" s="6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/>
      <c r="C10" s="619"/>
      <c r="D10" s="620"/>
      <c r="E10" s="621"/>
      <c r="F10" s="6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/>
      <c r="H10" s="622" t="str">
        <f>IFERROR(VLOOKUP($D$10,Proxy,2,FALSE),"")</f>
        <v/>
      </c>
      <c r="I10" s="622"/>
      <c r="J10" s="622"/>
      <c r="K10" s="622"/>
      <c r="L10" s="622"/>
      <c r="N10" s="31" t="s">
        <v>35</v>
      </c>
      <c r="O10" s="623"/>
      <c r="P10" s="623"/>
      <c r="S10" s="29" t="s">
        <v>12</v>
      </c>
      <c r="T10" s="624" t="s">
        <v>70</v>
      </c>
      <c r="U10" s="6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3"/>
      <c r="P11" s="623"/>
      <c r="S11" s="29" t="s">
        <v>31</v>
      </c>
      <c r="T11" s="611" t="s">
        <v>57</v>
      </c>
      <c r="U11" s="6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0" t="s">
        <v>71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N12" s="27" t="s">
        <v>33</v>
      </c>
      <c r="O12" s="626"/>
      <c r="P12" s="626"/>
      <c r="Q12" s="28"/>
      <c r="R12"/>
      <c r="S12" s="29" t="s">
        <v>48</v>
      </c>
      <c r="T12" s="627"/>
      <c r="U12" s="627"/>
      <c r="V12"/>
      <c r="Z12" s="60"/>
      <c r="AA12" s="60"/>
      <c r="AB12" s="60"/>
    </row>
    <row r="13" spans="1:29" s="17" customFormat="1" ht="23.25" customHeight="1" x14ac:dyDescent="0.2">
      <c r="A13" s="610" t="s">
        <v>72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31"/>
      <c r="N13" s="31" t="s">
        <v>34</v>
      </c>
      <c r="O13" s="611"/>
      <c r="P13" s="6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0" t="s">
        <v>73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2" t="s">
        <v>74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/>
      <c r="N15" s="613" t="s">
        <v>63</v>
      </c>
      <c r="O15" s="613"/>
      <c r="P15" s="613"/>
      <c r="Q15" s="613"/>
      <c r="R15" s="6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4"/>
      <c r="O16" s="614"/>
      <c r="P16" s="614"/>
      <c r="Q16" s="614"/>
      <c r="R16" s="6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8" t="s">
        <v>61</v>
      </c>
      <c r="B17" s="598" t="s">
        <v>51</v>
      </c>
      <c r="C17" s="616" t="s">
        <v>50</v>
      </c>
      <c r="D17" s="598" t="s">
        <v>52</v>
      </c>
      <c r="E17" s="598"/>
      <c r="F17" s="598" t="s">
        <v>24</v>
      </c>
      <c r="G17" s="598" t="s">
        <v>27</v>
      </c>
      <c r="H17" s="598" t="s">
        <v>25</v>
      </c>
      <c r="I17" s="598" t="s">
        <v>26</v>
      </c>
      <c r="J17" s="617" t="s">
        <v>16</v>
      </c>
      <c r="K17" s="617" t="s">
        <v>65</v>
      </c>
      <c r="L17" s="617" t="s">
        <v>2</v>
      </c>
      <c r="M17" s="598" t="s">
        <v>28</v>
      </c>
      <c r="N17" s="598" t="s">
        <v>17</v>
      </c>
      <c r="O17" s="598"/>
      <c r="P17" s="598"/>
      <c r="Q17" s="598"/>
      <c r="R17" s="598"/>
      <c r="S17" s="615" t="s">
        <v>58</v>
      </c>
      <c r="T17" s="598"/>
      <c r="U17" s="598" t="s">
        <v>6</v>
      </c>
      <c r="V17" s="598" t="s">
        <v>44</v>
      </c>
      <c r="W17" s="599" t="s">
        <v>56</v>
      </c>
      <c r="X17" s="598" t="s">
        <v>18</v>
      </c>
      <c r="Y17" s="601" t="s">
        <v>62</v>
      </c>
      <c r="Z17" s="601" t="s">
        <v>19</v>
      </c>
      <c r="AA17" s="602" t="s">
        <v>59</v>
      </c>
      <c r="AB17" s="603"/>
      <c r="AC17" s="604"/>
      <c r="AD17" s="608"/>
      <c r="BA17" s="609" t="s">
        <v>64</v>
      </c>
    </row>
    <row r="18" spans="1:53" ht="14.25" customHeight="1" x14ac:dyDescent="0.2">
      <c r="A18" s="598"/>
      <c r="B18" s="598"/>
      <c r="C18" s="616"/>
      <c r="D18" s="598"/>
      <c r="E18" s="598"/>
      <c r="F18" s="598" t="s">
        <v>20</v>
      </c>
      <c r="G18" s="598" t="s">
        <v>21</v>
      </c>
      <c r="H18" s="598" t="s">
        <v>22</v>
      </c>
      <c r="I18" s="598" t="s">
        <v>22</v>
      </c>
      <c r="J18" s="618"/>
      <c r="K18" s="618"/>
      <c r="L18" s="618"/>
      <c r="M18" s="598"/>
      <c r="N18" s="598"/>
      <c r="O18" s="598"/>
      <c r="P18" s="598"/>
      <c r="Q18" s="598"/>
      <c r="R18" s="598"/>
      <c r="S18" s="36" t="s">
        <v>47</v>
      </c>
      <c r="T18" s="36" t="s">
        <v>46</v>
      </c>
      <c r="U18" s="598"/>
      <c r="V18" s="598"/>
      <c r="W18" s="600"/>
      <c r="X18" s="598"/>
      <c r="Y18" s="601"/>
      <c r="Z18" s="601"/>
      <c r="AA18" s="605"/>
      <c r="AB18" s="606"/>
      <c r="AC18" s="607"/>
      <c r="AD18" s="608"/>
      <c r="BA18" s="609"/>
    </row>
    <row r="19" spans="1:53" ht="27.75" customHeight="1" x14ac:dyDescent="0.2">
      <c r="A19" s="354" t="s">
        <v>75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4" t="s">
        <v>106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5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3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30">
        <v>4680115883956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7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30">
        <v>4680115883949</v>
      </c>
      <c r="E64" s="330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78" t="s">
        <v>133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30">
        <v>4607091382945</v>
      </c>
      <c r="E65" s="33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79" t="s">
        <v>136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4301011380</v>
      </c>
      <c r="D66" s="330">
        <v>4607091385670</v>
      </c>
      <c r="E66" s="33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139</v>
      </c>
      <c r="C67" s="37">
        <v>4301011540</v>
      </c>
      <c r="D67" s="330">
        <v>4607091385670</v>
      </c>
      <c r="E67" s="33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141</v>
      </c>
      <c r="M67" s="38">
        <v>50</v>
      </c>
      <c r="N67" s="581" t="s">
        <v>140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4301011468</v>
      </c>
      <c r="D68" s="330">
        <v>4680115881327</v>
      </c>
      <c r="E68" s="33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144</v>
      </c>
      <c r="M68" s="38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145</v>
      </c>
      <c r="B69" s="64" t="s">
        <v>146</v>
      </c>
      <c r="C69" s="37">
        <v>4301011703</v>
      </c>
      <c r="D69" s="330">
        <v>4680115882133</v>
      </c>
      <c r="E69" s="33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73" t="s">
        <v>147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4301011192</v>
      </c>
      <c r="D70" s="330">
        <v>4607091382952</v>
      </c>
      <c r="E70" s="33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4301011382</v>
      </c>
      <c r="D71" s="330">
        <v>4607091385687</v>
      </c>
      <c r="E71" s="33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141</v>
      </c>
      <c r="M71" s="38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152</v>
      </c>
      <c r="B72" s="64" t="s">
        <v>153</v>
      </c>
      <c r="C72" s="37">
        <v>4301011565</v>
      </c>
      <c r="D72" s="330">
        <v>4680115882539</v>
      </c>
      <c r="E72" s="33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141</v>
      </c>
      <c r="M72" s="38">
        <v>50</v>
      </c>
      <c r="N72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4301011344</v>
      </c>
      <c r="D73" s="330">
        <v>4607091384604</v>
      </c>
      <c r="E73" s="33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4301011386</v>
      </c>
      <c r="D74" s="330">
        <v>4680115880283</v>
      </c>
      <c r="E74" s="33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158</v>
      </c>
      <c r="B75" s="64" t="s">
        <v>159</v>
      </c>
      <c r="C75" s="37">
        <v>4301011476</v>
      </c>
      <c r="D75" s="330">
        <v>4680115881518</v>
      </c>
      <c r="E75" s="33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141</v>
      </c>
      <c r="M75" s="38">
        <v>50</v>
      </c>
      <c r="N75" s="5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4301011443</v>
      </c>
      <c r="D76" s="330">
        <v>4680115881303</v>
      </c>
      <c r="E76" s="330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144</v>
      </c>
      <c r="M76" s="38">
        <v>50</v>
      </c>
      <c r="N76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4301011432</v>
      </c>
      <c r="D77" s="330">
        <v>4680115882720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571" t="s">
        <v>164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165</v>
      </c>
      <c r="B78" s="64" t="s">
        <v>166</v>
      </c>
      <c r="C78" s="37">
        <v>4301011352</v>
      </c>
      <c r="D78" s="330">
        <v>4607091388466</v>
      </c>
      <c r="E78" s="330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141</v>
      </c>
      <c r="M78" s="38">
        <v>45</v>
      </c>
      <c r="N78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167</v>
      </c>
      <c r="B79" s="64" t="s">
        <v>168</v>
      </c>
      <c r="C79" s="37">
        <v>4301011417</v>
      </c>
      <c r="D79" s="330">
        <v>4680115880269</v>
      </c>
      <c r="E79" s="33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141</v>
      </c>
      <c r="M79" s="38">
        <v>50</v>
      </c>
      <c r="N79" s="5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169</v>
      </c>
      <c r="B80" s="64" t="s">
        <v>170</v>
      </c>
      <c r="C80" s="37">
        <v>4301011415</v>
      </c>
      <c r="D80" s="330">
        <v>4680115880429</v>
      </c>
      <c r="E80" s="33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141</v>
      </c>
      <c r="M80" s="38">
        <v>50</v>
      </c>
      <c r="N80" s="5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171</v>
      </c>
      <c r="B81" s="64" t="s">
        <v>172</v>
      </c>
      <c r="C81" s="37">
        <v>4301011462</v>
      </c>
      <c r="D81" s="330">
        <v>4680115881457</v>
      </c>
      <c r="E81" s="33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141</v>
      </c>
      <c r="M81" s="38">
        <v>50</v>
      </c>
      <c r="N81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35" t="s">
        <v>43</v>
      </c>
      <c r="O82" s="336"/>
      <c r="P82" s="336"/>
      <c r="Q82" s="336"/>
      <c r="R82" s="336"/>
      <c r="S82" s="336"/>
      <c r="T82" s="337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44" t="s">
        <v>108</v>
      </c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67"/>
      <c r="Z84" s="67"/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30">
        <v>4680115881488</v>
      </c>
      <c r="E85" s="33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30">
        <v>4607091384765</v>
      </c>
      <c r="E86" s="33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60" t="s">
        <v>177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30">
        <v>4680115882751</v>
      </c>
      <c r="E87" s="33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61" t="s">
        <v>180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30">
        <v>4680115882775</v>
      </c>
      <c r="E88" s="33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141</v>
      </c>
      <c r="M88" s="38">
        <v>50</v>
      </c>
      <c r="N88" s="562" t="s">
        <v>183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30">
        <v>4680115880658</v>
      </c>
      <c r="E89" s="33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5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35" t="s">
        <v>43</v>
      </c>
      <c r="O90" s="336"/>
      <c r="P90" s="336"/>
      <c r="Q90" s="336"/>
      <c r="R90" s="336"/>
      <c r="S90" s="336"/>
      <c r="T90" s="337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44" t="s">
        <v>76</v>
      </c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30">
        <v>4607091387667</v>
      </c>
      <c r="E93" s="33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30">
        <v>4607091387636</v>
      </c>
      <c r="E94" s="33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30">
        <v>4607091384727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30">
        <v>4607091386745</v>
      </c>
      <c r="E96" s="33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30">
        <v>4607091382426</v>
      </c>
      <c r="E97" s="33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30">
        <v>4607091386547</v>
      </c>
      <c r="E98" s="33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184</v>
      </c>
      <c r="L98" s="39" t="s">
        <v>79</v>
      </c>
      <c r="M98" s="38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30">
        <v>4607091384734</v>
      </c>
      <c r="E99" s="33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184</v>
      </c>
      <c r="L99" s="39" t="s">
        <v>79</v>
      </c>
      <c r="M99" s="38">
        <v>45</v>
      </c>
      <c r="N99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30">
        <v>4607091382464</v>
      </c>
      <c r="E100" s="33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184</v>
      </c>
      <c r="L100" s="39" t="s">
        <v>79</v>
      </c>
      <c r="M100" s="38">
        <v>40</v>
      </c>
      <c r="N100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4301031234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49" t="s">
        <v>205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4301031235</v>
      </c>
      <c r="D102" s="330">
        <v>4680115883444</v>
      </c>
      <c r="E102" s="33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0" t="s">
        <v>205</v>
      </c>
      <c r="O102" s="332"/>
      <c r="P102" s="332"/>
      <c r="Q102" s="332"/>
      <c r="R102" s="33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30">
        <v>4607091386967</v>
      </c>
      <c r="E106" s="330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44" t="s">
        <v>209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30">
        <v>4607091386967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5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30">
        <v>4607091385304</v>
      </c>
      <c r="E108" s="33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6" t="s">
        <v>214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30">
        <v>4607091386264</v>
      </c>
      <c r="E109" s="33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30">
        <v>4680115882584</v>
      </c>
      <c r="E110" s="33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3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30">
        <v>4680115882584</v>
      </c>
      <c r="E111" s="33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0" t="s">
        <v>221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30">
        <v>4607091385731</v>
      </c>
      <c r="E112" s="33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141</v>
      </c>
      <c r="M112" s="38">
        <v>45</v>
      </c>
      <c r="N112" s="541" t="s">
        <v>224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30">
        <v>4680115880214</v>
      </c>
      <c r="E113" s="33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141</v>
      </c>
      <c r="M113" s="38">
        <v>45</v>
      </c>
      <c r="N113" s="542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30">
        <v>4680115880894</v>
      </c>
      <c r="E114" s="33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141</v>
      </c>
      <c r="M114" s="38">
        <v>45</v>
      </c>
      <c r="N114" s="543" t="s">
        <v>230</v>
      </c>
      <c r="O114" s="332"/>
      <c r="P114" s="332"/>
      <c r="Q114" s="332"/>
      <c r="R114" s="33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30">
        <v>4607091385427</v>
      </c>
      <c r="E115" s="33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30">
        <v>4680115882645</v>
      </c>
      <c r="E116" s="33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7" t="s">
        <v>235</v>
      </c>
      <c r="O116" s="332"/>
      <c r="P116" s="332"/>
      <c r="Q116" s="332"/>
      <c r="R116" s="33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236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30">
        <v>4607091383065</v>
      </c>
      <c r="E120" s="33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5" si="6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30">
        <v>4680115881532</v>
      </c>
      <c r="E121" s="33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141</v>
      </c>
      <c r="M121" s="38">
        <v>30</v>
      </c>
      <c r="N121" s="5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6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241</v>
      </c>
      <c r="C122" s="37">
        <v>4301060371</v>
      </c>
      <c r="D122" s="330">
        <v>4680115881532</v>
      </c>
      <c r="E122" s="33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32" t="s">
        <v>242</v>
      </c>
      <c r="O122" s="332"/>
      <c r="P122" s="332"/>
      <c r="Q122" s="332"/>
      <c r="R122" s="33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6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30">
        <v>4680115882652</v>
      </c>
      <c r="E123" s="33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33" t="s">
        <v>245</v>
      </c>
      <c r="O123" s="332"/>
      <c r="P123" s="332"/>
      <c r="Q123" s="332"/>
      <c r="R123" s="33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6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30">
        <v>4680115880238</v>
      </c>
      <c r="E124" s="330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3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2"/>
      <c r="P124" s="332"/>
      <c r="Q124" s="332"/>
      <c r="R124" s="33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6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30">
        <v>4680115881464</v>
      </c>
      <c r="E125" s="330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141</v>
      </c>
      <c r="M125" s="38">
        <v>30</v>
      </c>
      <c r="N125" s="535" t="s">
        <v>250</v>
      </c>
      <c r="O125" s="332"/>
      <c r="P125" s="332"/>
      <c r="Q125" s="332"/>
      <c r="R125" s="33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6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35" t="s">
        <v>43</v>
      </c>
      <c r="O126" s="336"/>
      <c r="P126" s="336"/>
      <c r="Q126" s="336"/>
      <c r="R126" s="336"/>
      <c r="S126" s="336"/>
      <c r="T126" s="337"/>
      <c r="U126" s="43" t="s">
        <v>42</v>
      </c>
      <c r="V126" s="44">
        <f>IFERROR(V120/H120,"0")+IFERROR(V121/H121,"0")+IFERROR(V122/H122,"0")+IFERROR(V123/H123,"0")+IFERROR(V124/H124,"0")+IFERROR(V125/H125,"0")</f>
        <v>0</v>
      </c>
      <c r="W126" s="44">
        <f>IFERROR(W120/H120,"0")+IFERROR(W121/H121,"0")+IFERROR(W122/H122,"0")+IFERROR(W123/H123,"0")+IFERROR(W124/H124,"0")+IFERROR(W125/H125,"0")</f>
        <v>0</v>
      </c>
      <c r="X126" s="44">
        <f>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35" t="s">
        <v>43</v>
      </c>
      <c r="O127" s="336"/>
      <c r="P127" s="336"/>
      <c r="Q127" s="336"/>
      <c r="R127" s="336"/>
      <c r="S127" s="336"/>
      <c r="T127" s="337"/>
      <c r="U127" s="43" t="s">
        <v>0</v>
      </c>
      <c r="V127" s="44">
        <f>IFERROR(SUM(V120:V125),"0")</f>
        <v>0</v>
      </c>
      <c r="W127" s="44">
        <f>IFERROR(SUM(W120:W125),"0")</f>
        <v>0</v>
      </c>
      <c r="X127" s="43"/>
      <c r="Y127" s="68"/>
      <c r="Z127" s="68"/>
    </row>
    <row r="128" spans="1:53" ht="16.5" customHeight="1" x14ac:dyDescent="0.25">
      <c r="A128" s="355" t="s">
        <v>251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66"/>
      <c r="Z128" s="66"/>
    </row>
    <row r="129" spans="1:53" ht="14.25" customHeight="1" x14ac:dyDescent="0.25">
      <c r="A129" s="344" t="s">
        <v>81</v>
      </c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30">
        <v>4607091385168</v>
      </c>
      <c r="E130" s="330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29" t="s">
        <v>254</v>
      </c>
      <c r="O130" s="332"/>
      <c r="P130" s="332"/>
      <c r="Q130" s="332"/>
      <c r="R130" s="33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30">
        <v>4607091383256</v>
      </c>
      <c r="E131" s="330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141</v>
      </c>
      <c r="M131" s="38">
        <v>45</v>
      </c>
      <c r="N131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2"/>
      <c r="P131" s="332"/>
      <c r="Q131" s="332"/>
      <c r="R131" s="33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30">
        <v>4607091385748</v>
      </c>
      <c r="E132" s="330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141</v>
      </c>
      <c r="M132" s="38">
        <v>45</v>
      </c>
      <c r="N132" s="5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2"/>
      <c r="P132" s="332"/>
      <c r="Q132" s="332"/>
      <c r="R132" s="33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35" t="s">
        <v>43</v>
      </c>
      <c r="O133" s="336"/>
      <c r="P133" s="336"/>
      <c r="Q133" s="336"/>
      <c r="R133" s="336"/>
      <c r="S133" s="336"/>
      <c r="T133" s="33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35" t="s">
        <v>43</v>
      </c>
      <c r="O134" s="336"/>
      <c r="P134" s="336"/>
      <c r="Q134" s="336"/>
      <c r="R134" s="336"/>
      <c r="S134" s="336"/>
      <c r="T134" s="33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4" t="s">
        <v>259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55"/>
      <c r="Z135" s="55"/>
    </row>
    <row r="136" spans="1:53" ht="16.5" customHeight="1" x14ac:dyDescent="0.25">
      <c r="A136" s="355" t="s">
        <v>260</v>
      </c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66"/>
      <c r="Z136" s="66"/>
    </row>
    <row r="137" spans="1:53" ht="14.25" customHeight="1" x14ac:dyDescent="0.25">
      <c r="A137" s="344" t="s">
        <v>116</v>
      </c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30">
        <v>4607091383423</v>
      </c>
      <c r="E138" s="33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141</v>
      </c>
      <c r="M138" s="38">
        <v>35</v>
      </c>
      <c r="N138" s="5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2"/>
      <c r="P138" s="332"/>
      <c r="Q138" s="332"/>
      <c r="R138" s="33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30">
        <v>4607091381405</v>
      </c>
      <c r="E139" s="330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2"/>
      <c r="P139" s="332"/>
      <c r="Q139" s="332"/>
      <c r="R139" s="33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30">
        <v>4607091386516</v>
      </c>
      <c r="E140" s="330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2"/>
      <c r="P140" s="332"/>
      <c r="Q140" s="332"/>
      <c r="R140" s="333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35" t="s">
        <v>43</v>
      </c>
      <c r="O141" s="336"/>
      <c r="P141" s="336"/>
      <c r="Q141" s="336"/>
      <c r="R141" s="336"/>
      <c r="S141" s="336"/>
      <c r="T141" s="33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35" t="s">
        <v>43</v>
      </c>
      <c r="O142" s="336"/>
      <c r="P142" s="336"/>
      <c r="Q142" s="336"/>
      <c r="R142" s="336"/>
      <c r="S142" s="336"/>
      <c r="T142" s="33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55" t="s">
        <v>267</v>
      </c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5"/>
      <c r="P143" s="355"/>
      <c r="Q143" s="355"/>
      <c r="R143" s="355"/>
      <c r="S143" s="355"/>
      <c r="T143" s="355"/>
      <c r="U143" s="355"/>
      <c r="V143" s="355"/>
      <c r="W143" s="355"/>
      <c r="X143" s="355"/>
      <c r="Y143" s="66"/>
      <c r="Z143" s="66"/>
    </row>
    <row r="144" spans="1:53" ht="14.25" customHeight="1" x14ac:dyDescent="0.25">
      <c r="A144" s="344" t="s">
        <v>76</v>
      </c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67"/>
      <c r="Z144" s="67"/>
    </row>
    <row r="145" spans="1:53" ht="27" customHeight="1" x14ac:dyDescent="0.25">
      <c r="A145" s="64" t="s">
        <v>268</v>
      </c>
      <c r="B145" s="64" t="s">
        <v>269</v>
      </c>
      <c r="C145" s="37">
        <v>4301031191</v>
      </c>
      <c r="D145" s="330">
        <v>4680115880993</v>
      </c>
      <c r="E145" s="33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4301031204</v>
      </c>
      <c r="D146" s="330">
        <v>4680115881761</v>
      </c>
      <c r="E146" s="330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4301031201</v>
      </c>
      <c r="D147" s="330">
        <v>4680115881563</v>
      </c>
      <c r="E147" s="330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4301031199</v>
      </c>
      <c r="D148" s="330">
        <v>4680115880986</v>
      </c>
      <c r="E148" s="330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184</v>
      </c>
      <c r="L148" s="39" t="s">
        <v>79</v>
      </c>
      <c r="M148" s="38">
        <v>40</v>
      </c>
      <c r="N148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4301031190</v>
      </c>
      <c r="D149" s="330">
        <v>4680115880207</v>
      </c>
      <c r="E149" s="330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2"/>
      <c r="P149" s="332"/>
      <c r="Q149" s="332"/>
      <c r="R149" s="33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4301031205</v>
      </c>
      <c r="D150" s="330">
        <v>4680115881785</v>
      </c>
      <c r="E150" s="330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184</v>
      </c>
      <c r="L150" s="39" t="s">
        <v>79</v>
      </c>
      <c r="M150" s="38">
        <v>40</v>
      </c>
      <c r="N150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2"/>
      <c r="P150" s="332"/>
      <c r="Q150" s="332"/>
      <c r="R150" s="33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4301031202</v>
      </c>
      <c r="D151" s="330">
        <v>4680115881679</v>
      </c>
      <c r="E151" s="330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184</v>
      </c>
      <c r="L151" s="39" t="s">
        <v>79</v>
      </c>
      <c r="M151" s="38">
        <v>40</v>
      </c>
      <c r="N151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2"/>
      <c r="P151" s="332"/>
      <c r="Q151" s="332"/>
      <c r="R151" s="33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282</v>
      </c>
      <c r="B152" s="64" t="s">
        <v>283</v>
      </c>
      <c r="C152" s="37">
        <v>4301031158</v>
      </c>
      <c r="D152" s="330">
        <v>4680115880191</v>
      </c>
      <c r="E152" s="330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2"/>
      <c r="P152" s="332"/>
      <c r="Q152" s="332"/>
      <c r="R152" s="33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284</v>
      </c>
      <c r="B153" s="64" t="s">
        <v>285</v>
      </c>
      <c r="C153" s="37">
        <v>4301031245</v>
      </c>
      <c r="D153" s="330">
        <v>4680115883963</v>
      </c>
      <c r="E153" s="330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184</v>
      </c>
      <c r="L153" s="39" t="s">
        <v>79</v>
      </c>
      <c r="M153" s="38">
        <v>40</v>
      </c>
      <c r="N153" s="519" t="s">
        <v>286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35" t="s">
        <v>43</v>
      </c>
      <c r="O154" s="336"/>
      <c r="P154" s="336"/>
      <c r="Q154" s="336"/>
      <c r="R154" s="336"/>
      <c r="S154" s="336"/>
      <c r="T154" s="33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35" t="s">
        <v>43</v>
      </c>
      <c r="O155" s="336"/>
      <c r="P155" s="336"/>
      <c r="Q155" s="336"/>
      <c r="R155" s="336"/>
      <c r="S155" s="336"/>
      <c r="T155" s="33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55" t="s">
        <v>287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66"/>
      <c r="Z156" s="66"/>
    </row>
    <row r="157" spans="1:53" ht="14.25" customHeight="1" x14ac:dyDescent="0.25">
      <c r="A157" s="344" t="s">
        <v>116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0">
        <v>4680115881402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0">
        <v>4680115881396</v>
      </c>
      <c r="E159" s="330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35" t="s">
        <v>43</v>
      </c>
      <c r="O160" s="336"/>
      <c r="P160" s="336"/>
      <c r="Q160" s="336"/>
      <c r="R160" s="336"/>
      <c r="S160" s="336"/>
      <c r="T160" s="33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35" t="s">
        <v>43</v>
      </c>
      <c r="O161" s="336"/>
      <c r="P161" s="336"/>
      <c r="Q161" s="336"/>
      <c r="R161" s="336"/>
      <c r="S161" s="336"/>
      <c r="T161" s="33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44" t="s">
        <v>108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0">
        <v>4680115882935</v>
      </c>
      <c r="E163" s="33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141</v>
      </c>
      <c r="M163" s="38">
        <v>50</v>
      </c>
      <c r="N163" s="512" t="s">
        <v>294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0">
        <v>4680115880764</v>
      </c>
      <c r="E164" s="330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35" t="s">
        <v>43</v>
      </c>
      <c r="O165" s="336"/>
      <c r="P165" s="336"/>
      <c r="Q165" s="336"/>
      <c r="R165" s="336"/>
      <c r="S165" s="336"/>
      <c r="T165" s="33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35" t="s">
        <v>43</v>
      </c>
      <c r="O166" s="336"/>
      <c r="P166" s="336"/>
      <c r="Q166" s="336"/>
      <c r="R166" s="336"/>
      <c r="S166" s="336"/>
      <c r="T166" s="33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44" t="s">
        <v>76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0">
        <v>4680115882683</v>
      </c>
      <c r="E168" s="33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2"/>
      <c r="P168" s="332"/>
      <c r="Q168" s="332"/>
      <c r="R168" s="33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0">
        <v>4680115882690</v>
      </c>
      <c r="E169" s="33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2"/>
      <c r="P169" s="332"/>
      <c r="Q169" s="332"/>
      <c r="R169" s="33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0">
        <v>4680115882669</v>
      </c>
      <c r="E170" s="33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0">
        <v>4680115882676</v>
      </c>
      <c r="E171" s="33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35" t="s">
        <v>43</v>
      </c>
      <c r="O172" s="336"/>
      <c r="P172" s="336"/>
      <c r="Q172" s="336"/>
      <c r="R172" s="336"/>
      <c r="S172" s="336"/>
      <c r="T172" s="33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35" t="s">
        <v>43</v>
      </c>
      <c r="O173" s="336"/>
      <c r="P173" s="336"/>
      <c r="Q173" s="336"/>
      <c r="R173" s="336"/>
      <c r="S173" s="336"/>
      <c r="T173" s="33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44" t="s">
        <v>81</v>
      </c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0">
        <v>4680115881556</v>
      </c>
      <c r="E175" s="33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141</v>
      </c>
      <c r="M175" s="38">
        <v>45</v>
      </c>
      <c r="N175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0">
        <v>4680115880573</v>
      </c>
      <c r="E176" s="330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505" t="s">
        <v>309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0">
        <v>4680115881594</v>
      </c>
      <c r="E177" s="330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141</v>
      </c>
      <c r="M177" s="38">
        <v>40</v>
      </c>
      <c r="N177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0">
        <v>4680115881587</v>
      </c>
      <c r="E178" s="330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07" t="s">
        <v>314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0">
        <v>4680115880962</v>
      </c>
      <c r="E179" s="330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0">
        <v>4680115881617</v>
      </c>
      <c r="E180" s="33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141</v>
      </c>
      <c r="M180" s="38">
        <v>40</v>
      </c>
      <c r="N180" s="5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0">
        <v>4680115881228</v>
      </c>
      <c r="E181" s="33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01" t="s">
        <v>321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0">
        <v>4680115881037</v>
      </c>
      <c r="E182" s="330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02" t="s">
        <v>324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0">
        <v>4680115881211</v>
      </c>
      <c r="E183" s="330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0">
        <v>4680115881020</v>
      </c>
      <c r="E184" s="330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0">
        <v>4680115882195</v>
      </c>
      <c r="E185" s="330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141</v>
      </c>
      <c r="M185" s="38">
        <v>40</v>
      </c>
      <c r="N185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0">
        <v>4680115882607</v>
      </c>
      <c r="E186" s="33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141</v>
      </c>
      <c r="M186" s="38">
        <v>45</v>
      </c>
      <c r="N186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0">
        <v>4680115880092</v>
      </c>
      <c r="E187" s="33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141</v>
      </c>
      <c r="M187" s="38">
        <v>45</v>
      </c>
      <c r="N187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2"/>
      <c r="P187" s="332"/>
      <c r="Q187" s="332"/>
      <c r="R187" s="33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0">
        <v>4680115880221</v>
      </c>
      <c r="E188" s="33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141</v>
      </c>
      <c r="M188" s="38">
        <v>45</v>
      </c>
      <c r="N188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2"/>
      <c r="P188" s="332"/>
      <c r="Q188" s="332"/>
      <c r="R188" s="33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0">
        <v>4680115882942</v>
      </c>
      <c r="E189" s="330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2"/>
      <c r="P189" s="332"/>
      <c r="Q189" s="332"/>
      <c r="R189" s="33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0">
        <v>4680115880504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0">
        <v>4680115882164</v>
      </c>
      <c r="E191" s="330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141</v>
      </c>
      <c r="M191" s="38">
        <v>40</v>
      </c>
      <c r="N191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35" t="s">
        <v>43</v>
      </c>
      <c r="O192" s="336"/>
      <c r="P192" s="336"/>
      <c r="Q192" s="336"/>
      <c r="R192" s="336"/>
      <c r="S192" s="336"/>
      <c r="T192" s="33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35" t="s">
        <v>43</v>
      </c>
      <c r="O193" s="336"/>
      <c r="P193" s="336"/>
      <c r="Q193" s="336"/>
      <c r="R193" s="336"/>
      <c r="S193" s="336"/>
      <c r="T193" s="33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44" t="s">
        <v>236</v>
      </c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0">
        <v>4680115882874</v>
      </c>
      <c r="E195" s="33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487" t="s">
        <v>345</v>
      </c>
      <c r="O195" s="332"/>
      <c r="P195" s="332"/>
      <c r="Q195" s="332"/>
      <c r="R195" s="33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0">
        <v>4680115884434</v>
      </c>
      <c r="E196" s="330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8" t="s">
        <v>348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0">
        <v>4680115880801</v>
      </c>
      <c r="E197" s="33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0">
        <v>4680115880818</v>
      </c>
      <c r="E198" s="33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35" t="s">
        <v>43</v>
      </c>
      <c r="O199" s="336"/>
      <c r="P199" s="336"/>
      <c r="Q199" s="336"/>
      <c r="R199" s="336"/>
      <c r="S199" s="336"/>
      <c r="T199" s="33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35" t="s">
        <v>43</v>
      </c>
      <c r="O200" s="336"/>
      <c r="P200" s="336"/>
      <c r="Q200" s="336"/>
      <c r="R200" s="336"/>
      <c r="S200" s="336"/>
      <c r="T200" s="33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55" t="s">
        <v>353</v>
      </c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5"/>
      <c r="P201" s="355"/>
      <c r="Q201" s="355"/>
      <c r="R201" s="355"/>
      <c r="S201" s="355"/>
      <c r="T201" s="355"/>
      <c r="U201" s="355"/>
      <c r="V201" s="355"/>
      <c r="W201" s="355"/>
      <c r="X201" s="355"/>
      <c r="Y201" s="66"/>
      <c r="Z201" s="66"/>
    </row>
    <row r="202" spans="1:53" ht="14.25" customHeight="1" x14ac:dyDescent="0.25">
      <c r="A202" s="344" t="s">
        <v>76</v>
      </c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0">
        <v>4607091389845</v>
      </c>
      <c r="E203" s="330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184</v>
      </c>
      <c r="L203" s="39" t="s">
        <v>79</v>
      </c>
      <c r="M203" s="38">
        <v>40</v>
      </c>
      <c r="N20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35" t="s">
        <v>43</v>
      </c>
      <c r="O204" s="336"/>
      <c r="P204" s="336"/>
      <c r="Q204" s="336"/>
      <c r="R204" s="336"/>
      <c r="S204" s="336"/>
      <c r="T204" s="337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35" t="s">
        <v>43</v>
      </c>
      <c r="O205" s="336"/>
      <c r="P205" s="336"/>
      <c r="Q205" s="336"/>
      <c r="R205" s="336"/>
      <c r="S205" s="336"/>
      <c r="T205" s="337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55" t="s">
        <v>356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6"/>
      <c r="Z206" s="66"/>
    </row>
    <row r="207" spans="1:53" ht="14.25" customHeight="1" x14ac:dyDescent="0.25">
      <c r="A207" s="344" t="s">
        <v>116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0">
        <v>4607091387445</v>
      </c>
      <c r="E208" s="330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112</v>
      </c>
      <c r="L208" s="39" t="s">
        <v>111</v>
      </c>
      <c r="M208" s="38">
        <v>31</v>
      </c>
      <c r="N208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0">
        <v>4607091386004</v>
      </c>
      <c r="E209" s="330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112</v>
      </c>
      <c r="L209" s="39" t="s">
        <v>121</v>
      </c>
      <c r="M209" s="38">
        <v>55</v>
      </c>
      <c r="N209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0">
        <v>4607091386004</v>
      </c>
      <c r="E210" s="33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0">
        <v>4607091386073</v>
      </c>
      <c r="E211" s="330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112</v>
      </c>
      <c r="L211" s="39" t="s">
        <v>111</v>
      </c>
      <c r="M211" s="38">
        <v>31</v>
      </c>
      <c r="N211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2"/>
      <c r="P211" s="332"/>
      <c r="Q211" s="332"/>
      <c r="R211" s="33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30">
        <v>4607091387322</v>
      </c>
      <c r="E212" s="330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112</v>
      </c>
      <c r="L212" s="39" t="s">
        <v>121</v>
      </c>
      <c r="M212" s="38">
        <v>55</v>
      </c>
      <c r="N212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30">
        <v>4607091387322</v>
      </c>
      <c r="E213" s="330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2"/>
      <c r="P213" s="332"/>
      <c r="Q213" s="332"/>
      <c r="R213" s="33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0">
        <v>4607091387377</v>
      </c>
      <c r="E214" s="330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0">
        <v>4607091387353</v>
      </c>
      <c r="E215" s="330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112</v>
      </c>
      <c r="L215" s="39" t="s">
        <v>111</v>
      </c>
      <c r="M215" s="38">
        <v>55</v>
      </c>
      <c r="N215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2"/>
      <c r="P215" s="332"/>
      <c r="Q215" s="332"/>
      <c r="R215" s="33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0">
        <v>4607091386011</v>
      </c>
      <c r="E216" s="330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2"/>
      <c r="P216" s="332"/>
      <c r="Q216" s="332"/>
      <c r="R216" s="33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0">
        <v>4607091387308</v>
      </c>
      <c r="E217" s="330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80</v>
      </c>
      <c r="L217" s="39" t="s">
        <v>79</v>
      </c>
      <c r="M217" s="38">
        <v>55</v>
      </c>
      <c r="N217" s="47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2"/>
      <c r="P217" s="332"/>
      <c r="Q217" s="332"/>
      <c r="R217" s="33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0">
        <v>4607091387339</v>
      </c>
      <c r="E218" s="330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80</v>
      </c>
      <c r="L218" s="39" t="s">
        <v>111</v>
      </c>
      <c r="M218" s="38">
        <v>55</v>
      </c>
      <c r="N218" s="4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0">
        <v>4680115882638</v>
      </c>
      <c r="E219" s="33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0">
        <v>4680115881938</v>
      </c>
      <c r="E220" s="33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4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0">
        <v>4607091387346</v>
      </c>
      <c r="E221" s="330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30">
        <v>4607091389807</v>
      </c>
      <c r="E222" s="330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111</v>
      </c>
      <c r="M222" s="38">
        <v>55</v>
      </c>
      <c r="N222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2"/>
      <c r="P222" s="332"/>
      <c r="Q222" s="332"/>
      <c r="R222" s="33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35" t="s">
        <v>43</v>
      </c>
      <c r="O223" s="336"/>
      <c r="P223" s="336"/>
      <c r="Q223" s="336"/>
      <c r="R223" s="336"/>
      <c r="S223" s="336"/>
      <c r="T223" s="337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35" t="s">
        <v>43</v>
      </c>
      <c r="O224" s="336"/>
      <c r="P224" s="336"/>
      <c r="Q224" s="336"/>
      <c r="R224" s="336"/>
      <c r="S224" s="336"/>
      <c r="T224" s="337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44" t="s">
        <v>108</v>
      </c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30">
        <v>4680115881914</v>
      </c>
      <c r="E226" s="330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90</v>
      </c>
      <c r="N226" s="4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35" t="s">
        <v>43</v>
      </c>
      <c r="O227" s="336"/>
      <c r="P227" s="336"/>
      <c r="Q227" s="336"/>
      <c r="R227" s="336"/>
      <c r="S227" s="336"/>
      <c r="T227" s="337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35" t="s">
        <v>43</v>
      </c>
      <c r="O228" s="336"/>
      <c r="P228" s="336"/>
      <c r="Q228" s="336"/>
      <c r="R228" s="336"/>
      <c r="S228" s="336"/>
      <c r="T228" s="337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44" t="s">
        <v>76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30">
        <v>4607091387193</v>
      </c>
      <c r="E230" s="330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35</v>
      </c>
      <c r="N230" s="4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30">
        <v>4607091387230</v>
      </c>
      <c r="E231" s="330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80</v>
      </c>
      <c r="L231" s="39" t="s">
        <v>79</v>
      </c>
      <c r="M231" s="38">
        <v>40</v>
      </c>
      <c r="N231" s="4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30">
        <v>4607091387285</v>
      </c>
      <c r="E232" s="330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184</v>
      </c>
      <c r="L232" s="39" t="s">
        <v>79</v>
      </c>
      <c r="M232" s="38">
        <v>40</v>
      </c>
      <c r="N232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35" t="s">
        <v>43</v>
      </c>
      <c r="O233" s="336"/>
      <c r="P233" s="336"/>
      <c r="Q233" s="336"/>
      <c r="R233" s="336"/>
      <c r="S233" s="336"/>
      <c r="T233" s="337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35" t="s">
        <v>43</v>
      </c>
      <c r="O234" s="336"/>
      <c r="P234" s="336"/>
      <c r="Q234" s="336"/>
      <c r="R234" s="336"/>
      <c r="S234" s="336"/>
      <c r="T234" s="337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44" t="s">
        <v>81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30">
        <v>4607091387766</v>
      </c>
      <c r="E236" s="330"/>
      <c r="F236" s="63">
        <v>1.3</v>
      </c>
      <c r="G236" s="38">
        <v>6</v>
      </c>
      <c r="H236" s="63">
        <v>7.8</v>
      </c>
      <c r="I236" s="63">
        <v>8.3580000000000005</v>
      </c>
      <c r="J236" s="38">
        <v>56</v>
      </c>
      <c r="K236" s="38" t="s">
        <v>112</v>
      </c>
      <c r="L236" s="39" t="s">
        <v>141</v>
      </c>
      <c r="M236" s="38">
        <v>40</v>
      </c>
      <c r="N236" s="4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2"/>
      <c r="P236" s="332"/>
      <c r="Q236" s="332"/>
      <c r="R236" s="33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30">
        <v>4607091387957</v>
      </c>
      <c r="E237" s="330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30">
        <v>4607091387964</v>
      </c>
      <c r="E238" s="330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112</v>
      </c>
      <c r="L238" s="39" t="s">
        <v>79</v>
      </c>
      <c r="M238" s="38">
        <v>40</v>
      </c>
      <c r="N238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30">
        <v>4680115883604</v>
      </c>
      <c r="E239" s="330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80</v>
      </c>
      <c r="L239" s="39" t="s">
        <v>141</v>
      </c>
      <c r="M239" s="38">
        <v>45</v>
      </c>
      <c r="N239" s="466" t="s">
        <v>401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30">
        <v>4680115883567</v>
      </c>
      <c r="E240" s="330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80</v>
      </c>
      <c r="L240" s="39" t="s">
        <v>79</v>
      </c>
      <c r="M240" s="38">
        <v>40</v>
      </c>
      <c r="N240" s="458" t="s">
        <v>404</v>
      </c>
      <c r="O240" s="332"/>
      <c r="P240" s="332"/>
      <c r="Q240" s="332"/>
      <c r="R240" s="33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405</v>
      </c>
      <c r="B241" s="64" t="s">
        <v>406</v>
      </c>
      <c r="C241" s="37">
        <v>4301051134</v>
      </c>
      <c r="D241" s="330">
        <v>4607091381672</v>
      </c>
      <c r="E241" s="330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80</v>
      </c>
      <c r="L241" s="39" t="s">
        <v>79</v>
      </c>
      <c r="M241" s="38">
        <v>40</v>
      </c>
      <c r="N241" s="4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2"/>
      <c r="P241" s="332"/>
      <c r="Q241" s="332"/>
      <c r="R241" s="33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30">
        <v>4607091387537</v>
      </c>
      <c r="E242" s="330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80</v>
      </c>
      <c r="L242" s="39" t="s">
        <v>79</v>
      </c>
      <c r="M242" s="38">
        <v>40</v>
      </c>
      <c r="N242" s="4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2"/>
      <c r="P242" s="332"/>
      <c r="Q242" s="332"/>
      <c r="R242" s="33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30">
        <v>4607091387513</v>
      </c>
      <c r="E243" s="330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80</v>
      </c>
      <c r="L243" s="39" t="s">
        <v>79</v>
      </c>
      <c r="M243" s="38">
        <v>40</v>
      </c>
      <c r="N243" s="4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30">
        <v>4680115880511</v>
      </c>
      <c r="E244" s="330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80</v>
      </c>
      <c r="L244" s="39" t="s">
        <v>141</v>
      </c>
      <c r="M244" s="38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35" t="s">
        <v>43</v>
      </c>
      <c r="O245" s="336"/>
      <c r="P245" s="336"/>
      <c r="Q245" s="336"/>
      <c r="R245" s="336"/>
      <c r="S245" s="336"/>
      <c r="T245" s="337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35" t="s">
        <v>43</v>
      </c>
      <c r="O246" s="336"/>
      <c r="P246" s="336"/>
      <c r="Q246" s="336"/>
      <c r="R246" s="336"/>
      <c r="S246" s="336"/>
      <c r="T246" s="337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44" t="s">
        <v>236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30">
        <v>4607091380880</v>
      </c>
      <c r="E248" s="330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2"/>
      <c r="P248" s="332"/>
      <c r="Q248" s="332"/>
      <c r="R248" s="33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30">
        <v>4607091384482</v>
      </c>
      <c r="E249" s="330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30</v>
      </c>
      <c r="N249" s="4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30">
        <v>4607091380897</v>
      </c>
      <c r="E250" s="330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112</v>
      </c>
      <c r="L250" s="39" t="s">
        <v>79</v>
      </c>
      <c r="M250" s="38">
        <v>30</v>
      </c>
      <c r="N250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35" t="s">
        <v>43</v>
      </c>
      <c r="O251" s="336"/>
      <c r="P251" s="336"/>
      <c r="Q251" s="336"/>
      <c r="R251" s="336"/>
      <c r="S251" s="336"/>
      <c r="T251" s="33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35" t="s">
        <v>43</v>
      </c>
      <c r="O252" s="336"/>
      <c r="P252" s="336"/>
      <c r="Q252" s="336"/>
      <c r="R252" s="336"/>
      <c r="S252" s="336"/>
      <c r="T252" s="33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44" t="s">
        <v>94</v>
      </c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30">
        <v>4607091388374</v>
      </c>
      <c r="E254" s="330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80</v>
      </c>
      <c r="L254" s="39" t="s">
        <v>98</v>
      </c>
      <c r="M254" s="38">
        <v>180</v>
      </c>
      <c r="N254" s="452" t="s">
        <v>421</v>
      </c>
      <c r="O254" s="332"/>
      <c r="P254" s="332"/>
      <c r="Q254" s="332"/>
      <c r="R254" s="33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30">
        <v>4607091388381</v>
      </c>
      <c r="E255" s="330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80</v>
      </c>
      <c r="L255" s="39" t="s">
        <v>98</v>
      </c>
      <c r="M255" s="38">
        <v>180</v>
      </c>
      <c r="N255" s="453" t="s">
        <v>424</v>
      </c>
      <c r="O255" s="332"/>
      <c r="P255" s="332"/>
      <c r="Q255" s="332"/>
      <c r="R255" s="33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30">
        <v>4607091388404</v>
      </c>
      <c r="E256" s="330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80</v>
      </c>
      <c r="L256" s="39" t="s">
        <v>98</v>
      </c>
      <c r="M256" s="38">
        <v>180</v>
      </c>
      <c r="N256" s="4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35" t="s">
        <v>43</v>
      </c>
      <c r="O257" s="336"/>
      <c r="P257" s="336"/>
      <c r="Q257" s="336"/>
      <c r="R257" s="336"/>
      <c r="S257" s="336"/>
      <c r="T257" s="337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35" t="s">
        <v>43</v>
      </c>
      <c r="O258" s="336"/>
      <c r="P258" s="336"/>
      <c r="Q258" s="336"/>
      <c r="R258" s="336"/>
      <c r="S258" s="336"/>
      <c r="T258" s="337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44" t="s">
        <v>427</v>
      </c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30">
        <v>4680115881808</v>
      </c>
      <c r="E260" s="330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30">
        <v>4680115881822</v>
      </c>
      <c r="E261" s="330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30">
        <v>4680115880016</v>
      </c>
      <c r="E262" s="330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35" t="s">
        <v>43</v>
      </c>
      <c r="O263" s="336"/>
      <c r="P263" s="336"/>
      <c r="Q263" s="336"/>
      <c r="R263" s="336"/>
      <c r="S263" s="336"/>
      <c r="T263" s="337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35" t="s">
        <v>43</v>
      </c>
      <c r="O264" s="336"/>
      <c r="P264" s="336"/>
      <c r="Q264" s="336"/>
      <c r="R264" s="336"/>
      <c r="S264" s="336"/>
      <c r="T264" s="337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55" t="s">
        <v>436</v>
      </c>
      <c r="B265" s="355"/>
      <c r="C265" s="355"/>
      <c r="D265" s="355"/>
      <c r="E265" s="355"/>
      <c r="F265" s="355"/>
      <c r="G265" s="355"/>
      <c r="H265" s="355"/>
      <c r="I265" s="355"/>
      <c r="J265" s="355"/>
      <c r="K265" s="355"/>
      <c r="L265" s="355"/>
      <c r="M265" s="355"/>
      <c r="N265" s="355"/>
      <c r="O265" s="355"/>
      <c r="P265" s="355"/>
      <c r="Q265" s="355"/>
      <c r="R265" s="355"/>
      <c r="S265" s="355"/>
      <c r="T265" s="355"/>
      <c r="U265" s="355"/>
      <c r="V265" s="355"/>
      <c r="W265" s="355"/>
      <c r="X265" s="355"/>
      <c r="Y265" s="66"/>
      <c r="Z265" s="66"/>
    </row>
    <row r="266" spans="1:53" ht="14.25" customHeight="1" x14ac:dyDescent="0.25">
      <c r="A266" s="344" t="s">
        <v>116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30">
        <v>4607091387421</v>
      </c>
      <c r="E267" s="330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112</v>
      </c>
      <c r="L267" s="39" t="s">
        <v>111</v>
      </c>
      <c r="M267" s="38">
        <v>55</v>
      </c>
      <c r="N267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30">
        <v>4607091387421</v>
      </c>
      <c r="E268" s="330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2"/>
      <c r="P268" s="332"/>
      <c r="Q268" s="332"/>
      <c r="R268" s="33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30">
        <v>4607091387452</v>
      </c>
      <c r="E269" s="330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112</v>
      </c>
      <c r="L269" s="39" t="s">
        <v>121</v>
      </c>
      <c r="M269" s="38">
        <v>55</v>
      </c>
      <c r="N269" s="4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2"/>
      <c r="P269" s="332"/>
      <c r="Q269" s="332"/>
      <c r="R269" s="33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30">
        <v>4607091387452</v>
      </c>
      <c r="E270" s="330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112</v>
      </c>
      <c r="L270" s="39" t="s">
        <v>111</v>
      </c>
      <c r="M270" s="38">
        <v>55</v>
      </c>
      <c r="N270" s="443" t="s">
        <v>443</v>
      </c>
      <c r="O270" s="332"/>
      <c r="P270" s="332"/>
      <c r="Q270" s="332"/>
      <c r="R270" s="33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30">
        <v>4607091385984</v>
      </c>
      <c r="E271" s="330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112</v>
      </c>
      <c r="L271" s="39" t="s">
        <v>111</v>
      </c>
      <c r="M271" s="38">
        <v>55</v>
      </c>
      <c r="N271" s="4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2"/>
      <c r="P271" s="332"/>
      <c r="Q271" s="332"/>
      <c r="R271" s="33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30">
        <v>4607091387438</v>
      </c>
      <c r="E272" s="330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80</v>
      </c>
      <c r="L272" s="39" t="s">
        <v>111</v>
      </c>
      <c r="M272" s="38">
        <v>55</v>
      </c>
      <c r="N272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30">
        <v>4607091387469</v>
      </c>
      <c r="E273" s="33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80</v>
      </c>
      <c r="L273" s="39" t="s">
        <v>79</v>
      </c>
      <c r="M273" s="38">
        <v>55</v>
      </c>
      <c r="N273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2"/>
      <c r="P273" s="332"/>
      <c r="Q273" s="332"/>
      <c r="R273" s="333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35" t="s">
        <v>43</v>
      </c>
      <c r="O274" s="336"/>
      <c r="P274" s="336"/>
      <c r="Q274" s="336"/>
      <c r="R274" s="336"/>
      <c r="S274" s="336"/>
      <c r="T274" s="337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35" t="s">
        <v>43</v>
      </c>
      <c r="O275" s="336"/>
      <c r="P275" s="336"/>
      <c r="Q275" s="336"/>
      <c r="R275" s="336"/>
      <c r="S275" s="336"/>
      <c r="T275" s="337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44" t="s">
        <v>76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30">
        <v>4607091387292</v>
      </c>
      <c r="E277" s="330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80</v>
      </c>
      <c r="L277" s="39" t="s">
        <v>79</v>
      </c>
      <c r="M277" s="38">
        <v>45</v>
      </c>
      <c r="N277" s="4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30">
        <v>4607091387315</v>
      </c>
      <c r="E278" s="330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80</v>
      </c>
      <c r="L278" s="39" t="s">
        <v>79</v>
      </c>
      <c r="M278" s="38">
        <v>45</v>
      </c>
      <c r="N278" s="4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2"/>
      <c r="P278" s="332"/>
      <c r="Q278" s="332"/>
      <c r="R278" s="33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35" t="s">
        <v>43</v>
      </c>
      <c r="O279" s="336"/>
      <c r="P279" s="336"/>
      <c r="Q279" s="336"/>
      <c r="R279" s="336"/>
      <c r="S279" s="336"/>
      <c r="T279" s="337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35" t="s">
        <v>43</v>
      </c>
      <c r="O280" s="336"/>
      <c r="P280" s="336"/>
      <c r="Q280" s="336"/>
      <c r="R280" s="336"/>
      <c r="S280" s="336"/>
      <c r="T280" s="337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55" t="s">
        <v>454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66"/>
      <c r="Z281" s="66"/>
    </row>
    <row r="282" spans="1:53" ht="14.25" customHeight="1" x14ac:dyDescent="0.25">
      <c r="A282" s="344" t="s">
        <v>76</v>
      </c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30">
        <v>4607091383836</v>
      </c>
      <c r="E283" s="330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80</v>
      </c>
      <c r="L283" s="39" t="s">
        <v>79</v>
      </c>
      <c r="M283" s="38">
        <v>40</v>
      </c>
      <c r="N283" s="4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2"/>
      <c r="P283" s="332"/>
      <c r="Q283" s="332"/>
      <c r="R283" s="33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35" t="s">
        <v>43</v>
      </c>
      <c r="O284" s="336"/>
      <c r="P284" s="336"/>
      <c r="Q284" s="336"/>
      <c r="R284" s="336"/>
      <c r="S284" s="336"/>
      <c r="T284" s="337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35" t="s">
        <v>43</v>
      </c>
      <c r="O285" s="336"/>
      <c r="P285" s="336"/>
      <c r="Q285" s="336"/>
      <c r="R285" s="336"/>
      <c r="S285" s="336"/>
      <c r="T285" s="337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44" t="s">
        <v>81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30">
        <v>4607091387919</v>
      </c>
      <c r="E287" s="330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112</v>
      </c>
      <c r="L287" s="39" t="s">
        <v>79</v>
      </c>
      <c r="M287" s="38">
        <v>45</v>
      </c>
      <c r="N287" s="4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2"/>
      <c r="P287" s="332"/>
      <c r="Q287" s="332"/>
      <c r="R287" s="333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35" t="s">
        <v>43</v>
      </c>
      <c r="O288" s="336"/>
      <c r="P288" s="336"/>
      <c r="Q288" s="336"/>
      <c r="R288" s="336"/>
      <c r="S288" s="336"/>
      <c r="T288" s="337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35" t="s">
        <v>43</v>
      </c>
      <c r="O289" s="336"/>
      <c r="P289" s="336"/>
      <c r="Q289" s="336"/>
      <c r="R289" s="336"/>
      <c r="S289" s="336"/>
      <c r="T289" s="337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44" t="s">
        <v>236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30">
        <v>4607091388831</v>
      </c>
      <c r="E291" s="330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80</v>
      </c>
      <c r="L291" s="39" t="s">
        <v>79</v>
      </c>
      <c r="M291" s="38">
        <v>40</v>
      </c>
      <c r="N291" s="4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35" t="s">
        <v>43</v>
      </c>
      <c r="O292" s="336"/>
      <c r="P292" s="336"/>
      <c r="Q292" s="336"/>
      <c r="R292" s="336"/>
      <c r="S292" s="336"/>
      <c r="T292" s="337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35" t="s">
        <v>43</v>
      </c>
      <c r="O293" s="336"/>
      <c r="P293" s="336"/>
      <c r="Q293" s="336"/>
      <c r="R293" s="336"/>
      <c r="S293" s="336"/>
      <c r="T293" s="337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44" t="s">
        <v>94</v>
      </c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30">
        <v>4607091383102</v>
      </c>
      <c r="E295" s="330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80</v>
      </c>
      <c r="L295" s="39" t="s">
        <v>98</v>
      </c>
      <c r="M295" s="38">
        <v>180</v>
      </c>
      <c r="N295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35" t="s">
        <v>43</v>
      </c>
      <c r="O296" s="336"/>
      <c r="P296" s="336"/>
      <c r="Q296" s="336"/>
      <c r="R296" s="336"/>
      <c r="S296" s="336"/>
      <c r="T296" s="337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35" t="s">
        <v>43</v>
      </c>
      <c r="O297" s="336"/>
      <c r="P297" s="336"/>
      <c r="Q297" s="336"/>
      <c r="R297" s="336"/>
      <c r="S297" s="336"/>
      <c r="T297" s="337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54" t="s">
        <v>463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55"/>
      <c r="Z298" s="55"/>
    </row>
    <row r="299" spans="1:53" ht="16.5" customHeight="1" x14ac:dyDescent="0.25">
      <c r="A299" s="355" t="s">
        <v>464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66"/>
      <c r="Z299" s="66"/>
    </row>
    <row r="300" spans="1:53" ht="14.25" customHeight="1" x14ac:dyDescent="0.25">
      <c r="A300" s="344" t="s">
        <v>116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30">
        <v>4607091383997</v>
      </c>
      <c r="E301" s="33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30">
        <v>4607091383997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30">
        <v>4607091384130</v>
      </c>
      <c r="E303" s="33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30">
        <v>4607091384130</v>
      </c>
      <c r="E304" s="33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30">
        <v>4607091384147</v>
      </c>
      <c r="E305" s="330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79</v>
      </c>
      <c r="M305" s="38">
        <v>60</v>
      </c>
      <c r="N305" s="4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2"/>
      <c r="P305" s="332"/>
      <c r="Q305" s="332"/>
      <c r="R305" s="33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30">
        <v>4607091384147</v>
      </c>
      <c r="E306" s="330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121</v>
      </c>
      <c r="M306" s="38">
        <v>60</v>
      </c>
      <c r="N306" s="428" t="s">
        <v>474</v>
      </c>
      <c r="O306" s="332"/>
      <c r="P306" s="332"/>
      <c r="Q306" s="332"/>
      <c r="R306" s="333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30">
        <v>4607091384154</v>
      </c>
      <c r="E307" s="330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2"/>
      <c r="P307" s="332"/>
      <c r="Q307" s="332"/>
      <c r="R307" s="333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30">
        <v>4607091384161</v>
      </c>
      <c r="E308" s="330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80</v>
      </c>
      <c r="L308" s="39" t="s">
        <v>79</v>
      </c>
      <c r="M308" s="38">
        <v>60</v>
      </c>
      <c r="N308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35" t="s">
        <v>43</v>
      </c>
      <c r="O309" s="336"/>
      <c r="P309" s="336"/>
      <c r="Q309" s="336"/>
      <c r="R309" s="336"/>
      <c r="S309" s="336"/>
      <c r="T309" s="337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0</v>
      </c>
      <c r="W309" s="44">
        <f>IFERROR(W301/H301,"0")+IFERROR(W302/H302,"0")+IFERROR(W303/H303,"0")+IFERROR(W304/H304,"0")+IFERROR(W305/H305,"0")+IFERROR(W306/H306,"0")+IFERROR(W307/H307,"0")+IFERROR(W308/H308,"0")</f>
        <v>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68"/>
      <c r="Z309" s="6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35" t="s">
        <v>43</v>
      </c>
      <c r="O310" s="336"/>
      <c r="P310" s="336"/>
      <c r="Q310" s="336"/>
      <c r="R310" s="336"/>
      <c r="S310" s="336"/>
      <c r="T310" s="337"/>
      <c r="U310" s="43" t="s">
        <v>0</v>
      </c>
      <c r="V310" s="44">
        <f>IFERROR(SUM(V301:V308),"0")</f>
        <v>0</v>
      </c>
      <c r="W310" s="44">
        <f>IFERROR(SUM(W301:W308),"0")</f>
        <v>0</v>
      </c>
      <c r="X310" s="43"/>
      <c r="Y310" s="68"/>
      <c r="Z310" s="68"/>
    </row>
    <row r="311" spans="1:53" ht="14.25" customHeight="1" x14ac:dyDescent="0.25">
      <c r="A311" s="344" t="s">
        <v>108</v>
      </c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30">
        <v>4607091383980</v>
      </c>
      <c r="E312" s="330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111</v>
      </c>
      <c r="M312" s="38">
        <v>50</v>
      </c>
      <c r="N312" s="4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30">
        <v>4680115883314</v>
      </c>
      <c r="E313" s="330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141</v>
      </c>
      <c r="M313" s="38">
        <v>50</v>
      </c>
      <c r="N313" s="426" t="s">
        <v>483</v>
      </c>
      <c r="O313" s="332"/>
      <c r="P313" s="332"/>
      <c r="Q313" s="332"/>
      <c r="R313" s="33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30">
        <v>4607091384178</v>
      </c>
      <c r="E314" s="330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80</v>
      </c>
      <c r="L314" s="39" t="s">
        <v>111</v>
      </c>
      <c r="M314" s="38">
        <v>50</v>
      </c>
      <c r="N314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2"/>
      <c r="P314" s="332"/>
      <c r="Q314" s="332"/>
      <c r="R314" s="33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35" t="s">
        <v>43</v>
      </c>
      <c r="O315" s="336"/>
      <c r="P315" s="336"/>
      <c r="Q315" s="336"/>
      <c r="R315" s="336"/>
      <c r="S315" s="336"/>
      <c r="T315" s="337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35" t="s">
        <v>43</v>
      </c>
      <c r="O316" s="336"/>
      <c r="P316" s="336"/>
      <c r="Q316" s="336"/>
      <c r="R316" s="336"/>
      <c r="S316" s="336"/>
      <c r="T316" s="337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44" t="s">
        <v>81</v>
      </c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4301051560</v>
      </c>
      <c r="D318" s="330">
        <v>4607091383928</v>
      </c>
      <c r="E318" s="330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112</v>
      </c>
      <c r="L318" s="39" t="s">
        <v>141</v>
      </c>
      <c r="M318" s="38">
        <v>40</v>
      </c>
      <c r="N318" s="423" t="s">
        <v>488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t="27" customHeight="1" x14ac:dyDescent="0.25">
      <c r="A319" s="64" t="s">
        <v>489</v>
      </c>
      <c r="B319" s="64" t="s">
        <v>490</v>
      </c>
      <c r="C319" s="37">
        <v>4301051298</v>
      </c>
      <c r="D319" s="330">
        <v>4607091384260</v>
      </c>
      <c r="E319" s="330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112</v>
      </c>
      <c r="L319" s="39" t="s">
        <v>79</v>
      </c>
      <c r="M319" s="38">
        <v>35</v>
      </c>
      <c r="N319" s="42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7" t="s">
        <v>66</v>
      </c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35" t="s">
        <v>43</v>
      </c>
      <c r="O320" s="336"/>
      <c r="P320" s="336"/>
      <c r="Q320" s="336"/>
      <c r="R320" s="336"/>
      <c r="S320" s="336"/>
      <c r="T320" s="337"/>
      <c r="U320" s="43" t="s">
        <v>42</v>
      </c>
      <c r="V320" s="44">
        <f>IFERROR(V318/H318,"0")+IFERROR(V319/H319,"0")</f>
        <v>0</v>
      </c>
      <c r="W320" s="44">
        <f>IFERROR(W318/H318,"0")+IFERROR(W319/H319,"0")</f>
        <v>0</v>
      </c>
      <c r="X320" s="44">
        <f>IFERROR(IF(X318="",0,X318),"0")+IFERROR(IF(X319="",0,X319),"0")</f>
        <v>0</v>
      </c>
      <c r="Y320" s="68"/>
      <c r="Z320" s="68"/>
    </row>
    <row r="321" spans="1:53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35" t="s">
        <v>43</v>
      </c>
      <c r="O321" s="336"/>
      <c r="P321" s="336"/>
      <c r="Q321" s="336"/>
      <c r="R321" s="336"/>
      <c r="S321" s="336"/>
      <c r="T321" s="337"/>
      <c r="U321" s="43" t="s">
        <v>0</v>
      </c>
      <c r="V321" s="44">
        <f>IFERROR(SUM(V318:V319),"0")</f>
        <v>0</v>
      </c>
      <c r="W321" s="44">
        <f>IFERROR(SUM(W318:W319),"0")</f>
        <v>0</v>
      </c>
      <c r="X321" s="43"/>
      <c r="Y321" s="68"/>
      <c r="Z321" s="68"/>
    </row>
    <row r="322" spans="1:53" ht="14.25" customHeight="1" x14ac:dyDescent="0.25">
      <c r="A322" s="344" t="s">
        <v>236</v>
      </c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67"/>
      <c r="Z322" s="67"/>
    </row>
    <row r="323" spans="1:53" ht="16.5" customHeight="1" x14ac:dyDescent="0.25">
      <c r="A323" s="64" t="s">
        <v>491</v>
      </c>
      <c r="B323" s="64" t="s">
        <v>492</v>
      </c>
      <c r="C323" s="37">
        <v>4301060314</v>
      </c>
      <c r="D323" s="330">
        <v>4607091384673</v>
      </c>
      <c r="E323" s="330"/>
      <c r="F323" s="63">
        <v>1.3</v>
      </c>
      <c r="G323" s="38">
        <v>6</v>
      </c>
      <c r="H323" s="63">
        <v>7.8</v>
      </c>
      <c r="I323" s="63">
        <v>8.3640000000000008</v>
      </c>
      <c r="J323" s="38">
        <v>56</v>
      </c>
      <c r="K323" s="38" t="s">
        <v>112</v>
      </c>
      <c r="L323" s="39" t="s">
        <v>79</v>
      </c>
      <c r="M323" s="38">
        <v>30</v>
      </c>
      <c r="N323" s="4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2"/>
      <c r="P323" s="332"/>
      <c r="Q323" s="332"/>
      <c r="R323" s="333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35" t="s">
        <v>43</v>
      </c>
      <c r="O324" s="336"/>
      <c r="P324" s="336"/>
      <c r="Q324" s="336"/>
      <c r="R324" s="336"/>
      <c r="S324" s="336"/>
      <c r="T324" s="337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35" t="s">
        <v>43</v>
      </c>
      <c r="O325" s="336"/>
      <c r="P325" s="336"/>
      <c r="Q325" s="336"/>
      <c r="R325" s="336"/>
      <c r="S325" s="336"/>
      <c r="T325" s="337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16.5" customHeight="1" x14ac:dyDescent="0.25">
      <c r="A326" s="355" t="s">
        <v>493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66"/>
      <c r="Z326" s="66"/>
    </row>
    <row r="327" spans="1:53" ht="14.25" customHeight="1" x14ac:dyDescent="0.25">
      <c r="A327" s="344" t="s">
        <v>116</v>
      </c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67"/>
      <c r="Z327" s="67"/>
    </row>
    <row r="328" spans="1:53" ht="27" customHeight="1" x14ac:dyDescent="0.25">
      <c r="A328" s="64" t="s">
        <v>494</v>
      </c>
      <c r="B328" s="64" t="s">
        <v>495</v>
      </c>
      <c r="C328" s="37">
        <v>4301011324</v>
      </c>
      <c r="D328" s="330">
        <v>4607091384185</v>
      </c>
      <c r="E328" s="330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2"/>
      <c r="P328" s="332"/>
      <c r="Q328" s="332"/>
      <c r="R328" s="33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496</v>
      </c>
      <c r="B329" s="64" t="s">
        <v>497</v>
      </c>
      <c r="C329" s="37">
        <v>4301011312</v>
      </c>
      <c r="D329" s="330">
        <v>4607091384192</v>
      </c>
      <c r="E329" s="330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111</v>
      </c>
      <c r="M329" s="38">
        <v>60</v>
      </c>
      <c r="N329" s="4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498</v>
      </c>
      <c r="B330" s="64" t="s">
        <v>499</v>
      </c>
      <c r="C330" s="37">
        <v>4301011483</v>
      </c>
      <c r="D330" s="330">
        <v>4680115881907</v>
      </c>
      <c r="E330" s="330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112</v>
      </c>
      <c r="L330" s="39" t="s">
        <v>79</v>
      </c>
      <c r="M330" s="38">
        <v>60</v>
      </c>
      <c r="N330" s="4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500</v>
      </c>
      <c r="B331" s="64" t="s">
        <v>501</v>
      </c>
      <c r="C331" s="37">
        <v>4301011303</v>
      </c>
      <c r="D331" s="330">
        <v>4607091384680</v>
      </c>
      <c r="E331" s="330"/>
      <c r="F331" s="63">
        <v>0.4</v>
      </c>
      <c r="G331" s="38">
        <v>10</v>
      </c>
      <c r="H331" s="63">
        <v>4</v>
      </c>
      <c r="I331" s="63">
        <v>4.21</v>
      </c>
      <c r="J331" s="38">
        <v>120</v>
      </c>
      <c r="K331" s="38" t="s">
        <v>80</v>
      </c>
      <c r="L331" s="39" t="s">
        <v>79</v>
      </c>
      <c r="M331" s="38">
        <v>60</v>
      </c>
      <c r="N331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35" t="s">
        <v>43</v>
      </c>
      <c r="O333" s="336"/>
      <c r="P333" s="336"/>
      <c r="Q333" s="336"/>
      <c r="R333" s="336"/>
      <c r="S333" s="336"/>
      <c r="T333" s="33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44" t="s">
        <v>76</v>
      </c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344"/>
      <c r="W334" s="344"/>
      <c r="X334" s="344"/>
      <c r="Y334" s="67"/>
      <c r="Z334" s="67"/>
    </row>
    <row r="335" spans="1:53" ht="27" customHeight="1" x14ac:dyDescent="0.25">
      <c r="A335" s="64" t="s">
        <v>502</v>
      </c>
      <c r="B335" s="64" t="s">
        <v>503</v>
      </c>
      <c r="C335" s="37">
        <v>4301031139</v>
      </c>
      <c r="D335" s="330">
        <v>4607091384802</v>
      </c>
      <c r="E335" s="330"/>
      <c r="F335" s="63">
        <v>0.73</v>
      </c>
      <c r="G335" s="38">
        <v>6</v>
      </c>
      <c r="H335" s="63">
        <v>4.38</v>
      </c>
      <c r="I335" s="63">
        <v>4.58</v>
      </c>
      <c r="J335" s="38">
        <v>156</v>
      </c>
      <c r="K335" s="38" t="s">
        <v>80</v>
      </c>
      <c r="L335" s="39" t="s">
        <v>79</v>
      </c>
      <c r="M335" s="38">
        <v>35</v>
      </c>
      <c r="N335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2"/>
      <c r="P335" s="332"/>
      <c r="Q335" s="332"/>
      <c r="R335" s="333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t="27" customHeight="1" x14ac:dyDescent="0.25">
      <c r="A336" s="64" t="s">
        <v>504</v>
      </c>
      <c r="B336" s="64" t="s">
        <v>505</v>
      </c>
      <c r="C336" s="37">
        <v>4301031140</v>
      </c>
      <c r="D336" s="330">
        <v>4607091384826</v>
      </c>
      <c r="E336" s="330"/>
      <c r="F336" s="63">
        <v>0.35</v>
      </c>
      <c r="G336" s="38">
        <v>8</v>
      </c>
      <c r="H336" s="63">
        <v>2.8</v>
      </c>
      <c r="I336" s="63">
        <v>2.9</v>
      </c>
      <c r="J336" s="38">
        <v>234</v>
      </c>
      <c r="K336" s="38" t="s">
        <v>184</v>
      </c>
      <c r="L336" s="39" t="s">
        <v>79</v>
      </c>
      <c r="M336" s="38">
        <v>35</v>
      </c>
      <c r="N336" s="4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IFERROR(IF(W336=0,"",ROUNDUP(W336/H336,0)*0.00502),"")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42</v>
      </c>
      <c r="V337" s="44">
        <f>IFERROR(V335/H335,"0")+IFERROR(V336/H336,"0")</f>
        <v>0</v>
      </c>
      <c r="W337" s="44">
        <f>IFERROR(W335/H335,"0")+IFERROR(W336/H336,"0")</f>
        <v>0</v>
      </c>
      <c r="X337" s="44">
        <f>IFERROR(IF(X335="",0,X335),"0")+IFERROR(IF(X336="",0,X336),"0")</f>
        <v>0</v>
      </c>
      <c r="Y337" s="68"/>
      <c r="Z337" s="68"/>
    </row>
    <row r="338" spans="1:53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35" t="s">
        <v>43</v>
      </c>
      <c r="O338" s="336"/>
      <c r="P338" s="336"/>
      <c r="Q338" s="336"/>
      <c r="R338" s="336"/>
      <c r="S338" s="336"/>
      <c r="T338" s="337"/>
      <c r="U338" s="43" t="s">
        <v>0</v>
      </c>
      <c r="V338" s="44">
        <f>IFERROR(SUM(V335:V336),"0")</f>
        <v>0</v>
      </c>
      <c r="W338" s="44">
        <f>IFERROR(SUM(W335:W336),"0")</f>
        <v>0</v>
      </c>
      <c r="X338" s="43"/>
      <c r="Y338" s="68"/>
      <c r="Z338" s="68"/>
    </row>
    <row r="339" spans="1:53" ht="14.25" customHeight="1" x14ac:dyDescent="0.25">
      <c r="A339" s="344" t="s">
        <v>81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67"/>
      <c r="Z339" s="67"/>
    </row>
    <row r="340" spans="1:53" ht="27" customHeight="1" x14ac:dyDescent="0.25">
      <c r="A340" s="64" t="s">
        <v>506</v>
      </c>
      <c r="B340" s="64" t="s">
        <v>507</v>
      </c>
      <c r="C340" s="37">
        <v>4301051303</v>
      </c>
      <c r="D340" s="330">
        <v>4607091384246</v>
      </c>
      <c r="E340" s="330"/>
      <c r="F340" s="63">
        <v>1.3</v>
      </c>
      <c r="G340" s="38">
        <v>6</v>
      </c>
      <c r="H340" s="63">
        <v>7.8</v>
      </c>
      <c r="I340" s="63">
        <v>8.3640000000000008</v>
      </c>
      <c r="J340" s="38">
        <v>56</v>
      </c>
      <c r="K340" s="38" t="s">
        <v>112</v>
      </c>
      <c r="L340" s="39" t="s">
        <v>79</v>
      </c>
      <c r="M340" s="38">
        <v>40</v>
      </c>
      <c r="N340" s="4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2"/>
      <c r="P340" s="332"/>
      <c r="Q340" s="332"/>
      <c r="R340" s="33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508</v>
      </c>
      <c r="B341" s="64" t="s">
        <v>509</v>
      </c>
      <c r="C341" s="37">
        <v>4301051445</v>
      </c>
      <c r="D341" s="330">
        <v>4680115881976</v>
      </c>
      <c r="E341" s="330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4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2"/>
      <c r="P341" s="332"/>
      <c r="Q341" s="332"/>
      <c r="R341" s="33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510</v>
      </c>
      <c r="B342" s="64" t="s">
        <v>511</v>
      </c>
      <c r="C342" s="37">
        <v>4301051297</v>
      </c>
      <c r="D342" s="330">
        <v>4607091384253</v>
      </c>
      <c r="E342" s="330"/>
      <c r="F342" s="63">
        <v>0.4</v>
      </c>
      <c r="G342" s="38">
        <v>6</v>
      </c>
      <c r="H342" s="63">
        <v>2.4</v>
      </c>
      <c r="I342" s="63">
        <v>2.6840000000000002</v>
      </c>
      <c r="J342" s="38">
        <v>156</v>
      </c>
      <c r="K342" s="38" t="s">
        <v>80</v>
      </c>
      <c r="L342" s="39" t="s">
        <v>79</v>
      </c>
      <c r="M342" s="38">
        <v>40</v>
      </c>
      <c r="N342" s="4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512</v>
      </c>
      <c r="B343" s="64" t="s">
        <v>513</v>
      </c>
      <c r="C343" s="37">
        <v>4301051444</v>
      </c>
      <c r="D343" s="330">
        <v>4680115881969</v>
      </c>
      <c r="E343" s="330"/>
      <c r="F343" s="63">
        <v>0.4</v>
      </c>
      <c r="G343" s="38">
        <v>6</v>
      </c>
      <c r="H343" s="63">
        <v>2.4</v>
      </c>
      <c r="I343" s="63">
        <v>2.6</v>
      </c>
      <c r="J343" s="38">
        <v>156</v>
      </c>
      <c r="K343" s="38" t="s">
        <v>80</v>
      </c>
      <c r="L343" s="39" t="s">
        <v>79</v>
      </c>
      <c r="M343" s="38">
        <v>40</v>
      </c>
      <c r="N343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42</v>
      </c>
      <c r="V344" s="44">
        <f>IFERROR(V340/H340,"0")+IFERROR(V341/H341,"0")+IFERROR(V342/H342,"0")+IFERROR(V343/H343,"0")</f>
        <v>0</v>
      </c>
      <c r="W344" s="44">
        <f>IFERROR(W340/H340,"0")+IFERROR(W341/H341,"0")+IFERROR(W342/H342,"0")+IFERROR(W343/H343,"0")</f>
        <v>0</v>
      </c>
      <c r="X344" s="44">
        <f>IFERROR(IF(X340="",0,X340),"0")+IFERROR(IF(X341="",0,X341),"0")+IFERROR(IF(X342="",0,X342),"0")+IFERROR(IF(X343="",0,X343),"0")</f>
        <v>0</v>
      </c>
      <c r="Y344" s="68"/>
      <c r="Z344" s="68"/>
    </row>
    <row r="345" spans="1:53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35" t="s">
        <v>43</v>
      </c>
      <c r="O345" s="336"/>
      <c r="P345" s="336"/>
      <c r="Q345" s="336"/>
      <c r="R345" s="336"/>
      <c r="S345" s="336"/>
      <c r="T345" s="337"/>
      <c r="U345" s="43" t="s">
        <v>0</v>
      </c>
      <c r="V345" s="44">
        <f>IFERROR(SUM(V340:V343),"0")</f>
        <v>0</v>
      </c>
      <c r="W345" s="44">
        <f>IFERROR(SUM(W340:W343),"0")</f>
        <v>0</v>
      </c>
      <c r="X345" s="43"/>
      <c r="Y345" s="68"/>
      <c r="Z345" s="68"/>
    </row>
    <row r="346" spans="1:53" ht="14.25" customHeight="1" x14ac:dyDescent="0.25">
      <c r="A346" s="344" t="s">
        <v>236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67"/>
      <c r="Z346" s="67"/>
    </row>
    <row r="347" spans="1:53" ht="27" customHeight="1" x14ac:dyDescent="0.25">
      <c r="A347" s="64" t="s">
        <v>514</v>
      </c>
      <c r="B347" s="64" t="s">
        <v>515</v>
      </c>
      <c r="C347" s="37">
        <v>4301060322</v>
      </c>
      <c r="D347" s="330">
        <v>4607091389357</v>
      </c>
      <c r="E347" s="330"/>
      <c r="F347" s="63">
        <v>1.3</v>
      </c>
      <c r="G347" s="38">
        <v>6</v>
      </c>
      <c r="H347" s="63">
        <v>7.8</v>
      </c>
      <c r="I347" s="63">
        <v>8.2799999999999994</v>
      </c>
      <c r="J347" s="38">
        <v>56</v>
      </c>
      <c r="K347" s="38" t="s">
        <v>112</v>
      </c>
      <c r="L347" s="39" t="s">
        <v>79</v>
      </c>
      <c r="M347" s="38">
        <v>40</v>
      </c>
      <c r="N347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59" t="s">
        <v>66</v>
      </c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35" t="s">
        <v>43</v>
      </c>
      <c r="O349" s="336"/>
      <c r="P349" s="336"/>
      <c r="Q349" s="336"/>
      <c r="R349" s="336"/>
      <c r="S349" s="336"/>
      <c r="T349" s="337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27.75" customHeight="1" x14ac:dyDescent="0.2">
      <c r="A350" s="354" t="s">
        <v>516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55"/>
      <c r="Z350" s="55"/>
    </row>
    <row r="351" spans="1:53" ht="16.5" customHeight="1" x14ac:dyDescent="0.25">
      <c r="A351" s="355" t="s">
        <v>517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66"/>
      <c r="Z351" s="66"/>
    </row>
    <row r="352" spans="1:53" ht="14.25" customHeight="1" x14ac:dyDescent="0.25">
      <c r="A352" s="344" t="s">
        <v>116</v>
      </c>
      <c r="B352" s="344"/>
      <c r="C352" s="344"/>
      <c r="D352" s="344"/>
      <c r="E352" s="344"/>
      <c r="F352" s="344"/>
      <c r="G352" s="344"/>
      <c r="H352" s="344"/>
      <c r="I352" s="344"/>
      <c r="J352" s="344"/>
      <c r="K352" s="344"/>
      <c r="L352" s="344"/>
      <c r="M352" s="344"/>
      <c r="N352" s="344"/>
      <c r="O352" s="344"/>
      <c r="P352" s="344"/>
      <c r="Q352" s="344"/>
      <c r="R352" s="344"/>
      <c r="S352" s="344"/>
      <c r="T352" s="344"/>
      <c r="U352" s="344"/>
      <c r="V352" s="344"/>
      <c r="W352" s="344"/>
      <c r="X352" s="344"/>
      <c r="Y352" s="67"/>
      <c r="Z352" s="67"/>
    </row>
    <row r="353" spans="1:53" ht="27" customHeight="1" x14ac:dyDescent="0.25">
      <c r="A353" s="64" t="s">
        <v>518</v>
      </c>
      <c r="B353" s="64" t="s">
        <v>519</v>
      </c>
      <c r="C353" s="37">
        <v>4301011428</v>
      </c>
      <c r="D353" s="330">
        <v>4607091389708</v>
      </c>
      <c r="E353" s="330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t="27" customHeight="1" x14ac:dyDescent="0.25">
      <c r="A354" s="64" t="s">
        <v>520</v>
      </c>
      <c r="B354" s="64" t="s">
        <v>521</v>
      </c>
      <c r="C354" s="37">
        <v>4301011427</v>
      </c>
      <c r="D354" s="330">
        <v>4607091389692</v>
      </c>
      <c r="E354" s="330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111</v>
      </c>
      <c r="M354" s="38">
        <v>50</v>
      </c>
      <c r="N354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42</v>
      </c>
      <c r="V355" s="44">
        <f>IFERROR(V353/H353,"0")+IFERROR(V354/H354,"0")</f>
        <v>0</v>
      </c>
      <c r="W355" s="44">
        <f>IFERROR(W353/H353,"0")+IFERROR(W354/H354,"0")</f>
        <v>0</v>
      </c>
      <c r="X355" s="44">
        <f>IFERROR(IF(X353="",0,X353),"0")+IFERROR(IF(X354="",0,X354),"0")</f>
        <v>0</v>
      </c>
      <c r="Y355" s="68"/>
      <c r="Z355" s="68"/>
    </row>
    <row r="356" spans="1:53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35" t="s">
        <v>43</v>
      </c>
      <c r="O356" s="336"/>
      <c r="P356" s="336"/>
      <c r="Q356" s="336"/>
      <c r="R356" s="336"/>
      <c r="S356" s="336"/>
      <c r="T356" s="337"/>
      <c r="U356" s="43" t="s">
        <v>0</v>
      </c>
      <c r="V356" s="44">
        <f>IFERROR(SUM(V353:V354),"0")</f>
        <v>0</v>
      </c>
      <c r="W356" s="44">
        <f>IFERROR(SUM(W353:W354),"0")</f>
        <v>0</v>
      </c>
      <c r="X356" s="43"/>
      <c r="Y356" s="68"/>
      <c r="Z356" s="68"/>
    </row>
    <row r="357" spans="1:53" ht="14.25" customHeight="1" x14ac:dyDescent="0.25">
      <c r="A357" s="344" t="s">
        <v>76</v>
      </c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344"/>
      <c r="R357" s="344"/>
      <c r="S357" s="344"/>
      <c r="T357" s="344"/>
      <c r="U357" s="344"/>
      <c r="V357" s="344"/>
      <c r="W357" s="344"/>
      <c r="X357" s="344"/>
      <c r="Y357" s="67"/>
      <c r="Z357" s="67"/>
    </row>
    <row r="358" spans="1:53" ht="27" customHeight="1" x14ac:dyDescent="0.25">
      <c r="A358" s="64" t="s">
        <v>522</v>
      </c>
      <c r="B358" s="64" t="s">
        <v>523</v>
      </c>
      <c r="C358" s="37">
        <v>4301031177</v>
      </c>
      <c r="D358" s="330">
        <v>4607091389753</v>
      </c>
      <c r="E358" s="330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ref="W358:W370" si="15"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4301031174</v>
      </c>
      <c r="D359" s="330">
        <v>4607091389760</v>
      </c>
      <c r="E359" s="330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4301031175</v>
      </c>
      <c r="D360" s="330">
        <v>4607091389746</v>
      </c>
      <c r="E360" s="330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2"/>
      <c r="P360" s="332"/>
      <c r="Q360" s="332"/>
      <c r="R360" s="33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528</v>
      </c>
      <c r="B361" s="64" t="s">
        <v>529</v>
      </c>
      <c r="C361" s="37">
        <v>4301031236</v>
      </c>
      <c r="D361" s="330">
        <v>4680115882928</v>
      </c>
      <c r="E361" s="330"/>
      <c r="F361" s="63">
        <v>0.28000000000000003</v>
      </c>
      <c r="G361" s="38">
        <v>6</v>
      </c>
      <c r="H361" s="63">
        <v>1.68</v>
      </c>
      <c r="I361" s="63">
        <v>2.6</v>
      </c>
      <c r="J361" s="38">
        <v>156</v>
      </c>
      <c r="K361" s="38" t="s">
        <v>80</v>
      </c>
      <c r="L361" s="39" t="s">
        <v>79</v>
      </c>
      <c r="M361" s="38">
        <v>35</v>
      </c>
      <c r="N361" s="4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2"/>
      <c r="P361" s="332"/>
      <c r="Q361" s="332"/>
      <c r="R361" s="33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530</v>
      </c>
      <c r="B362" s="64" t="s">
        <v>531</v>
      </c>
      <c r="C362" s="37">
        <v>4301031257</v>
      </c>
      <c r="D362" s="330">
        <v>4680115883147</v>
      </c>
      <c r="E362" s="330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184</v>
      </c>
      <c r="L362" s="39" t="s">
        <v>79</v>
      </c>
      <c r="M362" s="38">
        <v>45</v>
      </c>
      <c r="N362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2"/>
      <c r="P362" s="332"/>
      <c r="Q362" s="332"/>
      <c r="R362" s="33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ref="X362:X370" si="16">IFERROR(IF(W362=0,"",ROUNDUP(W362/H362,0)*0.00502),"")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532</v>
      </c>
      <c r="B363" s="64" t="s">
        <v>533</v>
      </c>
      <c r="C363" s="37">
        <v>4301031178</v>
      </c>
      <c r="D363" s="330">
        <v>4607091384338</v>
      </c>
      <c r="E363" s="330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184</v>
      </c>
      <c r="L363" s="39" t="s">
        <v>79</v>
      </c>
      <c r="M363" s="38">
        <v>45</v>
      </c>
      <c r="N363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534</v>
      </c>
      <c r="B364" s="64" t="s">
        <v>535</v>
      </c>
      <c r="C364" s="37">
        <v>4301031254</v>
      </c>
      <c r="D364" s="330">
        <v>4680115883154</v>
      </c>
      <c r="E364" s="330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184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536</v>
      </c>
      <c r="B365" s="64" t="s">
        <v>537</v>
      </c>
      <c r="C365" s="37">
        <v>4301031171</v>
      </c>
      <c r="D365" s="330">
        <v>4607091389524</v>
      </c>
      <c r="E365" s="330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184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538</v>
      </c>
      <c r="B366" s="64" t="s">
        <v>539</v>
      </c>
      <c r="C366" s="37">
        <v>4301031258</v>
      </c>
      <c r="D366" s="330">
        <v>4680115883161</v>
      </c>
      <c r="E366" s="330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184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540</v>
      </c>
      <c r="B367" s="64" t="s">
        <v>541</v>
      </c>
      <c r="C367" s="37">
        <v>4301031170</v>
      </c>
      <c r="D367" s="330">
        <v>4607091384345</v>
      </c>
      <c r="E367" s="330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184</v>
      </c>
      <c r="L367" s="39" t="s">
        <v>79</v>
      </c>
      <c r="M367" s="38">
        <v>45</v>
      </c>
      <c r="N367" s="4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2"/>
      <c r="P367" s="332"/>
      <c r="Q367" s="332"/>
      <c r="R367" s="333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4301031256</v>
      </c>
      <c r="D368" s="330">
        <v>4680115883178</v>
      </c>
      <c r="E368" s="330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184</v>
      </c>
      <c r="L368" s="39" t="s">
        <v>79</v>
      </c>
      <c r="M368" s="38">
        <v>45</v>
      </c>
      <c r="N368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2"/>
      <c r="P368" s="332"/>
      <c r="Q368" s="332"/>
      <c r="R368" s="333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4301031172</v>
      </c>
      <c r="D369" s="330">
        <v>4607091389531</v>
      </c>
      <c r="E369" s="330"/>
      <c r="F369" s="63">
        <v>0.35</v>
      </c>
      <c r="G369" s="38">
        <v>6</v>
      </c>
      <c r="H369" s="63">
        <v>2.1</v>
      </c>
      <c r="I369" s="63">
        <v>2.23</v>
      </c>
      <c r="J369" s="38">
        <v>234</v>
      </c>
      <c r="K369" s="38" t="s">
        <v>184</v>
      </c>
      <c r="L369" s="39" t="s">
        <v>79</v>
      </c>
      <c r="M369" s="38">
        <v>45</v>
      </c>
      <c r="N369" s="3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2"/>
      <c r="P369" s="332"/>
      <c r="Q369" s="332"/>
      <c r="R369" s="333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4301031255</v>
      </c>
      <c r="D370" s="330">
        <v>4680115883185</v>
      </c>
      <c r="E370" s="330"/>
      <c r="F370" s="63">
        <v>0.28000000000000003</v>
      </c>
      <c r="G370" s="38">
        <v>6</v>
      </c>
      <c r="H370" s="63">
        <v>1.68</v>
      </c>
      <c r="I370" s="63">
        <v>1.81</v>
      </c>
      <c r="J370" s="38">
        <v>234</v>
      </c>
      <c r="K370" s="38" t="s">
        <v>184</v>
      </c>
      <c r="L370" s="39" t="s">
        <v>79</v>
      </c>
      <c r="M370" s="38">
        <v>45</v>
      </c>
      <c r="N370" s="396" t="s">
        <v>548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5"/>
        <v>0</v>
      </c>
      <c r="X370" s="42" t="str">
        <f t="shared" si="16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42</v>
      </c>
      <c r="V371" s="4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4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4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35" t="s">
        <v>43</v>
      </c>
      <c r="O372" s="336"/>
      <c r="P372" s="336"/>
      <c r="Q372" s="336"/>
      <c r="R372" s="336"/>
      <c r="S372" s="336"/>
      <c r="T372" s="337"/>
      <c r="U372" s="43" t="s">
        <v>0</v>
      </c>
      <c r="V372" s="44">
        <f>IFERROR(SUM(V358:V370),"0")</f>
        <v>0</v>
      </c>
      <c r="W372" s="44">
        <f>IFERROR(SUM(W358:W370),"0")</f>
        <v>0</v>
      </c>
      <c r="X372" s="43"/>
      <c r="Y372" s="68"/>
      <c r="Z372" s="68"/>
    </row>
    <row r="373" spans="1:53" ht="14.25" customHeight="1" x14ac:dyDescent="0.25">
      <c r="A373" s="344" t="s">
        <v>81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4301051258</v>
      </c>
      <c r="D374" s="330">
        <v>4607091389685</v>
      </c>
      <c r="E374" s="330"/>
      <c r="F374" s="63">
        <v>1.3</v>
      </c>
      <c r="G374" s="38">
        <v>6</v>
      </c>
      <c r="H374" s="63">
        <v>7.8</v>
      </c>
      <c r="I374" s="63">
        <v>8.3460000000000001</v>
      </c>
      <c r="J374" s="38">
        <v>56</v>
      </c>
      <c r="K374" s="38" t="s">
        <v>112</v>
      </c>
      <c r="L374" s="39" t="s">
        <v>141</v>
      </c>
      <c r="M374" s="38">
        <v>45</v>
      </c>
      <c r="N374" s="3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2"/>
      <c r="P374" s="332"/>
      <c r="Q374" s="332"/>
      <c r="R374" s="33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4301051431</v>
      </c>
      <c r="D375" s="330">
        <v>4607091389654</v>
      </c>
      <c r="E375" s="330"/>
      <c r="F375" s="63">
        <v>0.33</v>
      </c>
      <c r="G375" s="38">
        <v>6</v>
      </c>
      <c r="H375" s="63">
        <v>1.98</v>
      </c>
      <c r="I375" s="63">
        <v>2.258</v>
      </c>
      <c r="J375" s="38">
        <v>156</v>
      </c>
      <c r="K375" s="38" t="s">
        <v>80</v>
      </c>
      <c r="L375" s="39" t="s">
        <v>141</v>
      </c>
      <c r="M375" s="38">
        <v>45</v>
      </c>
      <c r="N375" s="3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2"/>
      <c r="P375" s="332"/>
      <c r="Q375" s="332"/>
      <c r="R375" s="33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553</v>
      </c>
      <c r="B376" s="64" t="s">
        <v>554</v>
      </c>
      <c r="C376" s="37">
        <v>4301051284</v>
      </c>
      <c r="D376" s="330">
        <v>4607091384352</v>
      </c>
      <c r="E376" s="330"/>
      <c r="F376" s="63">
        <v>0.6</v>
      </c>
      <c r="G376" s="38">
        <v>4</v>
      </c>
      <c r="H376" s="63">
        <v>2.4</v>
      </c>
      <c r="I376" s="63">
        <v>2.6459999999999999</v>
      </c>
      <c r="J376" s="38">
        <v>120</v>
      </c>
      <c r="K376" s="38" t="s">
        <v>80</v>
      </c>
      <c r="L376" s="39" t="s">
        <v>141</v>
      </c>
      <c r="M376" s="38">
        <v>45</v>
      </c>
      <c r="N376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555</v>
      </c>
      <c r="B377" s="64" t="s">
        <v>556</v>
      </c>
      <c r="C377" s="37">
        <v>4301051257</v>
      </c>
      <c r="D377" s="330">
        <v>4607091389661</v>
      </c>
      <c r="E377" s="330"/>
      <c r="F377" s="63">
        <v>0.55000000000000004</v>
      </c>
      <c r="G377" s="38">
        <v>4</v>
      </c>
      <c r="H377" s="63">
        <v>2.2000000000000002</v>
      </c>
      <c r="I377" s="63">
        <v>2.492</v>
      </c>
      <c r="J377" s="38">
        <v>120</v>
      </c>
      <c r="K377" s="38" t="s">
        <v>80</v>
      </c>
      <c r="L377" s="39" t="s">
        <v>141</v>
      </c>
      <c r="M377" s="38">
        <v>45</v>
      </c>
      <c r="N377" s="3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2"/>
      <c r="P377" s="332"/>
      <c r="Q377" s="332"/>
      <c r="R377" s="33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35" t="s">
        <v>43</v>
      </c>
      <c r="O379" s="336"/>
      <c r="P379" s="336"/>
      <c r="Q379" s="336"/>
      <c r="R379" s="336"/>
      <c r="S379" s="336"/>
      <c r="T379" s="337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44" t="s">
        <v>236</v>
      </c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344"/>
      <c r="R380" s="344"/>
      <c r="S380" s="344"/>
      <c r="T380" s="344"/>
      <c r="U380" s="344"/>
      <c r="V380" s="344"/>
      <c r="W380" s="344"/>
      <c r="X380" s="344"/>
      <c r="Y380" s="67"/>
      <c r="Z380" s="67"/>
    </row>
    <row r="381" spans="1:53" ht="27" customHeight="1" x14ac:dyDescent="0.25">
      <c r="A381" s="64" t="s">
        <v>557</v>
      </c>
      <c r="B381" s="64" t="s">
        <v>558</v>
      </c>
      <c r="C381" s="37">
        <v>4301060352</v>
      </c>
      <c r="D381" s="330">
        <v>4680115881648</v>
      </c>
      <c r="E381" s="330"/>
      <c r="F381" s="63">
        <v>1</v>
      </c>
      <c r="G381" s="38">
        <v>4</v>
      </c>
      <c r="H381" s="63">
        <v>4</v>
      </c>
      <c r="I381" s="63">
        <v>4.4039999999999999</v>
      </c>
      <c r="J381" s="38">
        <v>104</v>
      </c>
      <c r="K381" s="38" t="s">
        <v>112</v>
      </c>
      <c r="L381" s="39" t="s">
        <v>79</v>
      </c>
      <c r="M381" s="38">
        <v>35</v>
      </c>
      <c r="N381" s="3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IFERROR(IF(W381=0,"",ROUNDUP(W381/H381,0)*0.01196),"")</f>
        <v/>
      </c>
      <c r="Y381" s="69" t="s">
        <v>48</v>
      </c>
      <c r="Z381" s="70" t="s">
        <v>48</v>
      </c>
      <c r="AD381" s="71"/>
      <c r="BA381" s="279" t="s">
        <v>66</v>
      </c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42</v>
      </c>
      <c r="V382" s="44">
        <f>IFERROR(V381/H381,"0")</f>
        <v>0</v>
      </c>
      <c r="W382" s="44">
        <f>IFERROR(W381/H381,"0")</f>
        <v>0</v>
      </c>
      <c r="X382" s="44">
        <f>IFERROR(IF(X381="",0,X381),"0")</f>
        <v>0</v>
      </c>
      <c r="Y382" s="68"/>
      <c r="Z382" s="68"/>
    </row>
    <row r="383" spans="1:53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35" t="s">
        <v>43</v>
      </c>
      <c r="O383" s="336"/>
      <c r="P383" s="336"/>
      <c r="Q383" s="336"/>
      <c r="R383" s="336"/>
      <c r="S383" s="336"/>
      <c r="T383" s="337"/>
      <c r="U383" s="43" t="s">
        <v>0</v>
      </c>
      <c r="V383" s="44">
        <f>IFERROR(SUM(V381:V381),"0")</f>
        <v>0</v>
      </c>
      <c r="W383" s="44">
        <f>IFERROR(SUM(W381:W381),"0")</f>
        <v>0</v>
      </c>
      <c r="X383" s="43"/>
      <c r="Y383" s="68"/>
      <c r="Z383" s="68"/>
    </row>
    <row r="384" spans="1:53" ht="14.25" customHeight="1" x14ac:dyDescent="0.25">
      <c r="A384" s="344" t="s">
        <v>94</v>
      </c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4"/>
      <c r="N384" s="344"/>
      <c r="O384" s="344"/>
      <c r="P384" s="344"/>
      <c r="Q384" s="344"/>
      <c r="R384" s="344"/>
      <c r="S384" s="344"/>
      <c r="T384" s="344"/>
      <c r="U384" s="344"/>
      <c r="V384" s="344"/>
      <c r="W384" s="344"/>
      <c r="X384" s="344"/>
      <c r="Y384" s="67"/>
      <c r="Z384" s="67"/>
    </row>
    <row r="385" spans="1:53" ht="27" customHeight="1" x14ac:dyDescent="0.25">
      <c r="A385" s="64" t="s">
        <v>559</v>
      </c>
      <c r="B385" s="64" t="s">
        <v>560</v>
      </c>
      <c r="C385" s="37">
        <v>4301032046</v>
      </c>
      <c r="D385" s="330">
        <v>4680115884359</v>
      </c>
      <c r="E385" s="330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563</v>
      </c>
      <c r="L385" s="39" t="s">
        <v>562</v>
      </c>
      <c r="M385" s="38">
        <v>60</v>
      </c>
      <c r="N385" s="391" t="s">
        <v>561</v>
      </c>
      <c r="O385" s="332"/>
      <c r="P385" s="332"/>
      <c r="Q385" s="332"/>
      <c r="R385" s="33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4301032045</v>
      </c>
      <c r="D386" s="330">
        <v>4680115884335</v>
      </c>
      <c r="E386" s="330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563</v>
      </c>
      <c r="L386" s="39" t="s">
        <v>562</v>
      </c>
      <c r="M386" s="38">
        <v>60</v>
      </c>
      <c r="N386" s="387" t="s">
        <v>566</v>
      </c>
      <c r="O386" s="332"/>
      <c r="P386" s="332"/>
      <c r="Q386" s="332"/>
      <c r="R386" s="33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30">
        <v>4680115884342</v>
      </c>
      <c r="E387" s="330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563</v>
      </c>
      <c r="L387" s="39" t="s">
        <v>562</v>
      </c>
      <c r="M387" s="38">
        <v>60</v>
      </c>
      <c r="N387" s="388" t="s">
        <v>569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570</v>
      </c>
      <c r="B388" s="64" t="s">
        <v>571</v>
      </c>
      <c r="C388" s="37">
        <v>4301170011</v>
      </c>
      <c r="D388" s="330">
        <v>4680115884113</v>
      </c>
      <c r="E388" s="330"/>
      <c r="F388" s="63">
        <v>0.11</v>
      </c>
      <c r="G388" s="38">
        <v>12</v>
      </c>
      <c r="H388" s="63">
        <v>1.32</v>
      </c>
      <c r="I388" s="63">
        <v>1.88</v>
      </c>
      <c r="J388" s="38">
        <v>200</v>
      </c>
      <c r="K388" s="38" t="s">
        <v>563</v>
      </c>
      <c r="L388" s="39" t="s">
        <v>562</v>
      </c>
      <c r="M388" s="38">
        <v>150</v>
      </c>
      <c r="N388" s="389" t="s">
        <v>572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42</v>
      </c>
      <c r="V389" s="44">
        <f>IFERROR(V385/H385,"0")+IFERROR(V386/H386,"0")+IFERROR(V387/H387,"0")+IFERROR(V388/H388,"0")</f>
        <v>0</v>
      </c>
      <c r="W389" s="44">
        <f>IFERROR(W385/H385,"0")+IFERROR(W386/H386,"0")+IFERROR(W387/H387,"0")+IFERROR(W388/H388,"0")</f>
        <v>0</v>
      </c>
      <c r="X389" s="44">
        <f>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35" t="s">
        <v>43</v>
      </c>
      <c r="O390" s="336"/>
      <c r="P390" s="336"/>
      <c r="Q390" s="336"/>
      <c r="R390" s="336"/>
      <c r="S390" s="336"/>
      <c r="T390" s="337"/>
      <c r="U390" s="43" t="s">
        <v>0</v>
      </c>
      <c r="V390" s="44">
        <f>IFERROR(SUM(V385:V388),"0")</f>
        <v>0</v>
      </c>
      <c r="W390" s="44">
        <f>IFERROR(SUM(W385:W388),"0")</f>
        <v>0</v>
      </c>
      <c r="X390" s="43"/>
      <c r="Y390" s="68"/>
      <c r="Z390" s="68"/>
    </row>
    <row r="391" spans="1:53" ht="16.5" customHeight="1" x14ac:dyDescent="0.25">
      <c r="A391" s="355" t="s">
        <v>573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6"/>
      <c r="Z391" s="66"/>
    </row>
    <row r="392" spans="1:53" ht="14.25" customHeight="1" x14ac:dyDescent="0.25">
      <c r="A392" s="344" t="s">
        <v>108</v>
      </c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67"/>
      <c r="Z392" s="67"/>
    </row>
    <row r="393" spans="1:53" ht="27" customHeight="1" x14ac:dyDescent="0.25">
      <c r="A393" s="64" t="s">
        <v>574</v>
      </c>
      <c r="B393" s="64" t="s">
        <v>575</v>
      </c>
      <c r="C393" s="37">
        <v>4301020196</v>
      </c>
      <c r="D393" s="330">
        <v>4607091389388</v>
      </c>
      <c r="E393" s="330"/>
      <c r="F393" s="63">
        <v>1.3</v>
      </c>
      <c r="G393" s="38">
        <v>4</v>
      </c>
      <c r="H393" s="63">
        <v>5.2</v>
      </c>
      <c r="I393" s="63">
        <v>5.6079999999999997</v>
      </c>
      <c r="J393" s="38">
        <v>104</v>
      </c>
      <c r="K393" s="38" t="s">
        <v>112</v>
      </c>
      <c r="L393" s="39" t="s">
        <v>141</v>
      </c>
      <c r="M393" s="38">
        <v>35</v>
      </c>
      <c r="N393" s="3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4301020185</v>
      </c>
      <c r="D394" s="330">
        <v>4607091389364</v>
      </c>
      <c r="E394" s="330"/>
      <c r="F394" s="63">
        <v>0.42</v>
      </c>
      <c r="G394" s="38">
        <v>6</v>
      </c>
      <c r="H394" s="63">
        <v>2.52</v>
      </c>
      <c r="I394" s="63">
        <v>2.75</v>
      </c>
      <c r="J394" s="38">
        <v>156</v>
      </c>
      <c r="K394" s="38" t="s">
        <v>80</v>
      </c>
      <c r="L394" s="39" t="s">
        <v>141</v>
      </c>
      <c r="M394" s="38">
        <v>35</v>
      </c>
      <c r="N394" s="3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5" t="s">
        <v>66</v>
      </c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35" t="s">
        <v>43</v>
      </c>
      <c r="O396" s="336"/>
      <c r="P396" s="336"/>
      <c r="Q396" s="336"/>
      <c r="R396" s="336"/>
      <c r="S396" s="336"/>
      <c r="T396" s="337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4.25" customHeight="1" x14ac:dyDescent="0.25">
      <c r="A397" s="344" t="s">
        <v>76</v>
      </c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4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67"/>
      <c r="Z397" s="67"/>
    </row>
    <row r="398" spans="1:53" ht="27" customHeight="1" x14ac:dyDescent="0.25">
      <c r="A398" s="64" t="s">
        <v>578</v>
      </c>
      <c r="B398" s="64" t="s">
        <v>579</v>
      </c>
      <c r="C398" s="37">
        <v>4301031212</v>
      </c>
      <c r="D398" s="330">
        <v>4607091389739</v>
      </c>
      <c r="E398" s="330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80</v>
      </c>
      <c r="L398" s="39" t="s">
        <v>111</v>
      </c>
      <c r="M398" s="38">
        <v>45</v>
      </c>
      <c r="N398" s="3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4" si="17"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580</v>
      </c>
      <c r="B399" s="64" t="s">
        <v>581</v>
      </c>
      <c r="C399" s="37">
        <v>4301031247</v>
      </c>
      <c r="D399" s="330">
        <v>4680115883048</v>
      </c>
      <c r="E399" s="330"/>
      <c r="F399" s="63">
        <v>1</v>
      </c>
      <c r="G399" s="38">
        <v>4</v>
      </c>
      <c r="H399" s="63">
        <v>4</v>
      </c>
      <c r="I399" s="63">
        <v>4.21</v>
      </c>
      <c r="J399" s="38">
        <v>120</v>
      </c>
      <c r="K399" s="38" t="s">
        <v>80</v>
      </c>
      <c r="L399" s="39" t="s">
        <v>79</v>
      </c>
      <c r="M399" s="38">
        <v>40</v>
      </c>
      <c r="N399" s="3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2"/>
      <c r="P399" s="332"/>
      <c r="Q399" s="332"/>
      <c r="R399" s="33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4301031176</v>
      </c>
      <c r="D400" s="330">
        <v>4607091389425</v>
      </c>
      <c r="E400" s="330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184</v>
      </c>
      <c r="L400" s="39" t="s">
        <v>79</v>
      </c>
      <c r="M400" s="38">
        <v>45</v>
      </c>
      <c r="N400" s="3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2"/>
      <c r="P400" s="332"/>
      <c r="Q400" s="332"/>
      <c r="R400" s="33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584</v>
      </c>
      <c r="B401" s="64" t="s">
        <v>585</v>
      </c>
      <c r="C401" s="37">
        <v>4301031215</v>
      </c>
      <c r="D401" s="330">
        <v>4680115882911</v>
      </c>
      <c r="E401" s="330"/>
      <c r="F401" s="63">
        <v>0.4</v>
      </c>
      <c r="G401" s="38">
        <v>6</v>
      </c>
      <c r="H401" s="63">
        <v>2.4</v>
      </c>
      <c r="I401" s="63">
        <v>2.5299999999999998</v>
      </c>
      <c r="J401" s="38">
        <v>234</v>
      </c>
      <c r="K401" s="38" t="s">
        <v>184</v>
      </c>
      <c r="L401" s="39" t="s">
        <v>79</v>
      </c>
      <c r="M401" s="38">
        <v>40</v>
      </c>
      <c r="N401" s="384" t="s">
        <v>586</v>
      </c>
      <c r="O401" s="332"/>
      <c r="P401" s="332"/>
      <c r="Q401" s="332"/>
      <c r="R401" s="33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587</v>
      </c>
      <c r="B402" s="64" t="s">
        <v>588</v>
      </c>
      <c r="C402" s="37">
        <v>4301031167</v>
      </c>
      <c r="D402" s="330">
        <v>4680115880771</v>
      </c>
      <c r="E402" s="33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184</v>
      </c>
      <c r="L402" s="39" t="s">
        <v>79</v>
      </c>
      <c r="M402" s="38">
        <v>45</v>
      </c>
      <c r="N402" s="3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589</v>
      </c>
      <c r="B403" s="64" t="s">
        <v>590</v>
      </c>
      <c r="C403" s="37">
        <v>4301031173</v>
      </c>
      <c r="D403" s="330">
        <v>4607091389500</v>
      </c>
      <c r="E403" s="330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184</v>
      </c>
      <c r="L403" s="39" t="s">
        <v>79</v>
      </c>
      <c r="M403" s="38">
        <v>45</v>
      </c>
      <c r="N403" s="3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2"/>
      <c r="P403" s="332"/>
      <c r="Q403" s="332"/>
      <c r="R403" s="33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customHeight="1" x14ac:dyDescent="0.25">
      <c r="A404" s="64" t="s">
        <v>591</v>
      </c>
      <c r="B404" s="64" t="s">
        <v>592</v>
      </c>
      <c r="C404" s="37">
        <v>4301031103</v>
      </c>
      <c r="D404" s="330">
        <v>4680115881983</v>
      </c>
      <c r="E404" s="330"/>
      <c r="F404" s="63">
        <v>0.28000000000000003</v>
      </c>
      <c r="G404" s="38">
        <v>4</v>
      </c>
      <c r="H404" s="63">
        <v>1.1200000000000001</v>
      </c>
      <c r="I404" s="63">
        <v>1.252</v>
      </c>
      <c r="J404" s="38">
        <v>234</v>
      </c>
      <c r="K404" s="38" t="s">
        <v>184</v>
      </c>
      <c r="L404" s="39" t="s">
        <v>79</v>
      </c>
      <c r="M404" s="38">
        <v>40</v>
      </c>
      <c r="N404" s="3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2"/>
      <c r="P404" s="332"/>
      <c r="Q404" s="332"/>
      <c r="R404" s="333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42</v>
      </c>
      <c r="V405" s="44">
        <f>IFERROR(V398/H398,"0")+IFERROR(V399/H399,"0")+IFERROR(V400/H400,"0")+IFERROR(V401/H401,"0")+IFERROR(V402/H402,"0")+IFERROR(V403/H403,"0")+IFERROR(V404/H404,"0")</f>
        <v>0</v>
      </c>
      <c r="W405" s="44">
        <f>IFERROR(W398/H398,"0")+IFERROR(W399/H399,"0")+IFERROR(W400/H400,"0")+IFERROR(W401/H401,"0")+IFERROR(W402/H402,"0")+IFERROR(W403/H403,"0")+IFERROR(W404/H404,"0")</f>
        <v>0</v>
      </c>
      <c r="X405" s="44">
        <f>IFERROR(IF(X398="",0,X398),"0")+IFERROR(IF(X399="",0,X399),"0")+IFERROR(IF(X400="",0,X400),"0")+IFERROR(IF(X401="",0,X401),"0")+IFERROR(IF(X402="",0,X402),"0")+IFERROR(IF(X403="",0,X403),"0")+IFERROR(IF(X404="",0,X404),"0")</f>
        <v>0</v>
      </c>
      <c r="Y405" s="68"/>
      <c r="Z405" s="68"/>
    </row>
    <row r="406" spans="1:53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35" t="s">
        <v>43</v>
      </c>
      <c r="O406" s="336"/>
      <c r="P406" s="336"/>
      <c r="Q406" s="336"/>
      <c r="R406" s="336"/>
      <c r="S406" s="336"/>
      <c r="T406" s="337"/>
      <c r="U406" s="43" t="s">
        <v>0</v>
      </c>
      <c r="V406" s="44">
        <f>IFERROR(SUM(V398:V404),"0")</f>
        <v>0</v>
      </c>
      <c r="W406" s="44">
        <f>IFERROR(SUM(W398:W404),"0")</f>
        <v>0</v>
      </c>
      <c r="X406" s="43"/>
      <c r="Y406" s="68"/>
      <c r="Z406" s="68"/>
    </row>
    <row r="407" spans="1:53" ht="14.25" customHeight="1" x14ac:dyDescent="0.25">
      <c r="A407" s="344" t="s">
        <v>103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344"/>
      <c r="Y407" s="67"/>
      <c r="Z407" s="67"/>
    </row>
    <row r="408" spans="1:53" ht="27" customHeight="1" x14ac:dyDescent="0.25">
      <c r="A408" s="64" t="s">
        <v>593</v>
      </c>
      <c r="B408" s="64" t="s">
        <v>594</v>
      </c>
      <c r="C408" s="37">
        <v>4301170010</v>
      </c>
      <c r="D408" s="330">
        <v>4680115884090</v>
      </c>
      <c r="E408" s="330"/>
      <c r="F408" s="63">
        <v>0.11</v>
      </c>
      <c r="G408" s="38">
        <v>12</v>
      </c>
      <c r="H408" s="63">
        <v>1.32</v>
      </c>
      <c r="I408" s="63">
        <v>1.88</v>
      </c>
      <c r="J408" s="38">
        <v>200</v>
      </c>
      <c r="K408" s="38" t="s">
        <v>563</v>
      </c>
      <c r="L408" s="39" t="s">
        <v>562</v>
      </c>
      <c r="M408" s="38">
        <v>150</v>
      </c>
      <c r="N408" s="377" t="s">
        <v>595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35" t="s">
        <v>43</v>
      </c>
      <c r="O410" s="336"/>
      <c r="P410" s="336"/>
      <c r="Q410" s="336"/>
      <c r="R410" s="336"/>
      <c r="S410" s="336"/>
      <c r="T410" s="33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">
      <c r="A411" s="354" t="s">
        <v>596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55"/>
      <c r="Z411" s="55"/>
    </row>
    <row r="412" spans="1:53" ht="16.5" customHeight="1" x14ac:dyDescent="0.25">
      <c r="A412" s="355" t="s">
        <v>596</v>
      </c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5"/>
      <c r="N412" s="355"/>
      <c r="O412" s="355"/>
      <c r="P412" s="355"/>
      <c r="Q412" s="355"/>
      <c r="R412" s="355"/>
      <c r="S412" s="355"/>
      <c r="T412" s="355"/>
      <c r="U412" s="355"/>
      <c r="V412" s="355"/>
      <c r="W412" s="355"/>
      <c r="X412" s="355"/>
      <c r="Y412" s="66"/>
      <c r="Z412" s="66"/>
    </row>
    <row r="413" spans="1:53" ht="14.25" customHeight="1" x14ac:dyDescent="0.25">
      <c r="A413" s="344" t="s">
        <v>116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30">
        <v>4607091389067</v>
      </c>
      <c r="E414" s="330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141</v>
      </c>
      <c r="M414" s="38">
        <v>55</v>
      </c>
      <c r="N414" s="3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30">
        <v>4607091383522</v>
      </c>
      <c r="E415" s="330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30">
        <v>4607091384437</v>
      </c>
      <c r="E416" s="330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37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30">
        <v>4607091389104</v>
      </c>
      <c r="E417" s="330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3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2"/>
      <c r="P417" s="332"/>
      <c r="Q417" s="332"/>
      <c r="R417" s="33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30">
        <v>4680115880603</v>
      </c>
      <c r="E418" s="33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2"/>
      <c r="P418" s="332"/>
      <c r="Q418" s="332"/>
      <c r="R418" s="33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30">
        <v>4607091389999</v>
      </c>
      <c r="E419" s="330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3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2"/>
      <c r="P419" s="332"/>
      <c r="Q419" s="332"/>
      <c r="R419" s="33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30">
        <v>4680115882782</v>
      </c>
      <c r="E420" s="330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36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30">
        <v>4607091389098</v>
      </c>
      <c r="E421" s="330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141</v>
      </c>
      <c r="M421" s="38">
        <v>50</v>
      </c>
      <c r="N421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30">
        <v>4607091389982</v>
      </c>
      <c r="E422" s="330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2"/>
      <c r="P422" s="332"/>
      <c r="Q422" s="332"/>
      <c r="R422" s="333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38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35" t="s">
        <v>43</v>
      </c>
      <c r="O423" s="336"/>
      <c r="P423" s="336"/>
      <c r="Q423" s="336"/>
      <c r="R423" s="336"/>
      <c r="S423" s="336"/>
      <c r="T423" s="33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35" t="s">
        <v>43</v>
      </c>
      <c r="O424" s="336"/>
      <c r="P424" s="336"/>
      <c r="Q424" s="336"/>
      <c r="R424" s="336"/>
      <c r="S424" s="336"/>
      <c r="T424" s="337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44" t="s">
        <v>108</v>
      </c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4"/>
      <c r="N425" s="344"/>
      <c r="O425" s="344"/>
      <c r="P425" s="344"/>
      <c r="Q425" s="344"/>
      <c r="R425" s="344"/>
      <c r="S425" s="344"/>
      <c r="T425" s="344"/>
      <c r="U425" s="344"/>
      <c r="V425" s="344"/>
      <c r="W425" s="344"/>
      <c r="X425" s="344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30">
        <v>4607091388930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3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30">
        <v>4680115880054</v>
      </c>
      <c r="E427" s="330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3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38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35" t="s">
        <v>43</v>
      </c>
      <c r="O428" s="336"/>
      <c r="P428" s="336"/>
      <c r="Q428" s="336"/>
      <c r="R428" s="336"/>
      <c r="S428" s="336"/>
      <c r="T428" s="33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35" t="s">
        <v>43</v>
      </c>
      <c r="O429" s="336"/>
      <c r="P429" s="336"/>
      <c r="Q429" s="336"/>
      <c r="R429" s="336"/>
      <c r="S429" s="336"/>
      <c r="T429" s="33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44" t="s">
        <v>76</v>
      </c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4"/>
      <c r="N430" s="344"/>
      <c r="O430" s="344"/>
      <c r="P430" s="344"/>
      <c r="Q430" s="344"/>
      <c r="R430" s="344"/>
      <c r="S430" s="344"/>
      <c r="T430" s="344"/>
      <c r="U430" s="344"/>
      <c r="V430" s="344"/>
      <c r="W430" s="344"/>
      <c r="X430" s="344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30">
        <v>4680115883116</v>
      </c>
      <c r="E431" s="330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3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2"/>
      <c r="P431" s="332"/>
      <c r="Q431" s="332"/>
      <c r="R431" s="33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30">
        <v>4680115883093</v>
      </c>
      <c r="E432" s="330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3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2"/>
      <c r="P432" s="332"/>
      <c r="Q432" s="332"/>
      <c r="R432" s="33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30">
        <v>4680115883109</v>
      </c>
      <c r="E433" s="330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3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2"/>
      <c r="P433" s="332"/>
      <c r="Q433" s="332"/>
      <c r="R433" s="333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30">
        <v>4680115882072</v>
      </c>
      <c r="E434" s="330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364" t="s">
        <v>627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30">
        <v>4680115882102</v>
      </c>
      <c r="E435" s="330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365" t="s">
        <v>630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30">
        <v>4680115882096</v>
      </c>
      <c r="E436" s="330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358" t="s">
        <v>633</v>
      </c>
      <c r="O436" s="332"/>
      <c r="P436" s="332"/>
      <c r="Q436" s="332"/>
      <c r="R436" s="333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38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35" t="s">
        <v>43</v>
      </c>
      <c r="O437" s="336"/>
      <c r="P437" s="336"/>
      <c r="Q437" s="336"/>
      <c r="R437" s="336"/>
      <c r="S437" s="336"/>
      <c r="T437" s="33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35" t="s">
        <v>43</v>
      </c>
      <c r="O438" s="336"/>
      <c r="P438" s="336"/>
      <c r="Q438" s="336"/>
      <c r="R438" s="336"/>
      <c r="S438" s="336"/>
      <c r="T438" s="33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44" t="s">
        <v>81</v>
      </c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4"/>
      <c r="N439" s="344"/>
      <c r="O439" s="344"/>
      <c r="P439" s="344"/>
      <c r="Q439" s="344"/>
      <c r="R439" s="344"/>
      <c r="S439" s="344"/>
      <c r="T439" s="344"/>
      <c r="U439" s="344"/>
      <c r="V439" s="344"/>
      <c r="W439" s="344"/>
      <c r="X439" s="344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30">
        <v>4607091383409</v>
      </c>
      <c r="E440" s="330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35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2"/>
      <c r="P440" s="332"/>
      <c r="Q440" s="332"/>
      <c r="R440" s="333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30">
        <v>4607091383416</v>
      </c>
      <c r="E441" s="330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38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35" t="s">
        <v>43</v>
      </c>
      <c r="O442" s="336"/>
      <c r="P442" s="336"/>
      <c r="Q442" s="336"/>
      <c r="R442" s="336"/>
      <c r="S442" s="336"/>
      <c r="T442" s="33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35" t="s">
        <v>43</v>
      </c>
      <c r="O443" s="336"/>
      <c r="P443" s="336"/>
      <c r="Q443" s="336"/>
      <c r="R443" s="336"/>
      <c r="S443" s="336"/>
      <c r="T443" s="33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4" t="s">
        <v>638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55"/>
      <c r="Z444" s="55"/>
    </row>
    <row r="445" spans="1:53" ht="16.5" customHeight="1" x14ac:dyDescent="0.25">
      <c r="A445" s="355" t="s">
        <v>639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6"/>
      <c r="Z445" s="66"/>
    </row>
    <row r="446" spans="1:53" ht="14.25" customHeight="1" x14ac:dyDescent="0.25">
      <c r="A446" s="344" t="s">
        <v>116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30">
        <v>4640242180441</v>
      </c>
      <c r="E447" s="330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356" t="s">
        <v>642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30">
        <v>4640242180564</v>
      </c>
      <c r="E448" s="330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357" t="s">
        <v>645</v>
      </c>
      <c r="O448" s="332"/>
      <c r="P448" s="332"/>
      <c r="Q448" s="332"/>
      <c r="R448" s="333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44" t="s">
        <v>108</v>
      </c>
      <c r="B451" s="344"/>
      <c r="C451" s="344"/>
      <c r="D451" s="344"/>
      <c r="E451" s="344"/>
      <c r="F451" s="344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4"/>
      <c r="R451" s="344"/>
      <c r="S451" s="344"/>
      <c r="T451" s="344"/>
      <c r="U451" s="344"/>
      <c r="V451" s="344"/>
      <c r="W451" s="344"/>
      <c r="X451" s="344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30">
        <v>4640242180526</v>
      </c>
      <c r="E452" s="330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352" t="s">
        <v>648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30">
        <v>4640242180519</v>
      </c>
      <c r="E453" s="330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141</v>
      </c>
      <c r="M453" s="38">
        <v>50</v>
      </c>
      <c r="N453" s="353" t="s">
        <v>651</v>
      </c>
      <c r="O453" s="332"/>
      <c r="P453" s="332"/>
      <c r="Q453" s="332"/>
      <c r="R453" s="333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38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35" t="s">
        <v>43</v>
      </c>
      <c r="O454" s="336"/>
      <c r="P454" s="336"/>
      <c r="Q454" s="336"/>
      <c r="R454" s="336"/>
      <c r="S454" s="336"/>
      <c r="T454" s="33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35" t="s">
        <v>43</v>
      </c>
      <c r="O455" s="336"/>
      <c r="P455" s="336"/>
      <c r="Q455" s="336"/>
      <c r="R455" s="336"/>
      <c r="S455" s="336"/>
      <c r="T455" s="33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44" t="s">
        <v>76</v>
      </c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4"/>
      <c r="N456" s="344"/>
      <c r="O456" s="344"/>
      <c r="P456" s="344"/>
      <c r="Q456" s="344"/>
      <c r="R456" s="344"/>
      <c r="S456" s="344"/>
      <c r="T456" s="344"/>
      <c r="U456" s="344"/>
      <c r="V456" s="344"/>
      <c r="W456" s="344"/>
      <c r="X456" s="344"/>
      <c r="Y456" s="67"/>
      <c r="Z456" s="67"/>
    </row>
    <row r="457" spans="1:53" ht="27" customHeight="1" x14ac:dyDescent="0.25">
      <c r="A457" s="64" t="s">
        <v>653</v>
      </c>
      <c r="B457" s="64" t="s">
        <v>654</v>
      </c>
      <c r="C457" s="37">
        <v>4301031200</v>
      </c>
      <c r="D457" s="330">
        <v>4640242180489</v>
      </c>
      <c r="E457" s="330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184</v>
      </c>
      <c r="L457" s="39" t="s">
        <v>79</v>
      </c>
      <c r="M457" s="38">
        <v>40</v>
      </c>
      <c r="N457" s="348" t="s">
        <v>655</v>
      </c>
      <c r="O457" s="332"/>
      <c r="P457" s="332"/>
      <c r="Q457" s="332"/>
      <c r="R457" s="333"/>
      <c r="S457" s="40" t="s">
        <v>652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130</v>
      </c>
      <c r="AD457" s="71"/>
      <c r="BA457" s="317" t="s">
        <v>66</v>
      </c>
    </row>
    <row r="458" spans="1:53" ht="27" customHeight="1" x14ac:dyDescent="0.25">
      <c r="A458" s="64" t="s">
        <v>656</v>
      </c>
      <c r="B458" s="64" t="s">
        <v>657</v>
      </c>
      <c r="C458" s="37">
        <v>4301031280</v>
      </c>
      <c r="D458" s="330">
        <v>4640242180816</v>
      </c>
      <c r="E458" s="330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349" t="s">
        <v>658</v>
      </c>
      <c r="O458" s="332"/>
      <c r="P458" s="332"/>
      <c r="Q458" s="332"/>
      <c r="R458" s="333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t="27" customHeight="1" x14ac:dyDescent="0.25">
      <c r="A459" s="64" t="s">
        <v>659</v>
      </c>
      <c r="B459" s="64" t="s">
        <v>660</v>
      </c>
      <c r="C459" s="37">
        <v>4301031244</v>
      </c>
      <c r="D459" s="330">
        <v>4640242180595</v>
      </c>
      <c r="E459" s="330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50" t="s">
        <v>661</v>
      </c>
      <c r="O459" s="332"/>
      <c r="P459" s="332"/>
      <c r="Q459" s="332"/>
      <c r="R459" s="33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662</v>
      </c>
      <c r="B460" s="64" t="s">
        <v>663</v>
      </c>
      <c r="C460" s="37">
        <v>4301031203</v>
      </c>
      <c r="D460" s="330">
        <v>4640242180908</v>
      </c>
      <c r="E460" s="330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184</v>
      </c>
      <c r="L460" s="39" t="s">
        <v>79</v>
      </c>
      <c r="M460" s="38">
        <v>40</v>
      </c>
      <c r="N460" s="351" t="s">
        <v>664</v>
      </c>
      <c r="O460" s="332"/>
      <c r="P460" s="332"/>
      <c r="Q460" s="332"/>
      <c r="R460" s="333"/>
      <c r="S460" s="40" t="s">
        <v>652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25">
      <c r="A463" s="344" t="s">
        <v>81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665</v>
      </c>
      <c r="B464" s="64" t="s">
        <v>666</v>
      </c>
      <c r="C464" s="37">
        <v>4301051390</v>
      </c>
      <c r="D464" s="330">
        <v>4640242181233</v>
      </c>
      <c r="E464" s="330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184</v>
      </c>
      <c r="L464" s="39" t="s">
        <v>79</v>
      </c>
      <c r="M464" s="38">
        <v>40</v>
      </c>
      <c r="N464" s="345" t="s">
        <v>667</v>
      </c>
      <c r="O464" s="332"/>
      <c r="P464" s="332"/>
      <c r="Q464" s="332"/>
      <c r="R464" s="333"/>
      <c r="S464" s="40" t="s">
        <v>652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130</v>
      </c>
      <c r="AD464" s="71"/>
      <c r="BA464" s="321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4301051448</v>
      </c>
      <c r="D465" s="330">
        <v>4640242181226</v>
      </c>
      <c r="E465" s="330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184</v>
      </c>
      <c r="L465" s="39" t="s">
        <v>79</v>
      </c>
      <c r="M465" s="38">
        <v>30</v>
      </c>
      <c r="N465" s="346" t="s">
        <v>670</v>
      </c>
      <c r="O465" s="332"/>
      <c r="P465" s="332"/>
      <c r="Q465" s="332"/>
      <c r="R465" s="333"/>
      <c r="S465" s="40" t="s">
        <v>652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130</v>
      </c>
      <c r="AD465" s="71"/>
      <c r="BA465" s="322" t="s">
        <v>66</v>
      </c>
    </row>
    <row r="466" spans="1:53" ht="27" customHeight="1" x14ac:dyDescent="0.25">
      <c r="A466" s="64" t="s">
        <v>671</v>
      </c>
      <c r="B466" s="64" t="s">
        <v>672</v>
      </c>
      <c r="C466" s="37">
        <v>4301051310</v>
      </c>
      <c r="D466" s="330">
        <v>4680115880870</v>
      </c>
      <c r="E466" s="330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141</v>
      </c>
      <c r="M466" s="38">
        <v>40</v>
      </c>
      <c r="N466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2"/>
      <c r="P466" s="332"/>
      <c r="Q466" s="332"/>
      <c r="R466" s="333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ht="27" customHeight="1" x14ac:dyDescent="0.25">
      <c r="A467" s="64" t="s">
        <v>673</v>
      </c>
      <c r="B467" s="64" t="s">
        <v>674</v>
      </c>
      <c r="C467" s="37">
        <v>4301051510</v>
      </c>
      <c r="D467" s="330">
        <v>4640242180540</v>
      </c>
      <c r="E467" s="330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331" t="s">
        <v>675</v>
      </c>
      <c r="O467" s="332"/>
      <c r="P467" s="332"/>
      <c r="Q467" s="332"/>
      <c r="R467" s="33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4" t="s">
        <v>66</v>
      </c>
    </row>
    <row r="468" spans="1:53" ht="27" customHeight="1" x14ac:dyDescent="0.25">
      <c r="A468" s="64" t="s">
        <v>676</v>
      </c>
      <c r="B468" s="64" t="s">
        <v>677</v>
      </c>
      <c r="C468" s="37">
        <v>4301051508</v>
      </c>
      <c r="D468" s="330">
        <v>4640242180557</v>
      </c>
      <c r="E468" s="330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334" t="s">
        <v>678</v>
      </c>
      <c r="O468" s="332"/>
      <c r="P468" s="332"/>
      <c r="Q468" s="332"/>
      <c r="R468" s="33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25" t="s">
        <v>66</v>
      </c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35" t="s">
        <v>43</v>
      </c>
      <c r="O470" s="336"/>
      <c r="P470" s="336"/>
      <c r="Q470" s="336"/>
      <c r="R470" s="336"/>
      <c r="S470" s="336"/>
      <c r="T470" s="33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3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43"/>
      <c r="N471" s="340" t="s">
        <v>36</v>
      </c>
      <c r="O471" s="341"/>
      <c r="P471" s="341"/>
      <c r="Q471" s="341"/>
      <c r="R471" s="341"/>
      <c r="S471" s="341"/>
      <c r="T471" s="342"/>
      <c r="U471" s="43" t="s">
        <v>0</v>
      </c>
      <c r="V471" s="4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0</v>
      </c>
      <c r="W471" s="4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0</v>
      </c>
      <c r="X471" s="43"/>
      <c r="Y471" s="68"/>
      <c r="Z471" s="6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3"/>
      <c r="N472" s="340" t="s">
        <v>37</v>
      </c>
      <c r="O472" s="341"/>
      <c r="P472" s="341"/>
      <c r="Q472" s="341"/>
      <c r="R472" s="341"/>
      <c r="S472" s="341"/>
      <c r="T472" s="342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0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0</v>
      </c>
      <c r="X472" s="43"/>
      <c r="Y472" s="68"/>
      <c r="Z472" s="6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3"/>
      <c r="N473" s="340" t="s">
        <v>38</v>
      </c>
      <c r="O473" s="341"/>
      <c r="P473" s="341"/>
      <c r="Q473" s="341"/>
      <c r="R473" s="341"/>
      <c r="S473" s="341"/>
      <c r="T473" s="342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0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0</v>
      </c>
      <c r="X473" s="43"/>
      <c r="Y473" s="68"/>
      <c r="Z473" s="6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43"/>
      <c r="N474" s="340" t="s">
        <v>39</v>
      </c>
      <c r="O474" s="341"/>
      <c r="P474" s="341"/>
      <c r="Q474" s="341"/>
      <c r="R474" s="341"/>
      <c r="S474" s="341"/>
      <c r="T474" s="342"/>
      <c r="U474" s="43" t="s">
        <v>0</v>
      </c>
      <c r="V474" s="44">
        <f>GrossWeightTotal+PalletQtyTotal*25</f>
        <v>0</v>
      </c>
      <c r="W474" s="44">
        <f>GrossWeightTotalR+PalletQtyTotalR*25</f>
        <v>0</v>
      </c>
      <c r="X474" s="43"/>
      <c r="Y474" s="68"/>
      <c r="Z474" s="6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43"/>
      <c r="N475" s="340" t="s">
        <v>40</v>
      </c>
      <c r="O475" s="341"/>
      <c r="P475" s="341"/>
      <c r="Q475" s="341"/>
      <c r="R475" s="341"/>
      <c r="S475" s="341"/>
      <c r="T475" s="342"/>
      <c r="U475" s="43" t="s">
        <v>23</v>
      </c>
      <c r="V475" s="4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0</v>
      </c>
      <c r="W475" s="4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0</v>
      </c>
      <c r="X475" s="43"/>
      <c r="Y475" s="68"/>
      <c r="Z475" s="68"/>
    </row>
    <row r="476" spans="1:53" ht="14.25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43"/>
      <c r="N476" s="340" t="s">
        <v>41</v>
      </c>
      <c r="O476" s="341"/>
      <c r="P476" s="341"/>
      <c r="Q476" s="341"/>
      <c r="R476" s="341"/>
      <c r="S476" s="341"/>
      <c r="T476" s="342"/>
      <c r="U476" s="46" t="s">
        <v>54</v>
      </c>
      <c r="V476" s="43"/>
      <c r="W476" s="43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0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326" t="s">
        <v>106</v>
      </c>
      <c r="D478" s="326" t="s">
        <v>106</v>
      </c>
      <c r="E478" s="326" t="s">
        <v>106</v>
      </c>
      <c r="F478" s="326" t="s">
        <v>106</v>
      </c>
      <c r="G478" s="326" t="s">
        <v>259</v>
      </c>
      <c r="H478" s="326" t="s">
        <v>259</v>
      </c>
      <c r="I478" s="326" t="s">
        <v>259</v>
      </c>
      <c r="J478" s="326" t="s">
        <v>259</v>
      </c>
      <c r="K478" s="327"/>
      <c r="L478" s="326" t="s">
        <v>259</v>
      </c>
      <c r="M478" s="326" t="s">
        <v>259</v>
      </c>
      <c r="N478" s="326" t="s">
        <v>259</v>
      </c>
      <c r="O478" s="326" t="s">
        <v>463</v>
      </c>
      <c r="P478" s="326" t="s">
        <v>463</v>
      </c>
      <c r="Q478" s="326" t="s">
        <v>516</v>
      </c>
      <c r="R478" s="326" t="s">
        <v>516</v>
      </c>
      <c r="S478" s="72" t="s">
        <v>596</v>
      </c>
      <c r="T478" s="72" t="s">
        <v>638</v>
      </c>
      <c r="U478" s="1"/>
      <c r="Z478" s="61"/>
      <c r="AC478" s="1"/>
    </row>
    <row r="479" spans="1:53" ht="14.25" customHeight="1" thickTop="1" x14ac:dyDescent="0.2">
      <c r="A479" s="328" t="s">
        <v>10</v>
      </c>
      <c r="B479" s="326" t="s">
        <v>75</v>
      </c>
      <c r="C479" s="326" t="s">
        <v>107</v>
      </c>
      <c r="D479" s="326" t="s">
        <v>115</v>
      </c>
      <c r="E479" s="326" t="s">
        <v>106</v>
      </c>
      <c r="F479" s="326" t="s">
        <v>251</v>
      </c>
      <c r="G479" s="326" t="s">
        <v>260</v>
      </c>
      <c r="H479" s="326" t="s">
        <v>267</v>
      </c>
      <c r="I479" s="326" t="s">
        <v>287</v>
      </c>
      <c r="J479" s="326" t="s">
        <v>353</v>
      </c>
      <c r="K479" s="1"/>
      <c r="L479" s="326" t="s">
        <v>356</v>
      </c>
      <c r="M479" s="326" t="s">
        <v>436</v>
      </c>
      <c r="N479" s="326" t="s">
        <v>454</v>
      </c>
      <c r="O479" s="326" t="s">
        <v>464</v>
      </c>
      <c r="P479" s="326" t="s">
        <v>493</v>
      </c>
      <c r="Q479" s="326" t="s">
        <v>517</v>
      </c>
      <c r="R479" s="326" t="s">
        <v>573</v>
      </c>
      <c r="S479" s="326" t="s">
        <v>596</v>
      </c>
      <c r="T479" s="326" t="s">
        <v>639</v>
      </c>
      <c r="U479" s="1"/>
      <c r="Z479" s="61"/>
      <c r="AC479" s="1"/>
    </row>
    <row r="480" spans="1:53" ht="13.5" thickBot="1" x14ac:dyDescent="0.25">
      <c r="A480" s="329"/>
      <c r="B480" s="326"/>
      <c r="C480" s="326"/>
      <c r="D480" s="326"/>
      <c r="E480" s="326"/>
      <c r="F480" s="326"/>
      <c r="G480" s="326"/>
      <c r="H480" s="326"/>
      <c r="I480" s="326"/>
      <c r="J480" s="326"/>
      <c r="K480" s="1"/>
      <c r="L480" s="326"/>
      <c r="M480" s="326"/>
      <c r="N480" s="326"/>
      <c r="O480" s="326"/>
      <c r="P480" s="326"/>
      <c r="Q480" s="326"/>
      <c r="R480" s="326"/>
      <c r="S480" s="326"/>
      <c r="T480" s="326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0</v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53">
        <f>IFERROR(W393*1,"0")+IFERROR(W394*1,"0")+IFERROR(W398*1,"0")+IFERROR(W399*1,"0")+IFERROR(W400*1,"0")+IFERROR(W401*1,"0")+IFERROR(W402*1,"0")+IFERROR(W403*1,"0")+IFERROR(W404*1,"0")+IFERROR(W408*1,"0")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7n/QBZHtWrmBCjkhAfAFXFvT5PdfSJ8Gmgpkbyeb7o6WanlStlNrVz5LuuQGA74gGvpa3aB5N00x+2mv+mP5MQ==" saltValue="Lo6erFYUYkcckp54Cah23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24:T324"/>
    <mergeCell ref="A324:M325"/>
    <mergeCell ref="N325:T325"/>
    <mergeCell ref="A326:X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A352:X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9" spans="2:8" x14ac:dyDescent="0.2">
      <c r="B9" s="54" t="s">
        <v>688</v>
      </c>
      <c r="C9" s="54" t="s">
        <v>683</v>
      </c>
      <c r="D9" s="54" t="s">
        <v>48</v>
      </c>
      <c r="E9" s="54" t="s">
        <v>48</v>
      </c>
    </row>
    <row r="11" spans="2:8" x14ac:dyDescent="0.2">
      <c r="B11" s="54" t="s">
        <v>688</v>
      </c>
      <c r="C11" s="54" t="s">
        <v>686</v>
      </c>
      <c r="D11" s="54" t="s">
        <v>48</v>
      </c>
      <c r="E11" s="54" t="s">
        <v>48</v>
      </c>
    </row>
    <row r="13" spans="2:8" x14ac:dyDescent="0.2">
      <c r="B13" s="54" t="s">
        <v>689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690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691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692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693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694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695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696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697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698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699</v>
      </c>
      <c r="C23" s="54" t="s">
        <v>48</v>
      </c>
      <c r="D23" s="54" t="s">
        <v>48</v>
      </c>
      <c r="E23" s="54" t="s">
        <v>48</v>
      </c>
    </row>
  </sheetData>
  <sheetProtection algorithmName="SHA-512" hashValue="PF6XcQmryae0G7OKz+7woHlPKQlw6q7X028Bu+q6Qamp+F4W7ASMbDIHPmRey1TrGxqWKefDcN7Z3Cz88FaaTA==" saltValue="eCYqDZM/Rv3nlZ4x0NyU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2023-12-29T09:05:25Z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