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 refMode="R1C1"/>
</workbook>
</file>

<file path=xl/calcChain.xml><?xml version="1.0" encoding="utf-8"?>
<calcChain xmlns="http://schemas.openxmlformats.org/spreadsheetml/2006/main">
  <c r="V518" i="2" l="1"/>
  <c r="V517" i="2"/>
  <c r="V519" i="2" s="1"/>
  <c r="V515" i="2"/>
  <c r="V514" i="2"/>
  <c r="W513" i="2"/>
  <c r="X513" i="2" s="1"/>
  <c r="X512" i="2"/>
  <c r="W512" i="2"/>
  <c r="W511" i="2"/>
  <c r="X511" i="2" s="1"/>
  <c r="W510" i="2"/>
  <c r="X510" i="2" s="1"/>
  <c r="W509" i="2"/>
  <c r="W515" i="2" s="1"/>
  <c r="N509" i="2"/>
  <c r="W507" i="2"/>
  <c r="V507" i="2"/>
  <c r="W506" i="2"/>
  <c r="V506" i="2"/>
  <c r="W505" i="2"/>
  <c r="X505" i="2" s="1"/>
  <c r="W504" i="2"/>
  <c r="X504" i="2" s="1"/>
  <c r="W503" i="2"/>
  <c r="X503" i="2" s="1"/>
  <c r="W502" i="2"/>
  <c r="X502" i="2" s="1"/>
  <c r="X506" i="2" s="1"/>
  <c r="V500" i="2"/>
  <c r="X499" i="2"/>
  <c r="W499" i="2"/>
  <c r="V499" i="2"/>
  <c r="X498" i="2"/>
  <c r="W498" i="2"/>
  <c r="X497" i="2"/>
  <c r="W497" i="2"/>
  <c r="X496" i="2"/>
  <c r="W496" i="2"/>
  <c r="W500" i="2" s="1"/>
  <c r="W494" i="2"/>
  <c r="V494" i="2"/>
  <c r="W493" i="2"/>
  <c r="V493" i="2"/>
  <c r="W492" i="2"/>
  <c r="X492" i="2" s="1"/>
  <c r="W491" i="2"/>
  <c r="X491" i="2" s="1"/>
  <c r="W490" i="2"/>
  <c r="X490" i="2" s="1"/>
  <c r="W489" i="2"/>
  <c r="X489" i="2" s="1"/>
  <c r="W488" i="2"/>
  <c r="U526" i="2" s="1"/>
  <c r="W484" i="2"/>
  <c r="V484" i="2"/>
  <c r="W483" i="2"/>
  <c r="V483" i="2"/>
  <c r="X482" i="2"/>
  <c r="X483" i="2" s="1"/>
  <c r="W482" i="2"/>
  <c r="V480" i="2"/>
  <c r="V479" i="2"/>
  <c r="X478" i="2"/>
  <c r="W478" i="2"/>
  <c r="N478" i="2"/>
  <c r="X477" i="2"/>
  <c r="W477" i="2"/>
  <c r="N477" i="2"/>
  <c r="W476" i="2"/>
  <c r="X476" i="2" s="1"/>
  <c r="X479" i="2" s="1"/>
  <c r="N476" i="2"/>
  <c r="V474" i="2"/>
  <c r="V473" i="2"/>
  <c r="W472" i="2"/>
  <c r="X472" i="2" s="1"/>
  <c r="N472" i="2"/>
  <c r="X471" i="2"/>
  <c r="W471" i="2"/>
  <c r="N471" i="2"/>
  <c r="W470" i="2"/>
  <c r="X470" i="2" s="1"/>
  <c r="N470" i="2"/>
  <c r="W469" i="2"/>
  <c r="X469" i="2" s="1"/>
  <c r="N469" i="2"/>
  <c r="W468" i="2"/>
  <c r="X468" i="2" s="1"/>
  <c r="N468" i="2"/>
  <c r="X467" i="2"/>
  <c r="X473" i="2" s="1"/>
  <c r="W467" i="2"/>
  <c r="N467" i="2"/>
  <c r="V465" i="2"/>
  <c r="V464" i="2"/>
  <c r="X463" i="2"/>
  <c r="W463" i="2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X455" i="2"/>
  <c r="W455" i="2"/>
  <c r="X454" i="2"/>
  <c r="W454" i="2"/>
  <c r="W453" i="2"/>
  <c r="X453" i="2" s="1"/>
  <c r="X452" i="2"/>
  <c r="W452" i="2"/>
  <c r="X451" i="2"/>
  <c r="W451" i="2"/>
  <c r="X450" i="2"/>
  <c r="W450" i="2"/>
  <c r="X449" i="2"/>
  <c r="W449" i="2"/>
  <c r="X448" i="2"/>
  <c r="W448" i="2"/>
  <c r="T526" i="2" s="1"/>
  <c r="V444" i="2"/>
  <c r="V443" i="2"/>
  <c r="W442" i="2"/>
  <c r="W444" i="2" s="1"/>
  <c r="N442" i="2"/>
  <c r="V440" i="2"/>
  <c r="V439" i="2"/>
  <c r="X438" i="2"/>
  <c r="X439" i="2" s="1"/>
  <c r="W438" i="2"/>
  <c r="W440" i="2" s="1"/>
  <c r="N438" i="2"/>
  <c r="V436" i="2"/>
  <c r="V435" i="2"/>
  <c r="W434" i="2"/>
  <c r="X434" i="2" s="1"/>
  <c r="N434" i="2"/>
  <c r="W433" i="2"/>
  <c r="X433" i="2" s="1"/>
  <c r="X435" i="2" s="1"/>
  <c r="N433" i="2"/>
  <c r="V431" i="2"/>
  <c r="V430" i="2"/>
  <c r="X429" i="2"/>
  <c r="W429" i="2"/>
  <c r="N429" i="2"/>
  <c r="W428" i="2"/>
  <c r="X428" i="2" s="1"/>
  <c r="N428" i="2"/>
  <c r="X427" i="2"/>
  <c r="W427" i="2"/>
  <c r="N427" i="2"/>
  <c r="W426" i="2"/>
  <c r="X426" i="2" s="1"/>
  <c r="N426" i="2"/>
  <c r="X425" i="2"/>
  <c r="W425" i="2"/>
  <c r="N425" i="2"/>
  <c r="W424" i="2"/>
  <c r="X424" i="2" s="1"/>
  <c r="N424" i="2"/>
  <c r="X423" i="2"/>
  <c r="W423" i="2"/>
  <c r="W431" i="2" s="1"/>
  <c r="N423" i="2"/>
  <c r="V421" i="2"/>
  <c r="V420" i="2"/>
  <c r="X419" i="2"/>
  <c r="W419" i="2"/>
  <c r="N419" i="2"/>
  <c r="X418" i="2"/>
  <c r="X420" i="2" s="1"/>
  <c r="W418" i="2"/>
  <c r="S526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X414" i="2" s="1"/>
  <c r="N411" i="2"/>
  <c r="W409" i="2"/>
  <c r="V409" i="2"/>
  <c r="W408" i="2"/>
  <c r="V408" i="2"/>
  <c r="W407" i="2"/>
  <c r="X407" i="2" s="1"/>
  <c r="X408" i="2" s="1"/>
  <c r="N407" i="2"/>
  <c r="V405" i="2"/>
  <c r="V404" i="2"/>
  <c r="W403" i="2"/>
  <c r="X403" i="2" s="1"/>
  <c r="N403" i="2"/>
  <c r="X402" i="2"/>
  <c r="W402" i="2"/>
  <c r="N402" i="2"/>
  <c r="X401" i="2"/>
  <c r="W401" i="2"/>
  <c r="W405" i="2" s="1"/>
  <c r="N401" i="2"/>
  <c r="X400" i="2"/>
  <c r="X404" i="2" s="1"/>
  <c r="W400" i="2"/>
  <c r="W404" i="2" s="1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N387" i="2"/>
  <c r="X386" i="2"/>
  <c r="W386" i="2"/>
  <c r="N386" i="2"/>
  <c r="W385" i="2"/>
  <c r="X385" i="2" s="1"/>
  <c r="N385" i="2"/>
  <c r="W384" i="2"/>
  <c r="X384" i="2" s="1"/>
  <c r="N384" i="2"/>
  <c r="V382" i="2"/>
  <c r="W381" i="2"/>
  <c r="V381" i="2"/>
  <c r="X380" i="2"/>
  <c r="W380" i="2"/>
  <c r="N380" i="2"/>
  <c r="W379" i="2"/>
  <c r="R526" i="2" s="1"/>
  <c r="N379" i="2"/>
  <c r="W375" i="2"/>
  <c r="V375" i="2"/>
  <c r="V374" i="2"/>
  <c r="W373" i="2"/>
  <c r="W374" i="2" s="1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X370" i="2" s="1"/>
  <c r="N366" i="2"/>
  <c r="V364" i="2"/>
  <c r="W363" i="2"/>
  <c r="V363" i="2"/>
  <c r="X362" i="2"/>
  <c r="W362" i="2"/>
  <c r="N362" i="2"/>
  <c r="W361" i="2"/>
  <c r="W364" i="2" s="1"/>
  <c r="N361" i="2"/>
  <c r="V359" i="2"/>
  <c r="V358" i="2"/>
  <c r="W357" i="2"/>
  <c r="X357" i="2" s="1"/>
  <c r="N357" i="2"/>
  <c r="X356" i="2"/>
  <c r="W356" i="2"/>
  <c r="N356" i="2"/>
  <c r="X355" i="2"/>
  <c r="W355" i="2"/>
  <c r="W359" i="2" s="1"/>
  <c r="N355" i="2"/>
  <c r="X354" i="2"/>
  <c r="W354" i="2"/>
  <c r="N354" i="2"/>
  <c r="W353" i="2"/>
  <c r="Q526" i="2" s="1"/>
  <c r="N353" i="2"/>
  <c r="W350" i="2"/>
  <c r="V350" i="2"/>
  <c r="W349" i="2"/>
  <c r="V349" i="2"/>
  <c r="W348" i="2"/>
  <c r="X348" i="2" s="1"/>
  <c r="X349" i="2" s="1"/>
  <c r="N348" i="2"/>
  <c r="W346" i="2"/>
  <c r="V346" i="2"/>
  <c r="W345" i="2"/>
  <c r="V345" i="2"/>
  <c r="W344" i="2"/>
  <c r="X344" i="2" s="1"/>
  <c r="N344" i="2"/>
  <c r="X343" i="2"/>
  <c r="X345" i="2" s="1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X332" i="2"/>
  <c r="W332" i="2"/>
  <c r="N332" i="2"/>
  <c r="W331" i="2"/>
  <c r="X331" i="2" s="1"/>
  <c r="N331" i="2"/>
  <c r="X330" i="2"/>
  <c r="W330" i="2"/>
  <c r="N330" i="2"/>
  <c r="W329" i="2"/>
  <c r="X329" i="2" s="1"/>
  <c r="N329" i="2"/>
  <c r="X328" i="2"/>
  <c r="W328" i="2"/>
  <c r="N328" i="2"/>
  <c r="W327" i="2"/>
  <c r="X327" i="2" s="1"/>
  <c r="N327" i="2"/>
  <c r="X326" i="2"/>
  <c r="W326" i="2"/>
  <c r="P526" i="2" s="1"/>
  <c r="N326" i="2"/>
  <c r="V322" i="2"/>
  <c r="X321" i="2"/>
  <c r="W321" i="2"/>
  <c r="V321" i="2"/>
  <c r="X320" i="2"/>
  <c r="W320" i="2"/>
  <c r="W322" i="2" s="1"/>
  <c r="N320" i="2"/>
  <c r="V318" i="2"/>
  <c r="V317" i="2"/>
  <c r="W316" i="2"/>
  <c r="X316" i="2" s="1"/>
  <c r="X317" i="2" s="1"/>
  <c r="N316" i="2"/>
  <c r="V314" i="2"/>
  <c r="W313" i="2"/>
  <c r="V313" i="2"/>
  <c r="X312" i="2"/>
  <c r="W312" i="2"/>
  <c r="N312" i="2"/>
  <c r="W311" i="2"/>
  <c r="X311" i="2" s="1"/>
  <c r="N311" i="2"/>
  <c r="X310" i="2"/>
  <c r="W310" i="2"/>
  <c r="W314" i="2" s="1"/>
  <c r="N310" i="2"/>
  <c r="V308" i="2"/>
  <c r="W307" i="2"/>
  <c r="V307" i="2"/>
  <c r="X306" i="2"/>
  <c r="X307" i="2" s="1"/>
  <c r="W306" i="2"/>
  <c r="W308" i="2" s="1"/>
  <c r="N306" i="2"/>
  <c r="W303" i="2"/>
  <c r="V303" i="2"/>
  <c r="V302" i="2"/>
  <c r="X301" i="2"/>
  <c r="W301" i="2"/>
  <c r="N301" i="2"/>
  <c r="W300" i="2"/>
  <c r="W302" i="2" s="1"/>
  <c r="N300" i="2"/>
  <c r="V298" i="2"/>
  <c r="V297" i="2"/>
  <c r="W296" i="2"/>
  <c r="X296" i="2" s="1"/>
  <c r="N296" i="2"/>
  <c r="X295" i="2"/>
  <c r="W295" i="2"/>
  <c r="N295" i="2"/>
  <c r="W294" i="2"/>
  <c r="X294" i="2" s="1"/>
  <c r="N294" i="2"/>
  <c r="X293" i="2"/>
  <c r="W293" i="2"/>
  <c r="N293" i="2"/>
  <c r="W292" i="2"/>
  <c r="X292" i="2" s="1"/>
  <c r="N292" i="2"/>
  <c r="X291" i="2"/>
  <c r="W291" i="2"/>
  <c r="N291" i="2"/>
  <c r="W290" i="2"/>
  <c r="W298" i="2" s="1"/>
  <c r="N290" i="2"/>
  <c r="X289" i="2"/>
  <c r="W289" i="2"/>
  <c r="W297" i="2" s="1"/>
  <c r="N289" i="2"/>
  <c r="V286" i="2"/>
  <c r="V285" i="2"/>
  <c r="X284" i="2"/>
  <c r="W284" i="2"/>
  <c r="N284" i="2"/>
  <c r="X283" i="2"/>
  <c r="W283" i="2"/>
  <c r="W285" i="2" s="1"/>
  <c r="N283" i="2"/>
  <c r="X282" i="2"/>
  <c r="X285" i="2" s="1"/>
  <c r="W282" i="2"/>
  <c r="W286" i="2" s="1"/>
  <c r="N282" i="2"/>
  <c r="V280" i="2"/>
  <c r="V279" i="2"/>
  <c r="W278" i="2"/>
  <c r="X278" i="2" s="1"/>
  <c r="N278" i="2"/>
  <c r="W277" i="2"/>
  <c r="X277" i="2" s="1"/>
  <c r="W276" i="2"/>
  <c r="X276" i="2" s="1"/>
  <c r="X279" i="2" s="1"/>
  <c r="V274" i="2"/>
  <c r="V273" i="2"/>
  <c r="W272" i="2"/>
  <c r="X272" i="2" s="1"/>
  <c r="N272" i="2"/>
  <c r="W271" i="2"/>
  <c r="X271" i="2" s="1"/>
  <c r="N271" i="2"/>
  <c r="X270" i="2"/>
  <c r="W270" i="2"/>
  <c r="W274" i="2" s="1"/>
  <c r="N270" i="2"/>
  <c r="V268" i="2"/>
  <c r="V267" i="2"/>
  <c r="X266" i="2"/>
  <c r="W266" i="2"/>
  <c r="N266" i="2"/>
  <c r="W265" i="2"/>
  <c r="X265" i="2" s="1"/>
  <c r="N265" i="2"/>
  <c r="X264" i="2"/>
  <c r="W264" i="2"/>
  <c r="N264" i="2"/>
  <c r="W263" i="2"/>
  <c r="X263" i="2" s="1"/>
  <c r="N263" i="2"/>
  <c r="X262" i="2"/>
  <c r="W262" i="2"/>
  <c r="N262" i="2"/>
  <c r="W261" i="2"/>
  <c r="X261" i="2" s="1"/>
  <c r="N261" i="2"/>
  <c r="X260" i="2"/>
  <c r="W260" i="2"/>
  <c r="N260" i="2"/>
  <c r="W259" i="2"/>
  <c r="W267" i="2" s="1"/>
  <c r="N259" i="2"/>
  <c r="X258" i="2"/>
  <c r="W258" i="2"/>
  <c r="V256" i="2"/>
  <c r="V255" i="2"/>
  <c r="W254" i="2"/>
  <c r="X254" i="2" s="1"/>
  <c r="N254" i="2"/>
  <c r="W253" i="2"/>
  <c r="X253" i="2" s="1"/>
  <c r="N253" i="2"/>
  <c r="W252" i="2"/>
  <c r="X252" i="2" s="1"/>
  <c r="N252" i="2"/>
  <c r="X251" i="2"/>
  <c r="W251" i="2"/>
  <c r="W255" i="2" s="1"/>
  <c r="N251" i="2"/>
  <c r="W249" i="2"/>
  <c r="V249" i="2"/>
  <c r="W248" i="2"/>
  <c r="V248" i="2"/>
  <c r="X247" i="2"/>
  <c r="X248" i="2" s="1"/>
  <c r="W247" i="2"/>
  <c r="N247" i="2"/>
  <c r="V245" i="2"/>
  <c r="V244" i="2"/>
  <c r="X243" i="2"/>
  <c r="W243" i="2"/>
  <c r="N243" i="2"/>
  <c r="X242" i="2"/>
  <c r="W242" i="2"/>
  <c r="N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X237" i="2"/>
  <c r="W237" i="2"/>
  <c r="N237" i="2"/>
  <c r="W236" i="2"/>
  <c r="X236" i="2" s="1"/>
  <c r="N236" i="2"/>
  <c r="X235" i="2"/>
  <c r="W235" i="2"/>
  <c r="N235" i="2"/>
  <c r="X234" i="2"/>
  <c r="W234" i="2"/>
  <c r="N234" i="2"/>
  <c r="X233" i="2"/>
  <c r="W233" i="2"/>
  <c r="N233" i="2"/>
  <c r="W232" i="2"/>
  <c r="X232" i="2" s="1"/>
  <c r="N232" i="2"/>
  <c r="X231" i="2"/>
  <c r="W231" i="2"/>
  <c r="N231" i="2"/>
  <c r="X230" i="2"/>
  <c r="W230" i="2"/>
  <c r="N230" i="2"/>
  <c r="X229" i="2"/>
  <c r="W229" i="2"/>
  <c r="N229" i="2"/>
  <c r="W228" i="2"/>
  <c r="W245" i="2" s="1"/>
  <c r="N228" i="2"/>
  <c r="V225" i="2"/>
  <c r="W224" i="2"/>
  <c r="V224" i="2"/>
  <c r="W223" i="2"/>
  <c r="X223" i="2" s="1"/>
  <c r="W222" i="2"/>
  <c r="X222" i="2" s="1"/>
  <c r="W221" i="2"/>
  <c r="X221" i="2" s="1"/>
  <c r="W220" i="2"/>
  <c r="W225" i="2" s="1"/>
  <c r="W219" i="2"/>
  <c r="X219" i="2" s="1"/>
  <c r="X218" i="2"/>
  <c r="W218" i="2"/>
  <c r="L526" i="2" s="1"/>
  <c r="V215" i="2"/>
  <c r="W214" i="2"/>
  <c r="V214" i="2"/>
  <c r="X213" i="2"/>
  <c r="X214" i="2" s="1"/>
  <c r="W213" i="2"/>
  <c r="W215" i="2" s="1"/>
  <c r="N213" i="2"/>
  <c r="V211" i="2"/>
  <c r="V210" i="2"/>
  <c r="X209" i="2"/>
  <c r="W209" i="2"/>
  <c r="X208" i="2"/>
  <c r="W208" i="2"/>
  <c r="X207" i="2"/>
  <c r="W207" i="2"/>
  <c r="X206" i="2"/>
  <c r="W206" i="2"/>
  <c r="W205" i="2"/>
  <c r="X205" i="2" s="1"/>
  <c r="X210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X196" i="2"/>
  <c r="X200" i="2" s="1"/>
  <c r="W196" i="2"/>
  <c r="W200" i="2" s="1"/>
  <c r="N196" i="2"/>
  <c r="V194" i="2"/>
  <c r="V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X188" i="2"/>
  <c r="W188" i="2"/>
  <c r="N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W193" i="2" s="1"/>
  <c r="N177" i="2"/>
  <c r="X176" i="2"/>
  <c r="W176" i="2"/>
  <c r="N176" i="2"/>
  <c r="V174" i="2"/>
  <c r="V173" i="2"/>
  <c r="X172" i="2"/>
  <c r="W172" i="2"/>
  <c r="N172" i="2"/>
  <c r="X171" i="2"/>
  <c r="W171" i="2"/>
  <c r="N171" i="2"/>
  <c r="X170" i="2"/>
  <c r="W170" i="2"/>
  <c r="N170" i="2"/>
  <c r="W169" i="2"/>
  <c r="W174" i="2" s="1"/>
  <c r="N169" i="2"/>
  <c r="W167" i="2"/>
  <c r="V167" i="2"/>
  <c r="W166" i="2"/>
  <c r="V166" i="2"/>
  <c r="W165" i="2"/>
  <c r="X165" i="2" s="1"/>
  <c r="N165" i="2"/>
  <c r="X164" i="2"/>
  <c r="X166" i="2" s="1"/>
  <c r="W164" i="2"/>
  <c r="N164" i="2"/>
  <c r="V162" i="2"/>
  <c r="V161" i="2"/>
  <c r="X160" i="2"/>
  <c r="W160" i="2"/>
  <c r="N160" i="2"/>
  <c r="W159" i="2"/>
  <c r="W161" i="2" s="1"/>
  <c r="N159" i="2"/>
  <c r="V156" i="2"/>
  <c r="V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X132" i="2"/>
  <c r="W132" i="2"/>
  <c r="N132" i="2"/>
  <c r="W131" i="2"/>
  <c r="X131" i="2" s="1"/>
  <c r="N131" i="2"/>
  <c r="X130" i="2"/>
  <c r="W130" i="2"/>
  <c r="F526" i="2" s="1"/>
  <c r="N130" i="2"/>
  <c r="V127" i="2"/>
  <c r="V126" i="2"/>
  <c r="X125" i="2"/>
  <c r="W125" i="2"/>
  <c r="N125" i="2"/>
  <c r="W124" i="2"/>
  <c r="X124" i="2" s="1"/>
  <c r="N124" i="2"/>
  <c r="X123" i="2"/>
  <c r="W123" i="2"/>
  <c r="N123" i="2"/>
  <c r="X122" i="2"/>
  <c r="W122" i="2"/>
  <c r="W121" i="2"/>
  <c r="X121" i="2" s="1"/>
  <c r="N121" i="2"/>
  <c r="X120" i="2"/>
  <c r="W120" i="2"/>
  <c r="N120" i="2"/>
  <c r="W119" i="2"/>
  <c r="W126" i="2" s="1"/>
  <c r="N119" i="2"/>
  <c r="V117" i="2"/>
  <c r="V116" i="2"/>
  <c r="W115" i="2"/>
  <c r="X115" i="2" s="1"/>
  <c r="N115" i="2"/>
  <c r="X114" i="2"/>
  <c r="W114" i="2"/>
  <c r="N114" i="2"/>
  <c r="W113" i="2"/>
  <c r="X113" i="2" s="1"/>
  <c r="N113" i="2"/>
  <c r="X112" i="2"/>
  <c r="W112" i="2"/>
  <c r="N112" i="2"/>
  <c r="W111" i="2"/>
  <c r="X111" i="2" s="1"/>
  <c r="N111" i="2"/>
  <c r="X110" i="2"/>
  <c r="W110" i="2"/>
  <c r="N110" i="2"/>
  <c r="W109" i="2"/>
  <c r="X109" i="2" s="1"/>
  <c r="N109" i="2"/>
  <c r="X108" i="2"/>
  <c r="W108" i="2"/>
  <c r="X107" i="2"/>
  <c r="W107" i="2"/>
  <c r="N107" i="2"/>
  <c r="W106" i="2"/>
  <c r="W117" i="2" s="1"/>
  <c r="N106" i="2"/>
  <c r="X105" i="2"/>
  <c r="W105" i="2"/>
  <c r="W116" i="2" s="1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X89" i="2"/>
  <c r="W89" i="2"/>
  <c r="N89" i="2"/>
  <c r="W88" i="2"/>
  <c r="X88" i="2" s="1"/>
  <c r="N88" i="2"/>
  <c r="X87" i="2"/>
  <c r="X91" i="2" s="1"/>
  <c r="W87" i="2"/>
  <c r="W91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N76" i="2"/>
  <c r="X75" i="2"/>
  <c r="W75" i="2"/>
  <c r="N75" i="2"/>
  <c r="W74" i="2"/>
  <c r="X74" i="2" s="1"/>
  <c r="N74" i="2"/>
  <c r="X73" i="2"/>
  <c r="W73" i="2"/>
  <c r="N73" i="2"/>
  <c r="X72" i="2"/>
  <c r="W72" i="2"/>
  <c r="N72" i="2"/>
  <c r="X71" i="2"/>
  <c r="W71" i="2"/>
  <c r="N71" i="2"/>
  <c r="W70" i="2"/>
  <c r="X70" i="2" s="1"/>
  <c r="N70" i="2"/>
  <c r="X69" i="2"/>
  <c r="W69" i="2"/>
  <c r="N69" i="2"/>
  <c r="X68" i="2"/>
  <c r="W68" i="2"/>
  <c r="N68" i="2"/>
  <c r="X67" i="2"/>
  <c r="W67" i="2"/>
  <c r="N67" i="2"/>
  <c r="W66" i="2"/>
  <c r="X66" i="2" s="1"/>
  <c r="N66" i="2"/>
  <c r="X65" i="2"/>
  <c r="W65" i="2"/>
  <c r="N65" i="2"/>
  <c r="X64" i="2"/>
  <c r="W64" i="2"/>
  <c r="W84" i="2" s="1"/>
  <c r="N64" i="2"/>
  <c r="X63" i="2"/>
  <c r="W63" i="2"/>
  <c r="E526" i="2" s="1"/>
  <c r="N63" i="2"/>
  <c r="V60" i="2"/>
  <c r="V59" i="2"/>
  <c r="W58" i="2"/>
  <c r="X58" i="2" s="1"/>
  <c r="X57" i="2"/>
  <c r="W57" i="2"/>
  <c r="N57" i="2"/>
  <c r="W56" i="2"/>
  <c r="X56" i="2" s="1"/>
  <c r="N56" i="2"/>
  <c r="X55" i="2"/>
  <c r="X59" i="2" s="1"/>
  <c r="W55" i="2"/>
  <c r="D526" i="2" s="1"/>
  <c r="N55" i="2"/>
  <c r="V52" i="2"/>
  <c r="W51" i="2"/>
  <c r="V51" i="2"/>
  <c r="X50" i="2"/>
  <c r="W50" i="2"/>
  <c r="N50" i="2"/>
  <c r="W49" i="2"/>
  <c r="C526" i="2" s="1"/>
  <c r="N49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W32" i="2"/>
  <c r="V32" i="2"/>
  <c r="W31" i="2"/>
  <c r="X31" i="2" s="1"/>
  <c r="N31" i="2"/>
  <c r="X30" i="2"/>
  <c r="W30" i="2"/>
  <c r="X29" i="2"/>
  <c r="W29" i="2"/>
  <c r="N29" i="2"/>
  <c r="W28" i="2"/>
  <c r="X28" i="2" s="1"/>
  <c r="N28" i="2"/>
  <c r="X27" i="2"/>
  <c r="W27" i="2"/>
  <c r="N27" i="2"/>
  <c r="W26" i="2"/>
  <c r="X26" i="2" s="1"/>
  <c r="X32" i="2" s="1"/>
  <c r="V24" i="2"/>
  <c r="V516" i="2" s="1"/>
  <c r="V23" i="2"/>
  <c r="V520" i="2" s="1"/>
  <c r="W22" i="2"/>
  <c r="W518" i="2" s="1"/>
  <c r="N22" i="2"/>
  <c r="H10" i="2"/>
  <c r="A9" i="2"/>
  <c r="A10" i="2" s="1"/>
  <c r="D7" i="2"/>
  <c r="O6" i="2"/>
  <c r="N2" i="2"/>
  <c r="F10" i="2" l="1"/>
  <c r="X134" i="2"/>
  <c r="X397" i="2"/>
  <c r="X340" i="2"/>
  <c r="X84" i="2"/>
  <c r="X155" i="2"/>
  <c r="X267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519" i="2" s="1"/>
  <c r="W473" i="2"/>
  <c r="X521" i="2" l="1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<sst xmlns="http://schemas.openxmlformats.org/spreadsheetml/2006/main" count="3428" uniqueCount="755">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</sst>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45383</v>
      </c>
      <c r="P5" s="362"/>
      <c r="R5" s="363" t="s">
        <v>3</v>
      </c>
      <c r="S5" s="364"/>
      <c r="T5" s="365" t="s">
        <v>719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732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68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69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70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71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74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74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75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80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40</v>
      </c>
      <c r="N26" s="425" t="s">
        <v>83</v>
      </c>
      <c r="O26" s="418"/>
      <c r="P26" s="418"/>
      <c r="Q26" s="418"/>
      <c r="R26" s="41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6">
        <v>4607091388237</v>
      </c>
      <c r="E27" s="4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40</v>
      </c>
      <c r="N27" s="4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6">
        <v>4607091383935</v>
      </c>
      <c r="E28" s="4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4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6">
        <v>4680115881853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4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16">
        <v>4607091383911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40</v>
      </c>
      <c r="N30" s="429" t="s">
        <v>92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4301051592</v>
      </c>
      <c r="D31" s="416">
        <v>4607091388244</v>
      </c>
      <c r="E31" s="4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40</v>
      </c>
      <c r="N31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2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4"/>
      <c r="N32" s="420" t="s">
        <v>43</v>
      </c>
      <c r="O32" s="421"/>
      <c r="P32" s="421"/>
      <c r="Q32" s="421"/>
      <c r="R32" s="421"/>
      <c r="S32" s="421"/>
      <c r="T32" s="422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4"/>
      <c r="N33" s="420" t="s">
        <v>43</v>
      </c>
      <c r="O33" s="421"/>
      <c r="P33" s="421"/>
      <c r="Q33" s="421"/>
      <c r="R33" s="421"/>
      <c r="S33" s="421"/>
      <c r="T33" s="422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15" t="s">
        <v>95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67"/>
      <c r="Z34" s="67"/>
    </row>
    <row r="35" spans="1:53" ht="27" customHeight="1" x14ac:dyDescent="0.25">
      <c r="A35" s="64" t="s">
        <v>96</v>
      </c>
      <c r="B35" s="64" t="s">
        <v>97</v>
      </c>
      <c r="C35" s="37">
        <v>4301032013</v>
      </c>
      <c r="D35" s="416">
        <v>4607091388503</v>
      </c>
      <c r="E35" s="4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99</v>
      </c>
      <c r="M35" s="38">
        <v>120</v>
      </c>
      <c r="N35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8"/>
      <c r="P35" s="418"/>
      <c r="Q35" s="418"/>
      <c r="R35" s="41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98</v>
      </c>
    </row>
    <row r="36" spans="1:53" x14ac:dyDescent="0.2">
      <c r="A36" s="42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4"/>
      <c r="N36" s="420" t="s">
        <v>43</v>
      </c>
      <c r="O36" s="421"/>
      <c r="P36" s="421"/>
      <c r="Q36" s="421"/>
      <c r="R36" s="421"/>
      <c r="S36" s="421"/>
      <c r="T36" s="422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2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4"/>
      <c r="N37" s="420" t="s">
        <v>43</v>
      </c>
      <c r="O37" s="421"/>
      <c r="P37" s="421"/>
      <c r="Q37" s="421"/>
      <c r="R37" s="421"/>
      <c r="S37" s="421"/>
      <c r="T37" s="422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15" t="s">
        <v>100</v>
      </c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67"/>
      <c r="Z38" s="67"/>
    </row>
    <row r="39" spans="1:53" ht="80.25" customHeight="1" x14ac:dyDescent="0.25">
      <c r="A39" s="64" t="s">
        <v>101</v>
      </c>
      <c r="B39" s="64" t="s">
        <v>102</v>
      </c>
      <c r="C39" s="37">
        <v>4301160001</v>
      </c>
      <c r="D39" s="416">
        <v>4607091388282</v>
      </c>
      <c r="E39" s="41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99</v>
      </c>
      <c r="M39" s="38">
        <v>30</v>
      </c>
      <c r="N39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8"/>
      <c r="P39" s="418"/>
      <c r="Q39" s="418"/>
      <c r="R39" s="41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103</v>
      </c>
      <c r="Z39" s="70" t="s">
        <v>48</v>
      </c>
      <c r="AD39" s="71"/>
      <c r="BA39" s="81" t="s">
        <v>66</v>
      </c>
    </row>
    <row r="40" spans="1:53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4"/>
      <c r="N40" s="420" t="s">
        <v>43</v>
      </c>
      <c r="O40" s="421"/>
      <c r="P40" s="421"/>
      <c r="Q40" s="421"/>
      <c r="R40" s="421"/>
      <c r="S40" s="421"/>
      <c r="T40" s="422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23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4"/>
      <c r="N41" s="420" t="s">
        <v>43</v>
      </c>
      <c r="O41" s="421"/>
      <c r="P41" s="421"/>
      <c r="Q41" s="421"/>
      <c r="R41" s="421"/>
      <c r="S41" s="421"/>
      <c r="T41" s="422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15" t="s">
        <v>104</v>
      </c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67"/>
      <c r="Z42" s="67"/>
    </row>
    <row r="43" spans="1:53" ht="27" customHeight="1" x14ac:dyDescent="0.25">
      <c r="A43" s="64" t="s">
        <v>105</v>
      </c>
      <c r="B43" s="64" t="s">
        <v>106</v>
      </c>
      <c r="C43" s="37">
        <v>4301170002</v>
      </c>
      <c r="D43" s="416">
        <v>4607091389111</v>
      </c>
      <c r="E43" s="41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99</v>
      </c>
      <c r="M43" s="38">
        <v>120</v>
      </c>
      <c r="N43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8"/>
      <c r="P43" s="418"/>
      <c r="Q43" s="418"/>
      <c r="R43" s="41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98</v>
      </c>
    </row>
    <row r="44" spans="1:53" x14ac:dyDescent="0.2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4"/>
      <c r="N44" s="420" t="s">
        <v>43</v>
      </c>
      <c r="O44" s="421"/>
      <c r="P44" s="421"/>
      <c r="Q44" s="421"/>
      <c r="R44" s="421"/>
      <c r="S44" s="421"/>
      <c r="T44" s="422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23"/>
      <c r="B45" s="423"/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4"/>
      <c r="N45" s="420" t="s">
        <v>43</v>
      </c>
      <c r="O45" s="421"/>
      <c r="P45" s="421"/>
      <c r="Q45" s="421"/>
      <c r="R45" s="421"/>
      <c r="S45" s="421"/>
      <c r="T45" s="422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13" t="s">
        <v>107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55"/>
      <c r="Z46" s="55"/>
    </row>
    <row r="47" spans="1:53" ht="16.5" customHeight="1" x14ac:dyDescent="0.25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66"/>
      <c r="Z47" s="66"/>
    </row>
    <row r="48" spans="1:53" ht="14.2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7"/>
      <c r="Z48" s="67"/>
    </row>
    <row r="49" spans="1:53" ht="27" customHeight="1" x14ac:dyDescent="0.25">
      <c r="A49" s="64" t="s">
        <v>110</v>
      </c>
      <c r="B49" s="64" t="s">
        <v>111</v>
      </c>
      <c r="C49" s="37">
        <v>4301020234</v>
      </c>
      <c r="D49" s="416">
        <v>4680115881440</v>
      </c>
      <c r="E49" s="41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113</v>
      </c>
      <c r="L49" s="39" t="s">
        <v>112</v>
      </c>
      <c r="M49" s="38">
        <v>50</v>
      </c>
      <c r="N49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8"/>
      <c r="P49" s="418"/>
      <c r="Q49" s="418"/>
      <c r="R49" s="41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114</v>
      </c>
      <c r="B50" s="64" t="s">
        <v>115</v>
      </c>
      <c r="C50" s="37">
        <v>4301020232</v>
      </c>
      <c r="D50" s="416">
        <v>4680115881433</v>
      </c>
      <c r="E50" s="41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112</v>
      </c>
      <c r="M50" s="38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8"/>
      <c r="P50" s="418"/>
      <c r="Q50" s="418"/>
      <c r="R50" s="41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23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4"/>
      <c r="N51" s="420" t="s">
        <v>43</v>
      </c>
      <c r="O51" s="421"/>
      <c r="P51" s="421"/>
      <c r="Q51" s="421"/>
      <c r="R51" s="421"/>
      <c r="S51" s="421"/>
      <c r="T51" s="422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4"/>
      <c r="N52" s="420" t="s">
        <v>43</v>
      </c>
      <c r="O52" s="421"/>
      <c r="P52" s="421"/>
      <c r="Q52" s="421"/>
      <c r="R52" s="421"/>
      <c r="S52" s="421"/>
      <c r="T52" s="422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414" t="s">
        <v>116</v>
      </c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66"/>
      <c r="Z53" s="66"/>
    </row>
    <row r="54" spans="1:53" ht="14.2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7"/>
      <c r="Z54" s="67"/>
    </row>
    <row r="55" spans="1:53" ht="27" customHeight="1" x14ac:dyDescent="0.25">
      <c r="A55" s="64" t="s">
        <v>118</v>
      </c>
      <c r="B55" s="64" t="s">
        <v>119</v>
      </c>
      <c r="C55" s="37">
        <v>4301011452</v>
      </c>
      <c r="D55" s="416">
        <v>4680115881426</v>
      </c>
      <c r="E55" s="41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113</v>
      </c>
      <c r="L55" s="39" t="s">
        <v>112</v>
      </c>
      <c r="M55" s="38">
        <v>50</v>
      </c>
      <c r="N55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8"/>
      <c r="P55" s="418"/>
      <c r="Q55" s="418"/>
      <c r="R55" s="41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118</v>
      </c>
      <c r="B56" s="64" t="s">
        <v>120</v>
      </c>
      <c r="C56" s="37">
        <v>4301011481</v>
      </c>
      <c r="D56" s="416">
        <v>4680115881426</v>
      </c>
      <c r="E56" s="41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113</v>
      </c>
      <c r="L56" s="39" t="s">
        <v>121</v>
      </c>
      <c r="M56" s="38">
        <v>55</v>
      </c>
      <c r="N56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8"/>
      <c r="P56" s="418"/>
      <c r="Q56" s="418"/>
      <c r="R56" s="41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16">
        <v>4680115881419</v>
      </c>
      <c r="E57" s="41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112</v>
      </c>
      <c r="M57" s="38">
        <v>50</v>
      </c>
      <c r="N57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16">
        <v>4680115881525</v>
      </c>
      <c r="E58" s="41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112</v>
      </c>
      <c r="M58" s="38">
        <v>50</v>
      </c>
      <c r="N58" s="439" t="s">
        <v>126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4"/>
      <c r="N59" s="420" t="s">
        <v>43</v>
      </c>
      <c r="O59" s="421"/>
      <c r="P59" s="421"/>
      <c r="Q59" s="421"/>
      <c r="R59" s="421"/>
      <c r="S59" s="421"/>
      <c r="T59" s="422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4"/>
      <c r="N60" s="420" t="s">
        <v>43</v>
      </c>
      <c r="O60" s="421"/>
      <c r="P60" s="421"/>
      <c r="Q60" s="421"/>
      <c r="R60" s="421"/>
      <c r="S60" s="421"/>
      <c r="T60" s="422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14" t="s">
        <v>107</v>
      </c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66"/>
      <c r="Z61" s="66"/>
    </row>
    <row r="62" spans="1:53" ht="14.25" customHeight="1" x14ac:dyDescent="0.25">
      <c r="A62" s="415" t="s">
        <v>117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16">
        <v>4607091382945</v>
      </c>
      <c r="E63" s="41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112</v>
      </c>
      <c r="M63" s="38">
        <v>50</v>
      </c>
      <c r="N63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8"/>
      <c r="P63" s="418"/>
      <c r="Q63" s="418"/>
      <c r="R63" s="41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4301011380</v>
      </c>
      <c r="D64" s="416">
        <v>4607091385670</v>
      </c>
      <c r="E64" s="4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113</v>
      </c>
      <c r="L64" s="39" t="s">
        <v>112</v>
      </c>
      <c r="M64" s="38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8"/>
      <c r="P64" s="418"/>
      <c r="Q64" s="418"/>
      <c r="R64" s="41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129</v>
      </c>
      <c r="B65" s="64" t="s">
        <v>131</v>
      </c>
      <c r="C65" s="37">
        <v>4301011540</v>
      </c>
      <c r="D65" s="416">
        <v>4607091385670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132</v>
      </c>
      <c r="M65" s="38">
        <v>50</v>
      </c>
      <c r="N65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4301011625</v>
      </c>
      <c r="D66" s="416">
        <v>4680115883956</v>
      </c>
      <c r="E66" s="41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8">
        <v>50</v>
      </c>
      <c r="N66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136</v>
      </c>
      <c r="C67" s="37">
        <v>4301011468</v>
      </c>
      <c r="D67" s="416">
        <v>4680115881327</v>
      </c>
      <c r="E67" s="41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137</v>
      </c>
      <c r="M67" s="38">
        <v>50</v>
      </c>
      <c r="N67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138</v>
      </c>
      <c r="B68" s="64" t="s">
        <v>139</v>
      </c>
      <c r="C68" s="37">
        <v>4301011703</v>
      </c>
      <c r="D68" s="416">
        <v>4680115882133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113</v>
      </c>
      <c r="L68" s="39" t="s">
        <v>112</v>
      </c>
      <c r="M68" s="38">
        <v>50</v>
      </c>
      <c r="N68" s="44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138</v>
      </c>
      <c r="B69" s="64" t="s">
        <v>140</v>
      </c>
      <c r="C69" s="37">
        <v>4301011514</v>
      </c>
      <c r="D69" s="416">
        <v>4680115882133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8">
        <v>50</v>
      </c>
      <c r="N69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141</v>
      </c>
      <c r="B70" s="64" t="s">
        <v>142</v>
      </c>
      <c r="C70" s="37">
        <v>4301011192</v>
      </c>
      <c r="D70" s="416">
        <v>4607091382952</v>
      </c>
      <c r="E70" s="41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79</v>
      </c>
      <c r="L70" s="39" t="s">
        <v>112</v>
      </c>
      <c r="M70" s="38">
        <v>50</v>
      </c>
      <c r="N70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143</v>
      </c>
      <c r="B71" s="64" t="s">
        <v>144</v>
      </c>
      <c r="C71" s="37">
        <v>4301011382</v>
      </c>
      <c r="D71" s="416">
        <v>4607091385687</v>
      </c>
      <c r="E71" s="41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79</v>
      </c>
      <c r="L71" s="39" t="s">
        <v>132</v>
      </c>
      <c r="M71" s="38">
        <v>50</v>
      </c>
      <c r="N71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4301011565</v>
      </c>
      <c r="D72" s="416">
        <v>4680115882539</v>
      </c>
      <c r="E72" s="41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79</v>
      </c>
      <c r="L72" s="39" t="s">
        <v>132</v>
      </c>
      <c r="M72" s="38">
        <v>50</v>
      </c>
      <c r="N72" s="4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4301011344</v>
      </c>
      <c r="D73" s="416">
        <v>4607091384604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79</v>
      </c>
      <c r="L73" s="39" t="s">
        <v>112</v>
      </c>
      <c r="M73" s="38">
        <v>50</v>
      </c>
      <c r="N73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4301011386</v>
      </c>
      <c r="D74" s="416">
        <v>4680115880283</v>
      </c>
      <c r="E74" s="41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79</v>
      </c>
      <c r="L74" s="39" t="s">
        <v>112</v>
      </c>
      <c r="M74" s="38">
        <v>45</v>
      </c>
      <c r="N74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4301011624</v>
      </c>
      <c r="D75" s="416">
        <v>4680115883949</v>
      </c>
      <c r="E75" s="41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79</v>
      </c>
      <c r="L75" s="39" t="s">
        <v>112</v>
      </c>
      <c r="M75" s="38">
        <v>50</v>
      </c>
      <c r="N75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153</v>
      </c>
      <c r="B76" s="64" t="s">
        <v>154</v>
      </c>
      <c r="C76" s="37">
        <v>4301011476</v>
      </c>
      <c r="D76" s="416">
        <v>4680115881518</v>
      </c>
      <c r="E76" s="41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79</v>
      </c>
      <c r="L76" s="39" t="s">
        <v>132</v>
      </c>
      <c r="M76" s="38">
        <v>50</v>
      </c>
      <c r="N76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4301011443</v>
      </c>
      <c r="D77" s="416">
        <v>4680115881303</v>
      </c>
      <c r="E77" s="41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79</v>
      </c>
      <c r="L77" s="39" t="s">
        <v>137</v>
      </c>
      <c r="M77" s="38">
        <v>50</v>
      </c>
      <c r="N77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157</v>
      </c>
      <c r="B78" s="64" t="s">
        <v>158</v>
      </c>
      <c r="C78" s="37">
        <v>4301011562</v>
      </c>
      <c r="D78" s="416">
        <v>4680115882577</v>
      </c>
      <c r="E78" s="41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79</v>
      </c>
      <c r="L78" s="39" t="s">
        <v>99</v>
      </c>
      <c r="M78" s="38">
        <v>90</v>
      </c>
      <c r="N78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159</v>
      </c>
      <c r="C79" s="37">
        <v>4301011564</v>
      </c>
      <c r="D79" s="416">
        <v>4680115882577</v>
      </c>
      <c r="E79" s="41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79</v>
      </c>
      <c r="L79" s="39" t="s">
        <v>99</v>
      </c>
      <c r="M79" s="38">
        <v>90</v>
      </c>
      <c r="N79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4301011432</v>
      </c>
      <c r="D80" s="416">
        <v>4680115882720</v>
      </c>
      <c r="E80" s="41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112</v>
      </c>
      <c r="M80" s="38">
        <v>90</v>
      </c>
      <c r="N80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162</v>
      </c>
      <c r="B81" s="64" t="s">
        <v>163</v>
      </c>
      <c r="C81" s="37">
        <v>4301011417</v>
      </c>
      <c r="D81" s="416">
        <v>4680115880269</v>
      </c>
      <c r="E81" s="416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79</v>
      </c>
      <c r="L81" s="39" t="s">
        <v>132</v>
      </c>
      <c r="M81" s="38">
        <v>50</v>
      </c>
      <c r="N81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164</v>
      </c>
      <c r="B82" s="64" t="s">
        <v>165</v>
      </c>
      <c r="C82" s="37">
        <v>4301011415</v>
      </c>
      <c r="D82" s="416">
        <v>4680115880429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79</v>
      </c>
      <c r="L82" s="39" t="s">
        <v>132</v>
      </c>
      <c r="M82" s="38">
        <v>50</v>
      </c>
      <c r="N82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4301011462</v>
      </c>
      <c r="D83" s="416">
        <v>4680115881457</v>
      </c>
      <c r="E83" s="416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79</v>
      </c>
      <c r="L83" s="39" t="s">
        <v>132</v>
      </c>
      <c r="M83" s="38">
        <v>50</v>
      </c>
      <c r="N83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423"/>
      <c r="B84" s="423"/>
      <c r="C84" s="423"/>
      <c r="D84" s="423"/>
      <c r="E84" s="423"/>
      <c r="F84" s="423"/>
      <c r="G84" s="423"/>
      <c r="H84" s="423"/>
      <c r="I84" s="423"/>
      <c r="J84" s="423"/>
      <c r="K84" s="423"/>
      <c r="L84" s="423"/>
      <c r="M84" s="424"/>
      <c r="N84" s="420" t="s">
        <v>43</v>
      </c>
      <c r="O84" s="421"/>
      <c r="P84" s="421"/>
      <c r="Q84" s="421"/>
      <c r="R84" s="421"/>
      <c r="S84" s="421"/>
      <c r="T84" s="422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4"/>
      <c r="N85" s="420" t="s">
        <v>43</v>
      </c>
      <c r="O85" s="421"/>
      <c r="P85" s="421"/>
      <c r="Q85" s="421"/>
      <c r="R85" s="421"/>
      <c r="S85" s="421"/>
      <c r="T85" s="422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customHeight="1" x14ac:dyDescent="0.25">
      <c r="A86" s="415" t="s">
        <v>109</v>
      </c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67"/>
      <c r="Z86" s="67"/>
    </row>
    <row r="87" spans="1:53" ht="16.5" customHeight="1" x14ac:dyDescent="0.25">
      <c r="A87" s="64" t="s">
        <v>168</v>
      </c>
      <c r="B87" s="64" t="s">
        <v>169</v>
      </c>
      <c r="C87" s="37">
        <v>4301020235</v>
      </c>
      <c r="D87" s="416">
        <v>4680115881488</v>
      </c>
      <c r="E87" s="416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113</v>
      </c>
      <c r="L87" s="39" t="s">
        <v>112</v>
      </c>
      <c r="M87" s="38">
        <v>50</v>
      </c>
      <c r="N87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8"/>
      <c r="P87" s="418"/>
      <c r="Q87" s="418"/>
      <c r="R87" s="419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170</v>
      </c>
      <c r="B88" s="64" t="s">
        <v>171</v>
      </c>
      <c r="C88" s="37">
        <v>4301020228</v>
      </c>
      <c r="D88" s="416">
        <v>4680115882751</v>
      </c>
      <c r="E88" s="416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79</v>
      </c>
      <c r="L88" s="39" t="s">
        <v>112</v>
      </c>
      <c r="M88" s="38">
        <v>90</v>
      </c>
      <c r="N88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8"/>
      <c r="P88" s="418"/>
      <c r="Q88" s="418"/>
      <c r="R88" s="41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4301020258</v>
      </c>
      <c r="D89" s="416">
        <v>4680115882775</v>
      </c>
      <c r="E89" s="416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174</v>
      </c>
      <c r="L89" s="39" t="s">
        <v>132</v>
      </c>
      <c r="M89" s="38">
        <v>50</v>
      </c>
      <c r="N89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175</v>
      </c>
      <c r="B90" s="64" t="s">
        <v>176</v>
      </c>
      <c r="C90" s="37">
        <v>4301020217</v>
      </c>
      <c r="D90" s="416">
        <v>4680115880658</v>
      </c>
      <c r="E90" s="416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79</v>
      </c>
      <c r="L90" s="39" t="s">
        <v>112</v>
      </c>
      <c r="M90" s="38">
        <v>50</v>
      </c>
      <c r="N90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423"/>
      <c r="B91" s="423"/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4"/>
      <c r="N91" s="420" t="s">
        <v>43</v>
      </c>
      <c r="O91" s="421"/>
      <c r="P91" s="421"/>
      <c r="Q91" s="421"/>
      <c r="R91" s="421"/>
      <c r="S91" s="421"/>
      <c r="T91" s="422"/>
      <c r="U91" s="43" t="s">
        <v>42</v>
      </c>
      <c r="V91" s="44">
        <f>IFERROR(V87/H87,"0")+IFERROR(V88/H88,"0")+IFERROR(V89/H89,"0")+IFERROR(V90/H90,"0")</f>
        <v>0</v>
      </c>
      <c r="W91" s="44">
        <f>IFERROR(W87/H87,"0")+IFERROR(W88/H88,"0")+IFERROR(W89/H89,"0")+IFERROR(W90/H90,"0")</f>
        <v>0</v>
      </c>
      <c r="X91" s="44">
        <f>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4"/>
      <c r="N92" s="420" t="s">
        <v>43</v>
      </c>
      <c r="O92" s="421"/>
      <c r="P92" s="421"/>
      <c r="Q92" s="421"/>
      <c r="R92" s="421"/>
      <c r="S92" s="421"/>
      <c r="T92" s="422"/>
      <c r="U92" s="43" t="s">
        <v>0</v>
      </c>
      <c r="V92" s="44">
        <f>IFERROR(SUM(V87:V90),"0")</f>
        <v>0</v>
      </c>
      <c r="W92" s="44">
        <f>IFERROR(SUM(W87:W90),"0")</f>
        <v>0</v>
      </c>
      <c r="X92" s="43"/>
      <c r="Y92" s="68"/>
      <c r="Z92" s="68"/>
    </row>
    <row r="93" spans="1:53" ht="14.25" customHeight="1" x14ac:dyDescent="0.25">
      <c r="A93" s="415" t="s">
        <v>75</v>
      </c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415"/>
      <c r="V93" s="415"/>
      <c r="W93" s="415"/>
      <c r="X93" s="415"/>
      <c r="Y93" s="67"/>
      <c r="Z93" s="67"/>
    </row>
    <row r="94" spans="1:53" ht="16.5" customHeight="1" x14ac:dyDescent="0.25">
      <c r="A94" s="64" t="s">
        <v>177</v>
      </c>
      <c r="B94" s="64" t="s">
        <v>178</v>
      </c>
      <c r="C94" s="37">
        <v>4301030895</v>
      </c>
      <c r="D94" s="416">
        <v>4607091387667</v>
      </c>
      <c r="E94" s="41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113</v>
      </c>
      <c r="L94" s="39" t="s">
        <v>112</v>
      </c>
      <c r="M94" s="38">
        <v>40</v>
      </c>
      <c r="N94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8"/>
      <c r="P94" s="418"/>
      <c r="Q94" s="418"/>
      <c r="R94" s="41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179</v>
      </c>
      <c r="B95" s="64" t="s">
        <v>180</v>
      </c>
      <c r="C95" s="37">
        <v>4301030961</v>
      </c>
      <c r="D95" s="416">
        <v>4607091387636</v>
      </c>
      <c r="E95" s="416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8"/>
      <c r="P95" s="418"/>
      <c r="Q95" s="418"/>
      <c r="R95" s="41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181</v>
      </c>
      <c r="B96" s="64" t="s">
        <v>182</v>
      </c>
      <c r="C96" s="37">
        <v>4301030963</v>
      </c>
      <c r="D96" s="416">
        <v>4607091382426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78</v>
      </c>
      <c r="M96" s="38">
        <v>40</v>
      </c>
      <c r="N96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4301030962</v>
      </c>
      <c r="D97" s="416">
        <v>4607091386547</v>
      </c>
      <c r="E97" s="416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174</v>
      </c>
      <c r="L97" s="39" t="s">
        <v>78</v>
      </c>
      <c r="M97" s="38">
        <v>40</v>
      </c>
      <c r="N97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4301031079</v>
      </c>
      <c r="D98" s="416">
        <v>4607091384734</v>
      </c>
      <c r="E98" s="416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174</v>
      </c>
      <c r="L98" s="39" t="s">
        <v>78</v>
      </c>
      <c r="M98" s="38">
        <v>45</v>
      </c>
      <c r="N98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4301030964</v>
      </c>
      <c r="D99" s="416">
        <v>4607091382464</v>
      </c>
      <c r="E99" s="416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174</v>
      </c>
      <c r="L99" s="39" t="s">
        <v>78</v>
      </c>
      <c r="M99" s="38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4301031235</v>
      </c>
      <c r="D100" s="416">
        <v>4680115883444</v>
      </c>
      <c r="E100" s="416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79</v>
      </c>
      <c r="L100" s="39" t="s">
        <v>99</v>
      </c>
      <c r="M100" s="38">
        <v>90</v>
      </c>
      <c r="N100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189</v>
      </c>
      <c r="B101" s="64" t="s">
        <v>191</v>
      </c>
      <c r="C101" s="37">
        <v>4301031234</v>
      </c>
      <c r="D101" s="416">
        <v>4680115883444</v>
      </c>
      <c r="E101" s="41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79</v>
      </c>
      <c r="L101" s="39" t="s">
        <v>99</v>
      </c>
      <c r="M101" s="38">
        <v>90</v>
      </c>
      <c r="N101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423"/>
      <c r="B102" s="423"/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4"/>
      <c r="N102" s="420" t="s">
        <v>43</v>
      </c>
      <c r="O102" s="421"/>
      <c r="P102" s="421"/>
      <c r="Q102" s="421"/>
      <c r="R102" s="421"/>
      <c r="S102" s="421"/>
      <c r="T102" s="422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423"/>
      <c r="B103" s="423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424"/>
      <c r="N103" s="420" t="s">
        <v>43</v>
      </c>
      <c r="O103" s="421"/>
      <c r="P103" s="421"/>
      <c r="Q103" s="421"/>
      <c r="R103" s="421"/>
      <c r="S103" s="421"/>
      <c r="T103" s="422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415" t="s">
        <v>80</v>
      </c>
      <c r="B104" s="415"/>
      <c r="C104" s="415"/>
      <c r="D104" s="415"/>
      <c r="E104" s="415"/>
      <c r="F104" s="415"/>
      <c r="G104" s="415"/>
      <c r="H104" s="415"/>
      <c r="I104" s="415"/>
      <c r="J104" s="415"/>
      <c r="K104" s="415"/>
      <c r="L104" s="415"/>
      <c r="M104" s="415"/>
      <c r="N104" s="415"/>
      <c r="O104" s="415"/>
      <c r="P104" s="415"/>
      <c r="Q104" s="415"/>
      <c r="R104" s="415"/>
      <c r="S104" s="415"/>
      <c r="T104" s="415"/>
      <c r="U104" s="415"/>
      <c r="V104" s="415"/>
      <c r="W104" s="415"/>
      <c r="X104" s="415"/>
      <c r="Y104" s="67"/>
      <c r="Z104" s="67"/>
    </row>
    <row r="105" spans="1:53" ht="27" customHeight="1" x14ac:dyDescent="0.25">
      <c r="A105" s="64" t="s">
        <v>192</v>
      </c>
      <c r="B105" s="64" t="s">
        <v>193</v>
      </c>
      <c r="C105" s="37">
        <v>4301051543</v>
      </c>
      <c r="D105" s="416">
        <v>4607091386967</v>
      </c>
      <c r="E105" s="416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78</v>
      </c>
      <c r="M105" s="38">
        <v>45</v>
      </c>
      <c r="N105" s="4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8"/>
      <c r="P105" s="418"/>
      <c r="Q105" s="418"/>
      <c r="R105" s="419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5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192</v>
      </c>
      <c r="B106" s="64" t="s">
        <v>194</v>
      </c>
      <c r="C106" s="37">
        <v>4301051437</v>
      </c>
      <c r="D106" s="416">
        <v>4607091386967</v>
      </c>
      <c r="E106" s="41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113</v>
      </c>
      <c r="L106" s="39" t="s">
        <v>132</v>
      </c>
      <c r="M106" s="38">
        <v>45</v>
      </c>
      <c r="N106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8"/>
      <c r="P106" s="418"/>
      <c r="Q106" s="418"/>
      <c r="R106" s="41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195</v>
      </c>
      <c r="B107" s="64" t="s">
        <v>196</v>
      </c>
      <c r="C107" s="37">
        <v>4301051611</v>
      </c>
      <c r="D107" s="416">
        <v>4607091385304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113</v>
      </c>
      <c r="L107" s="39" t="s">
        <v>78</v>
      </c>
      <c r="M107" s="38">
        <v>40</v>
      </c>
      <c r="N107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4301051648</v>
      </c>
      <c r="D108" s="416">
        <v>4607091386264</v>
      </c>
      <c r="E108" s="416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79</v>
      </c>
      <c r="L108" s="39" t="s">
        <v>78</v>
      </c>
      <c r="M108" s="38">
        <v>31</v>
      </c>
      <c r="N108" s="476" t="s">
        <v>199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200</v>
      </c>
      <c r="B109" s="64" t="s">
        <v>201</v>
      </c>
      <c r="C109" s="37">
        <v>4301051477</v>
      </c>
      <c r="D109" s="416">
        <v>4680115882584</v>
      </c>
      <c r="E109" s="416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8" t="s">
        <v>79</v>
      </c>
      <c r="L109" s="39" t="s">
        <v>99</v>
      </c>
      <c r="M109" s="38">
        <v>60</v>
      </c>
      <c r="N109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202</v>
      </c>
      <c r="C110" s="37">
        <v>4301051476</v>
      </c>
      <c r="D110" s="416">
        <v>4680115882584</v>
      </c>
      <c r="E110" s="41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79</v>
      </c>
      <c r="L110" s="39" t="s">
        <v>99</v>
      </c>
      <c r="M110" s="38">
        <v>60</v>
      </c>
      <c r="N110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4301051436</v>
      </c>
      <c r="D111" s="416">
        <v>4607091385731</v>
      </c>
      <c r="E111" s="41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79</v>
      </c>
      <c r="L111" s="39" t="s">
        <v>132</v>
      </c>
      <c r="M111" s="38">
        <v>45</v>
      </c>
      <c r="N111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4301051439</v>
      </c>
      <c r="D112" s="416">
        <v>4680115880214</v>
      </c>
      <c r="E112" s="41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79</v>
      </c>
      <c r="L112" s="39" t="s">
        <v>132</v>
      </c>
      <c r="M112" s="38">
        <v>45</v>
      </c>
      <c r="N112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207</v>
      </c>
      <c r="B113" s="64" t="s">
        <v>208</v>
      </c>
      <c r="C113" s="37">
        <v>4301051438</v>
      </c>
      <c r="D113" s="416">
        <v>4680115880894</v>
      </c>
      <c r="E113" s="41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79</v>
      </c>
      <c r="L113" s="39" t="s">
        <v>132</v>
      </c>
      <c r="M113" s="38">
        <v>45</v>
      </c>
      <c r="N113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4301051313</v>
      </c>
      <c r="D114" s="416">
        <v>4607091385427</v>
      </c>
      <c r="E114" s="41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79</v>
      </c>
      <c r="L114" s="39" t="s">
        <v>78</v>
      </c>
      <c r="M114" s="38">
        <v>40</v>
      </c>
      <c r="N114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211</v>
      </c>
      <c r="B115" s="64" t="s">
        <v>212</v>
      </c>
      <c r="C115" s="37">
        <v>4301051480</v>
      </c>
      <c r="D115" s="416">
        <v>4680115882645</v>
      </c>
      <c r="E115" s="41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79</v>
      </c>
      <c r="L115" s="39" t="s">
        <v>78</v>
      </c>
      <c r="M115" s="38">
        <v>40</v>
      </c>
      <c r="N115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423"/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4"/>
      <c r="N116" s="420" t="s">
        <v>43</v>
      </c>
      <c r="O116" s="421"/>
      <c r="P116" s="421"/>
      <c r="Q116" s="421"/>
      <c r="R116" s="421"/>
      <c r="S116" s="421"/>
      <c r="T116" s="422"/>
      <c r="U116" s="43" t="s">
        <v>42</v>
      </c>
      <c r="V116" s="44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420" t="s">
        <v>43</v>
      </c>
      <c r="O117" s="421"/>
      <c r="P117" s="421"/>
      <c r="Q117" s="421"/>
      <c r="R117" s="421"/>
      <c r="S117" s="421"/>
      <c r="T117" s="422"/>
      <c r="U117" s="43" t="s">
        <v>0</v>
      </c>
      <c r="V117" s="44">
        <f>IFERROR(SUM(V105:V115),"0")</f>
        <v>0</v>
      </c>
      <c r="W117" s="44">
        <f>IFERROR(SUM(W105:W115),"0")</f>
        <v>0</v>
      </c>
      <c r="X117" s="43"/>
      <c r="Y117" s="68"/>
      <c r="Z117" s="68"/>
    </row>
    <row r="118" spans="1:53" ht="14.25" customHeight="1" x14ac:dyDescent="0.25">
      <c r="A118" s="415" t="s">
        <v>213</v>
      </c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5"/>
      <c r="P118" s="415"/>
      <c r="Q118" s="415"/>
      <c r="R118" s="415"/>
      <c r="S118" s="415"/>
      <c r="T118" s="415"/>
      <c r="U118" s="415"/>
      <c r="V118" s="415"/>
      <c r="W118" s="415"/>
      <c r="X118" s="415"/>
      <c r="Y118" s="67"/>
      <c r="Z118" s="67"/>
    </row>
    <row r="119" spans="1:53" ht="27" customHeight="1" x14ac:dyDescent="0.25">
      <c r="A119" s="64" t="s">
        <v>214</v>
      </c>
      <c r="B119" s="64" t="s">
        <v>215</v>
      </c>
      <c r="C119" s="37">
        <v>4301060296</v>
      </c>
      <c r="D119" s="416">
        <v>4607091383065</v>
      </c>
      <c r="E119" s="41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79</v>
      </c>
      <c r="L119" s="39" t="s">
        <v>78</v>
      </c>
      <c r="M119" s="38">
        <v>30</v>
      </c>
      <c r="N119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8"/>
      <c r="P119" s="418"/>
      <c r="Q119" s="418"/>
      <c r="R119" s="419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4301060350</v>
      </c>
      <c r="D120" s="416">
        <v>4680115881532</v>
      </c>
      <c r="E120" s="41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113</v>
      </c>
      <c r="L120" s="39" t="s">
        <v>132</v>
      </c>
      <c r="M120" s="38">
        <v>30</v>
      </c>
      <c r="N120" s="4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8"/>
      <c r="P120" s="418"/>
      <c r="Q120" s="418"/>
      <c r="R120" s="41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216</v>
      </c>
      <c r="B121" s="64" t="s">
        <v>218</v>
      </c>
      <c r="C121" s="37">
        <v>4301060366</v>
      </c>
      <c r="D121" s="416">
        <v>4680115881532</v>
      </c>
      <c r="E121" s="41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113</v>
      </c>
      <c r="L121" s="39" t="s">
        <v>78</v>
      </c>
      <c r="M121" s="38">
        <v>30</v>
      </c>
      <c r="N121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8"/>
      <c r="P121" s="418"/>
      <c r="Q121" s="418"/>
      <c r="R121" s="41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216</v>
      </c>
      <c r="B122" s="64" t="s">
        <v>219</v>
      </c>
      <c r="C122" s="37">
        <v>4301060371</v>
      </c>
      <c r="D122" s="416">
        <v>4680115881532</v>
      </c>
      <c r="E122" s="41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113</v>
      </c>
      <c r="L122" s="39" t="s">
        <v>78</v>
      </c>
      <c r="M122" s="38">
        <v>30</v>
      </c>
      <c r="N122" s="487" t="s">
        <v>220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416">
        <v>4680115882652</v>
      </c>
      <c r="E123" s="416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416">
        <v>4680115880238</v>
      </c>
      <c r="E124" s="416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416">
        <v>4680115881464</v>
      </c>
      <c r="E125" s="416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4"/>
      <c r="N126" s="420" t="s">
        <v>43</v>
      </c>
      <c r="O126" s="421"/>
      <c r="P126" s="421"/>
      <c r="Q126" s="421"/>
      <c r="R126" s="421"/>
      <c r="S126" s="421"/>
      <c r="T126" s="422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423"/>
      <c r="B127" s="423"/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4"/>
      <c r="N127" s="420" t="s">
        <v>43</v>
      </c>
      <c r="O127" s="421"/>
      <c r="P127" s="421"/>
      <c r="Q127" s="421"/>
      <c r="R127" s="421"/>
      <c r="S127" s="421"/>
      <c r="T127" s="422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414" t="s">
        <v>227</v>
      </c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4"/>
      <c r="P128" s="414"/>
      <c r="Q128" s="414"/>
      <c r="R128" s="414"/>
      <c r="S128" s="414"/>
      <c r="T128" s="414"/>
      <c r="U128" s="414"/>
      <c r="V128" s="414"/>
      <c r="W128" s="414"/>
      <c r="X128" s="414"/>
      <c r="Y128" s="66"/>
      <c r="Z128" s="66"/>
    </row>
    <row r="129" spans="1:53" ht="14.25" customHeight="1" x14ac:dyDescent="0.25">
      <c r="A129" s="415" t="s">
        <v>80</v>
      </c>
      <c r="B129" s="415"/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5"/>
      <c r="O129" s="415"/>
      <c r="P129" s="415"/>
      <c r="Q129" s="415"/>
      <c r="R129" s="415"/>
      <c r="S129" s="415"/>
      <c r="T129" s="415"/>
      <c r="U129" s="415"/>
      <c r="V129" s="415"/>
      <c r="W129" s="415"/>
      <c r="X129" s="415"/>
      <c r="Y129" s="67"/>
      <c r="Z129" s="67"/>
    </row>
    <row r="130" spans="1:53" ht="27" customHeight="1" x14ac:dyDescent="0.25">
      <c r="A130" s="64" t="s">
        <v>228</v>
      </c>
      <c r="B130" s="64" t="s">
        <v>229</v>
      </c>
      <c r="C130" s="37">
        <v>4301051360</v>
      </c>
      <c r="D130" s="416">
        <v>4607091385168</v>
      </c>
      <c r="E130" s="416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113</v>
      </c>
      <c r="L130" s="39" t="s">
        <v>132</v>
      </c>
      <c r="M130" s="38">
        <v>45</v>
      </c>
      <c r="N130" s="4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8"/>
      <c r="P130" s="418"/>
      <c r="Q130" s="418"/>
      <c r="R130" s="41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228</v>
      </c>
      <c r="B131" s="64" t="s">
        <v>230</v>
      </c>
      <c r="C131" s="37">
        <v>4301051612</v>
      </c>
      <c r="D131" s="416">
        <v>4607091385168</v>
      </c>
      <c r="E131" s="416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113</v>
      </c>
      <c r="L131" s="39" t="s">
        <v>78</v>
      </c>
      <c r="M131" s="38">
        <v>45</v>
      </c>
      <c r="N131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8"/>
      <c r="P131" s="418"/>
      <c r="Q131" s="418"/>
      <c r="R131" s="41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4301051362</v>
      </c>
      <c r="D132" s="416">
        <v>4607091383256</v>
      </c>
      <c r="E132" s="416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79</v>
      </c>
      <c r="L132" s="39" t="s">
        <v>132</v>
      </c>
      <c r="M132" s="38">
        <v>45</v>
      </c>
      <c r="N132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8"/>
      <c r="P132" s="418"/>
      <c r="Q132" s="418"/>
      <c r="R132" s="41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233</v>
      </c>
      <c r="B133" s="64" t="s">
        <v>234</v>
      </c>
      <c r="C133" s="37">
        <v>4301051358</v>
      </c>
      <c r="D133" s="416">
        <v>4607091385748</v>
      </c>
      <c r="E133" s="416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79</v>
      </c>
      <c r="L133" s="39" t="s">
        <v>132</v>
      </c>
      <c r="M133" s="38">
        <v>45</v>
      </c>
      <c r="N133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4"/>
      <c r="N134" s="420" t="s">
        <v>43</v>
      </c>
      <c r="O134" s="421"/>
      <c r="P134" s="421"/>
      <c r="Q134" s="421"/>
      <c r="R134" s="421"/>
      <c r="S134" s="421"/>
      <c r="T134" s="422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4"/>
      <c r="N135" s="420" t="s">
        <v>43</v>
      </c>
      <c r="O135" s="421"/>
      <c r="P135" s="421"/>
      <c r="Q135" s="421"/>
      <c r="R135" s="421"/>
      <c r="S135" s="421"/>
      <c r="T135" s="422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413" t="s">
        <v>235</v>
      </c>
      <c r="B136" s="413"/>
      <c r="C136" s="413"/>
      <c r="D136" s="413"/>
      <c r="E136" s="413"/>
      <c r="F136" s="413"/>
      <c r="G136" s="413"/>
      <c r="H136" s="413"/>
      <c r="I136" s="413"/>
      <c r="J136" s="413"/>
      <c r="K136" s="413"/>
      <c r="L136" s="413"/>
      <c r="M136" s="413"/>
      <c r="N136" s="413"/>
      <c r="O136" s="413"/>
      <c r="P136" s="413"/>
      <c r="Q136" s="413"/>
      <c r="R136" s="413"/>
      <c r="S136" s="413"/>
      <c r="T136" s="413"/>
      <c r="U136" s="413"/>
      <c r="V136" s="413"/>
      <c r="W136" s="413"/>
      <c r="X136" s="413"/>
      <c r="Y136" s="55"/>
      <c r="Z136" s="55"/>
    </row>
    <row r="137" spans="1:53" ht="16.5" customHeight="1" x14ac:dyDescent="0.25">
      <c r="A137" s="414" t="s">
        <v>236</v>
      </c>
      <c r="B137" s="414"/>
      <c r="C137" s="414"/>
      <c r="D137" s="414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414"/>
      <c r="T137" s="414"/>
      <c r="U137" s="414"/>
      <c r="V137" s="414"/>
      <c r="W137" s="414"/>
      <c r="X137" s="414"/>
      <c r="Y137" s="66"/>
      <c r="Z137" s="66"/>
    </row>
    <row r="138" spans="1:53" ht="14.25" customHeight="1" x14ac:dyDescent="0.25">
      <c r="A138" s="415" t="s">
        <v>117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67"/>
      <c r="Z138" s="67"/>
    </row>
    <row r="139" spans="1:53" ht="27" customHeight="1" x14ac:dyDescent="0.25">
      <c r="A139" s="64" t="s">
        <v>237</v>
      </c>
      <c r="B139" s="64" t="s">
        <v>238</v>
      </c>
      <c r="C139" s="37">
        <v>4301011223</v>
      </c>
      <c r="D139" s="416">
        <v>4607091383423</v>
      </c>
      <c r="E139" s="41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113</v>
      </c>
      <c r="L139" s="39" t="s">
        <v>132</v>
      </c>
      <c r="M139" s="38">
        <v>35</v>
      </c>
      <c r="N139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8"/>
      <c r="P139" s="418"/>
      <c r="Q139" s="418"/>
      <c r="R139" s="419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239</v>
      </c>
      <c r="B140" s="64" t="s">
        <v>240</v>
      </c>
      <c r="C140" s="37">
        <v>4301011338</v>
      </c>
      <c r="D140" s="416">
        <v>4607091381405</v>
      </c>
      <c r="E140" s="41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113</v>
      </c>
      <c r="L140" s="39" t="s">
        <v>78</v>
      </c>
      <c r="M140" s="38">
        <v>35</v>
      </c>
      <c r="N140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8"/>
      <c r="P140" s="418"/>
      <c r="Q140" s="418"/>
      <c r="R140" s="41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37.5" customHeight="1" x14ac:dyDescent="0.25">
      <c r="A141" s="64" t="s">
        <v>241</v>
      </c>
      <c r="B141" s="64" t="s">
        <v>242</v>
      </c>
      <c r="C141" s="37">
        <v>4301011333</v>
      </c>
      <c r="D141" s="416">
        <v>4607091386516</v>
      </c>
      <c r="E141" s="416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113</v>
      </c>
      <c r="L141" s="39" t="s">
        <v>78</v>
      </c>
      <c r="M141" s="38">
        <v>30</v>
      </c>
      <c r="N141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8"/>
      <c r="P141" s="418"/>
      <c r="Q141" s="418"/>
      <c r="R141" s="41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423"/>
      <c r="B142" s="423"/>
      <c r="C142" s="423"/>
      <c r="D142" s="423"/>
      <c r="E142" s="423"/>
      <c r="F142" s="423"/>
      <c r="G142" s="423"/>
      <c r="H142" s="423"/>
      <c r="I142" s="423"/>
      <c r="J142" s="423"/>
      <c r="K142" s="423"/>
      <c r="L142" s="423"/>
      <c r="M142" s="424"/>
      <c r="N142" s="420" t="s">
        <v>43</v>
      </c>
      <c r="O142" s="421"/>
      <c r="P142" s="421"/>
      <c r="Q142" s="421"/>
      <c r="R142" s="421"/>
      <c r="S142" s="421"/>
      <c r="T142" s="422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4"/>
      <c r="N143" s="420" t="s">
        <v>43</v>
      </c>
      <c r="O143" s="421"/>
      <c r="P143" s="421"/>
      <c r="Q143" s="421"/>
      <c r="R143" s="421"/>
      <c r="S143" s="421"/>
      <c r="T143" s="422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414" t="s">
        <v>243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66"/>
      <c r="Z144" s="66"/>
    </row>
    <row r="145" spans="1:53" ht="14.25" customHeight="1" x14ac:dyDescent="0.25">
      <c r="A145" s="415" t="s">
        <v>75</v>
      </c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5"/>
      <c r="S145" s="415"/>
      <c r="T145" s="415"/>
      <c r="U145" s="415"/>
      <c r="V145" s="415"/>
      <c r="W145" s="415"/>
      <c r="X145" s="415"/>
      <c r="Y145" s="67"/>
      <c r="Z145" s="67"/>
    </row>
    <row r="146" spans="1:53" ht="27" customHeight="1" x14ac:dyDescent="0.25">
      <c r="A146" s="64" t="s">
        <v>244</v>
      </c>
      <c r="B146" s="64" t="s">
        <v>245</v>
      </c>
      <c r="C146" s="37">
        <v>4301031191</v>
      </c>
      <c r="D146" s="416">
        <v>4680115880993</v>
      </c>
      <c r="E146" s="416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8"/>
      <c r="P146" s="418"/>
      <c r="Q146" s="418"/>
      <c r="R146" s="41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4301031204</v>
      </c>
      <c r="D147" s="416">
        <v>4680115881761</v>
      </c>
      <c r="E147" s="41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8"/>
      <c r="P147" s="418"/>
      <c r="Q147" s="418"/>
      <c r="R147" s="41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4301031201</v>
      </c>
      <c r="D148" s="416">
        <v>4680115881563</v>
      </c>
      <c r="E148" s="416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8"/>
      <c r="P148" s="418"/>
      <c r="Q148" s="418"/>
      <c r="R148" s="41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4301031199</v>
      </c>
      <c r="D149" s="416">
        <v>4680115880986</v>
      </c>
      <c r="E149" s="416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174</v>
      </c>
      <c r="L149" s="39" t="s">
        <v>78</v>
      </c>
      <c r="M149" s="38">
        <v>40</v>
      </c>
      <c r="N14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4301031190</v>
      </c>
      <c r="D150" s="416">
        <v>4680115880207</v>
      </c>
      <c r="E150" s="416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4301031205</v>
      </c>
      <c r="D151" s="416">
        <v>4680115881785</v>
      </c>
      <c r="E151" s="41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174</v>
      </c>
      <c r="L151" s="39" t="s">
        <v>78</v>
      </c>
      <c r="M151" s="38">
        <v>40</v>
      </c>
      <c r="N15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4301031202</v>
      </c>
      <c r="D152" s="416">
        <v>4680115881679</v>
      </c>
      <c r="E152" s="416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174</v>
      </c>
      <c r="L152" s="39" t="s">
        <v>78</v>
      </c>
      <c r="M152" s="38">
        <v>40</v>
      </c>
      <c r="N152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4301031158</v>
      </c>
      <c r="D153" s="416">
        <v>4680115880191</v>
      </c>
      <c r="E153" s="416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260</v>
      </c>
      <c r="B154" s="64" t="s">
        <v>261</v>
      </c>
      <c r="C154" s="37">
        <v>4301031245</v>
      </c>
      <c r="D154" s="416">
        <v>4680115883963</v>
      </c>
      <c r="E154" s="416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174</v>
      </c>
      <c r="L154" s="39" t="s">
        <v>78</v>
      </c>
      <c r="M154" s="38">
        <v>40</v>
      </c>
      <c r="N154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4"/>
      <c r="N155" s="420" t="s">
        <v>43</v>
      </c>
      <c r="O155" s="421"/>
      <c r="P155" s="421"/>
      <c r="Q155" s="421"/>
      <c r="R155" s="421"/>
      <c r="S155" s="421"/>
      <c r="T155" s="422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4"/>
      <c r="N156" s="420" t="s">
        <v>43</v>
      </c>
      <c r="O156" s="421"/>
      <c r="P156" s="421"/>
      <c r="Q156" s="421"/>
      <c r="R156" s="421"/>
      <c r="S156" s="421"/>
      <c r="T156" s="422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414" t="s">
        <v>262</v>
      </c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4"/>
      <c r="P157" s="414"/>
      <c r="Q157" s="414"/>
      <c r="R157" s="414"/>
      <c r="S157" s="414"/>
      <c r="T157" s="414"/>
      <c r="U157" s="414"/>
      <c r="V157" s="414"/>
      <c r="W157" s="414"/>
      <c r="X157" s="414"/>
      <c r="Y157" s="66"/>
      <c r="Z157" s="66"/>
    </row>
    <row r="158" spans="1:53" ht="14.25" customHeight="1" x14ac:dyDescent="0.25">
      <c r="A158" s="415" t="s">
        <v>117</v>
      </c>
      <c r="B158" s="415"/>
      <c r="C158" s="415"/>
      <c r="D158" s="415"/>
      <c r="E158" s="415"/>
      <c r="F158" s="415"/>
      <c r="G158" s="415"/>
      <c r="H158" s="415"/>
      <c r="I158" s="415"/>
      <c r="J158" s="415"/>
      <c r="K158" s="415"/>
      <c r="L158" s="415"/>
      <c r="M158" s="415"/>
      <c r="N158" s="415"/>
      <c r="O158" s="415"/>
      <c r="P158" s="415"/>
      <c r="Q158" s="415"/>
      <c r="R158" s="415"/>
      <c r="S158" s="415"/>
      <c r="T158" s="415"/>
      <c r="U158" s="415"/>
      <c r="V158" s="415"/>
      <c r="W158" s="415"/>
      <c r="X158" s="415"/>
      <c r="Y158" s="67"/>
      <c r="Z158" s="67"/>
    </row>
    <row r="159" spans="1:53" ht="16.5" customHeight="1" x14ac:dyDescent="0.25">
      <c r="A159" s="64" t="s">
        <v>263</v>
      </c>
      <c r="B159" s="64" t="s">
        <v>264</v>
      </c>
      <c r="C159" s="37">
        <v>4301011450</v>
      </c>
      <c r="D159" s="416">
        <v>4680115881402</v>
      </c>
      <c r="E159" s="416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113</v>
      </c>
      <c r="L159" s="39" t="s">
        <v>112</v>
      </c>
      <c r="M159" s="38">
        <v>55</v>
      </c>
      <c r="N159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8"/>
      <c r="P159" s="418"/>
      <c r="Q159" s="418"/>
      <c r="R159" s="419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265</v>
      </c>
      <c r="B160" s="64" t="s">
        <v>266</v>
      </c>
      <c r="C160" s="37">
        <v>4301011454</v>
      </c>
      <c r="D160" s="416">
        <v>4680115881396</v>
      </c>
      <c r="E160" s="416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79</v>
      </c>
      <c r="L160" s="39" t="s">
        <v>78</v>
      </c>
      <c r="M160" s="38">
        <v>55</v>
      </c>
      <c r="N160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8"/>
      <c r="P160" s="418"/>
      <c r="Q160" s="418"/>
      <c r="R160" s="41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4"/>
      <c r="N161" s="420" t="s">
        <v>43</v>
      </c>
      <c r="O161" s="421"/>
      <c r="P161" s="421"/>
      <c r="Q161" s="421"/>
      <c r="R161" s="421"/>
      <c r="S161" s="421"/>
      <c r="T161" s="422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4"/>
      <c r="N162" s="420" t="s">
        <v>43</v>
      </c>
      <c r="O162" s="421"/>
      <c r="P162" s="421"/>
      <c r="Q162" s="421"/>
      <c r="R162" s="421"/>
      <c r="S162" s="421"/>
      <c r="T162" s="422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415" t="s">
        <v>109</v>
      </c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15"/>
      <c r="P163" s="415"/>
      <c r="Q163" s="415"/>
      <c r="R163" s="415"/>
      <c r="S163" s="415"/>
      <c r="T163" s="415"/>
      <c r="U163" s="415"/>
      <c r="V163" s="415"/>
      <c r="W163" s="415"/>
      <c r="X163" s="415"/>
      <c r="Y163" s="67"/>
      <c r="Z163" s="67"/>
    </row>
    <row r="164" spans="1:53" ht="16.5" customHeight="1" x14ac:dyDescent="0.25">
      <c r="A164" s="64" t="s">
        <v>267</v>
      </c>
      <c r="B164" s="64" t="s">
        <v>268</v>
      </c>
      <c r="C164" s="37">
        <v>4301020262</v>
      </c>
      <c r="D164" s="416">
        <v>4680115882935</v>
      </c>
      <c r="E164" s="416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113</v>
      </c>
      <c r="L164" s="39" t="s">
        <v>132</v>
      </c>
      <c r="M164" s="38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8"/>
      <c r="P164" s="418"/>
      <c r="Q164" s="418"/>
      <c r="R164" s="419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269</v>
      </c>
      <c r="B165" s="64" t="s">
        <v>270</v>
      </c>
      <c r="C165" s="37">
        <v>4301020220</v>
      </c>
      <c r="D165" s="416">
        <v>4680115880764</v>
      </c>
      <c r="E165" s="416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79</v>
      </c>
      <c r="L165" s="39" t="s">
        <v>112</v>
      </c>
      <c r="M165" s="38">
        <v>50</v>
      </c>
      <c r="N165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8"/>
      <c r="P165" s="418"/>
      <c r="Q165" s="418"/>
      <c r="R165" s="41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423"/>
      <c r="B166" s="423"/>
      <c r="C166" s="423"/>
      <c r="D166" s="423"/>
      <c r="E166" s="423"/>
      <c r="F166" s="423"/>
      <c r="G166" s="423"/>
      <c r="H166" s="423"/>
      <c r="I166" s="423"/>
      <c r="J166" s="423"/>
      <c r="K166" s="423"/>
      <c r="L166" s="423"/>
      <c r="M166" s="424"/>
      <c r="N166" s="420" t="s">
        <v>43</v>
      </c>
      <c r="O166" s="421"/>
      <c r="P166" s="421"/>
      <c r="Q166" s="421"/>
      <c r="R166" s="421"/>
      <c r="S166" s="421"/>
      <c r="T166" s="422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423"/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4"/>
      <c r="N167" s="420" t="s">
        <v>43</v>
      </c>
      <c r="O167" s="421"/>
      <c r="P167" s="421"/>
      <c r="Q167" s="421"/>
      <c r="R167" s="421"/>
      <c r="S167" s="421"/>
      <c r="T167" s="422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415" t="s">
        <v>75</v>
      </c>
      <c r="B168" s="415"/>
      <c r="C168" s="415"/>
      <c r="D168" s="415"/>
      <c r="E168" s="415"/>
      <c r="F168" s="415"/>
      <c r="G168" s="415"/>
      <c r="H168" s="415"/>
      <c r="I168" s="415"/>
      <c r="J168" s="415"/>
      <c r="K168" s="415"/>
      <c r="L168" s="415"/>
      <c r="M168" s="415"/>
      <c r="N168" s="415"/>
      <c r="O168" s="415"/>
      <c r="P168" s="415"/>
      <c r="Q168" s="415"/>
      <c r="R168" s="415"/>
      <c r="S168" s="415"/>
      <c r="T168" s="415"/>
      <c r="U168" s="415"/>
      <c r="V168" s="415"/>
      <c r="W168" s="415"/>
      <c r="X168" s="415"/>
      <c r="Y168" s="67"/>
      <c r="Z168" s="67"/>
    </row>
    <row r="169" spans="1:53" ht="27" customHeight="1" x14ac:dyDescent="0.25">
      <c r="A169" s="64" t="s">
        <v>271</v>
      </c>
      <c r="B169" s="64" t="s">
        <v>272</v>
      </c>
      <c r="C169" s="37">
        <v>4301031224</v>
      </c>
      <c r="D169" s="416">
        <v>4680115882683</v>
      </c>
      <c r="E169" s="416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8"/>
      <c r="P169" s="418"/>
      <c r="Q169" s="418"/>
      <c r="R169" s="419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4301031230</v>
      </c>
      <c r="D170" s="416">
        <v>4680115882690</v>
      </c>
      <c r="E170" s="41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8"/>
      <c r="P170" s="418"/>
      <c r="Q170" s="418"/>
      <c r="R170" s="41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4301031220</v>
      </c>
      <c r="D171" s="416">
        <v>4680115882669</v>
      </c>
      <c r="E171" s="41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8"/>
      <c r="P171" s="418"/>
      <c r="Q171" s="418"/>
      <c r="R171" s="41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277</v>
      </c>
      <c r="B172" s="64" t="s">
        <v>278</v>
      </c>
      <c r="C172" s="37">
        <v>4301031221</v>
      </c>
      <c r="D172" s="416">
        <v>4680115882676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79</v>
      </c>
      <c r="L172" s="39" t="s">
        <v>78</v>
      </c>
      <c r="M172" s="38">
        <v>40</v>
      </c>
      <c r="N172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4"/>
      <c r="N173" s="420" t="s">
        <v>43</v>
      </c>
      <c r="O173" s="421"/>
      <c r="P173" s="421"/>
      <c r="Q173" s="421"/>
      <c r="R173" s="421"/>
      <c r="S173" s="421"/>
      <c r="T173" s="422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4"/>
      <c r="N174" s="420" t="s">
        <v>43</v>
      </c>
      <c r="O174" s="421"/>
      <c r="P174" s="421"/>
      <c r="Q174" s="421"/>
      <c r="R174" s="421"/>
      <c r="S174" s="421"/>
      <c r="T174" s="422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415" t="s">
        <v>80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67"/>
      <c r="Z175" s="67"/>
    </row>
    <row r="176" spans="1:53" ht="27" customHeight="1" x14ac:dyDescent="0.25">
      <c r="A176" s="64" t="s">
        <v>279</v>
      </c>
      <c r="B176" s="64" t="s">
        <v>280</v>
      </c>
      <c r="C176" s="37">
        <v>4301051409</v>
      </c>
      <c r="D176" s="416">
        <v>4680115881556</v>
      </c>
      <c r="E176" s="416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113</v>
      </c>
      <c r="L176" s="39" t="s">
        <v>132</v>
      </c>
      <c r="M176" s="38">
        <v>45</v>
      </c>
      <c r="N176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8"/>
      <c r="P176" s="418"/>
      <c r="Q176" s="418"/>
      <c r="R176" s="41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281</v>
      </c>
      <c r="B177" s="64" t="s">
        <v>282</v>
      </c>
      <c r="C177" s="37">
        <v>4301051538</v>
      </c>
      <c r="D177" s="416">
        <v>4680115880573</v>
      </c>
      <c r="E177" s="416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113</v>
      </c>
      <c r="L177" s="39" t="s">
        <v>78</v>
      </c>
      <c r="M177" s="38">
        <v>45</v>
      </c>
      <c r="N177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8"/>
      <c r="P177" s="418"/>
      <c r="Q177" s="418"/>
      <c r="R177" s="41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4301051408</v>
      </c>
      <c r="D178" s="416">
        <v>4680115881594</v>
      </c>
      <c r="E178" s="416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113</v>
      </c>
      <c r="L178" s="39" t="s">
        <v>132</v>
      </c>
      <c r="M178" s="38">
        <v>40</v>
      </c>
      <c r="N178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8"/>
      <c r="P178" s="418"/>
      <c r="Q178" s="418"/>
      <c r="R178" s="41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285</v>
      </c>
      <c r="B179" s="64" t="s">
        <v>286</v>
      </c>
      <c r="C179" s="37">
        <v>4301051505</v>
      </c>
      <c r="D179" s="416">
        <v>4680115881587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78</v>
      </c>
      <c r="M179" s="38">
        <v>40</v>
      </c>
      <c r="N179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287</v>
      </c>
      <c r="B180" s="64" t="s">
        <v>288</v>
      </c>
      <c r="C180" s="37">
        <v>4301051380</v>
      </c>
      <c r="D180" s="416">
        <v>4680115880962</v>
      </c>
      <c r="E180" s="416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113</v>
      </c>
      <c r="L180" s="39" t="s">
        <v>78</v>
      </c>
      <c r="M180" s="38">
        <v>40</v>
      </c>
      <c r="N180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4301051411</v>
      </c>
      <c r="D181" s="416">
        <v>4680115881617</v>
      </c>
      <c r="E181" s="416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113</v>
      </c>
      <c r="L181" s="39" t="s">
        <v>132</v>
      </c>
      <c r="M181" s="38">
        <v>40</v>
      </c>
      <c r="N181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4301051487</v>
      </c>
      <c r="D182" s="416">
        <v>4680115881228</v>
      </c>
      <c r="E182" s="41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79</v>
      </c>
      <c r="L182" s="39" t="s">
        <v>78</v>
      </c>
      <c r="M182" s="38">
        <v>40</v>
      </c>
      <c r="N182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4301051506</v>
      </c>
      <c r="D183" s="416">
        <v>4680115881037</v>
      </c>
      <c r="E183" s="416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79</v>
      </c>
      <c r="L183" s="39" t="s">
        <v>78</v>
      </c>
      <c r="M183" s="38">
        <v>40</v>
      </c>
      <c r="N183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4301051384</v>
      </c>
      <c r="D184" s="416">
        <v>4680115881211</v>
      </c>
      <c r="E184" s="416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79</v>
      </c>
      <c r="L184" s="39" t="s">
        <v>78</v>
      </c>
      <c r="M184" s="38">
        <v>45</v>
      </c>
      <c r="N184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4301051378</v>
      </c>
      <c r="D185" s="416">
        <v>4680115881020</v>
      </c>
      <c r="E185" s="416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79</v>
      </c>
      <c r="L185" s="39" t="s">
        <v>78</v>
      </c>
      <c r="M185" s="38">
        <v>45</v>
      </c>
      <c r="N185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4301051407</v>
      </c>
      <c r="D186" s="416">
        <v>4680115882195</v>
      </c>
      <c r="E186" s="416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79</v>
      </c>
      <c r="L186" s="39" t="s">
        <v>132</v>
      </c>
      <c r="M186" s="38">
        <v>40</v>
      </c>
      <c r="N186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4301051479</v>
      </c>
      <c r="D187" s="416">
        <v>4680115882607</v>
      </c>
      <c r="E187" s="416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79</v>
      </c>
      <c r="L187" s="39" t="s">
        <v>132</v>
      </c>
      <c r="M187" s="38">
        <v>45</v>
      </c>
      <c r="N187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4301051468</v>
      </c>
      <c r="D188" s="416">
        <v>4680115880092</v>
      </c>
      <c r="E188" s="41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4301051469</v>
      </c>
      <c r="D189" s="416">
        <v>4680115880221</v>
      </c>
      <c r="E189" s="41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79</v>
      </c>
      <c r="L189" s="39" t="s">
        <v>132</v>
      </c>
      <c r="M189" s="38">
        <v>45</v>
      </c>
      <c r="N189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4301051523</v>
      </c>
      <c r="D190" s="416">
        <v>4680115882942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79</v>
      </c>
      <c r="L190" s="39" t="s">
        <v>78</v>
      </c>
      <c r="M190" s="38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309</v>
      </c>
      <c r="B191" s="64" t="s">
        <v>310</v>
      </c>
      <c r="C191" s="37">
        <v>4301051326</v>
      </c>
      <c r="D191" s="416">
        <v>4680115880504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79</v>
      </c>
      <c r="L191" s="39" t="s">
        <v>78</v>
      </c>
      <c r="M191" s="38">
        <v>40</v>
      </c>
      <c r="N191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4301051410</v>
      </c>
      <c r="D192" s="416">
        <v>4680115882164</v>
      </c>
      <c r="E192" s="416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79</v>
      </c>
      <c r="L192" s="39" t="s">
        <v>132</v>
      </c>
      <c r="M192" s="38">
        <v>40</v>
      </c>
      <c r="N192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423"/>
      <c r="B193" s="423"/>
      <c r="C193" s="423"/>
      <c r="D193" s="423"/>
      <c r="E193" s="423"/>
      <c r="F193" s="423"/>
      <c r="G193" s="423"/>
      <c r="H193" s="423"/>
      <c r="I193" s="423"/>
      <c r="J193" s="423"/>
      <c r="K193" s="423"/>
      <c r="L193" s="423"/>
      <c r="M193" s="424"/>
      <c r="N193" s="420" t="s">
        <v>43</v>
      </c>
      <c r="O193" s="421"/>
      <c r="P193" s="421"/>
      <c r="Q193" s="421"/>
      <c r="R193" s="421"/>
      <c r="S193" s="421"/>
      <c r="T193" s="422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423"/>
      <c r="B194" s="423"/>
      <c r="C194" s="423"/>
      <c r="D194" s="423"/>
      <c r="E194" s="423"/>
      <c r="F194" s="423"/>
      <c r="G194" s="423"/>
      <c r="H194" s="423"/>
      <c r="I194" s="423"/>
      <c r="J194" s="423"/>
      <c r="K194" s="423"/>
      <c r="L194" s="423"/>
      <c r="M194" s="424"/>
      <c r="N194" s="420" t="s">
        <v>43</v>
      </c>
      <c r="O194" s="421"/>
      <c r="P194" s="421"/>
      <c r="Q194" s="421"/>
      <c r="R194" s="421"/>
      <c r="S194" s="421"/>
      <c r="T194" s="422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415" t="s">
        <v>213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67"/>
      <c r="Z195" s="67"/>
    </row>
    <row r="196" spans="1:53" ht="16.5" customHeight="1" x14ac:dyDescent="0.25">
      <c r="A196" s="64" t="s">
        <v>313</v>
      </c>
      <c r="B196" s="64" t="s">
        <v>314</v>
      </c>
      <c r="C196" s="37">
        <v>4301060360</v>
      </c>
      <c r="D196" s="416">
        <v>4680115882874</v>
      </c>
      <c r="E196" s="416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8"/>
      <c r="P196" s="418"/>
      <c r="Q196" s="418"/>
      <c r="R196" s="419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4301060359</v>
      </c>
      <c r="D197" s="416">
        <v>4680115884434</v>
      </c>
      <c r="E197" s="41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79</v>
      </c>
      <c r="L197" s="39" t="s">
        <v>78</v>
      </c>
      <c r="M197" s="38">
        <v>30</v>
      </c>
      <c r="N197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8"/>
      <c r="P197" s="418"/>
      <c r="Q197" s="418"/>
      <c r="R197" s="41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317</v>
      </c>
      <c r="B198" s="64" t="s">
        <v>318</v>
      </c>
      <c r="C198" s="37">
        <v>4301060338</v>
      </c>
      <c r="D198" s="416">
        <v>4680115880801</v>
      </c>
      <c r="E198" s="41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8"/>
      <c r="P198" s="418"/>
      <c r="Q198" s="418"/>
      <c r="R198" s="41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319</v>
      </c>
      <c r="B199" s="64" t="s">
        <v>320</v>
      </c>
      <c r="C199" s="37">
        <v>4301060339</v>
      </c>
      <c r="D199" s="416">
        <v>4680115880818</v>
      </c>
      <c r="E199" s="41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79</v>
      </c>
      <c r="L199" s="39" t="s">
        <v>78</v>
      </c>
      <c r="M199" s="38">
        <v>40</v>
      </c>
      <c r="N199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4"/>
      <c r="N200" s="420" t="s">
        <v>43</v>
      </c>
      <c r="O200" s="421"/>
      <c r="P200" s="421"/>
      <c r="Q200" s="421"/>
      <c r="R200" s="421"/>
      <c r="S200" s="421"/>
      <c r="T200" s="422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4"/>
      <c r="N201" s="420" t="s">
        <v>43</v>
      </c>
      <c r="O201" s="421"/>
      <c r="P201" s="421"/>
      <c r="Q201" s="421"/>
      <c r="R201" s="421"/>
      <c r="S201" s="421"/>
      <c r="T201" s="422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414" t="s">
        <v>321</v>
      </c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4"/>
      <c r="P202" s="414"/>
      <c r="Q202" s="414"/>
      <c r="R202" s="414"/>
      <c r="S202" s="414"/>
      <c r="T202" s="414"/>
      <c r="U202" s="414"/>
      <c r="V202" s="414"/>
      <c r="W202" s="414"/>
      <c r="X202" s="414"/>
      <c r="Y202" s="66"/>
      <c r="Z202" s="66"/>
    </row>
    <row r="203" spans="1:53" ht="14.25" customHeight="1" x14ac:dyDescent="0.25">
      <c r="A203" s="415" t="s">
        <v>117</v>
      </c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  <c r="U203" s="415"/>
      <c r="V203" s="415"/>
      <c r="W203" s="415"/>
      <c r="X203" s="415"/>
      <c r="Y203" s="67"/>
      <c r="Z203" s="67"/>
    </row>
    <row r="204" spans="1:53" ht="27" customHeight="1" x14ac:dyDescent="0.25">
      <c r="A204" s="64" t="s">
        <v>322</v>
      </c>
      <c r="B204" s="64" t="s">
        <v>323</v>
      </c>
      <c r="C204" s="37">
        <v>4301011717</v>
      </c>
      <c r="D204" s="416">
        <v>4680115884274</v>
      </c>
      <c r="E204" s="416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113</v>
      </c>
      <c r="L204" s="39" t="s">
        <v>112</v>
      </c>
      <c r="M204" s="38">
        <v>55</v>
      </c>
      <c r="N204" s="536" t="s">
        <v>324</v>
      </c>
      <c r="O204" s="418"/>
      <c r="P204" s="418"/>
      <c r="Q204" s="418"/>
      <c r="R204" s="41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ref="W204:W209" si="11">IFERROR(IF(V204="",0,CEILING((V204/$H204),1)*$H204),"")</f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4301011719</v>
      </c>
      <c r="D205" s="416">
        <v>4680115884298</v>
      </c>
      <c r="E205" s="416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113</v>
      </c>
      <c r="L205" s="39" t="s">
        <v>112</v>
      </c>
      <c r="M205" s="38">
        <v>55</v>
      </c>
      <c r="N205" s="537" t="s">
        <v>327</v>
      </c>
      <c r="O205" s="418"/>
      <c r="P205" s="418"/>
      <c r="Q205" s="418"/>
      <c r="R205" s="41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4301011733</v>
      </c>
      <c r="D206" s="416">
        <v>4680115884250</v>
      </c>
      <c r="E206" s="41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113</v>
      </c>
      <c r="L206" s="39" t="s">
        <v>132</v>
      </c>
      <c r="M206" s="38">
        <v>55</v>
      </c>
      <c r="N206" s="538" t="s">
        <v>330</v>
      </c>
      <c r="O206" s="418"/>
      <c r="P206" s="418"/>
      <c r="Q206" s="418"/>
      <c r="R206" s="41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4301011718</v>
      </c>
      <c r="D207" s="416">
        <v>4680115884281</v>
      </c>
      <c r="E207" s="41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79</v>
      </c>
      <c r="L207" s="39" t="s">
        <v>112</v>
      </c>
      <c r="M207" s="38">
        <v>55</v>
      </c>
      <c r="N207" s="539" t="s">
        <v>333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4301011720</v>
      </c>
      <c r="D208" s="416">
        <v>4680115884199</v>
      </c>
      <c r="E208" s="416"/>
      <c r="F208" s="63">
        <v>0.37</v>
      </c>
      <c r="G208" s="38">
        <v>10</v>
      </c>
      <c r="H208" s="63">
        <v>3.7</v>
      </c>
      <c r="I208" s="63">
        <v>3.94</v>
      </c>
      <c r="J208" s="38">
        <v>120</v>
      </c>
      <c r="K208" s="38" t="s">
        <v>79</v>
      </c>
      <c r="L208" s="39" t="s">
        <v>112</v>
      </c>
      <c r="M208" s="38">
        <v>55</v>
      </c>
      <c r="N208" s="540" t="s">
        <v>336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337</v>
      </c>
      <c r="B209" s="64" t="s">
        <v>338</v>
      </c>
      <c r="C209" s="37">
        <v>4301011716</v>
      </c>
      <c r="D209" s="416">
        <v>4680115884267</v>
      </c>
      <c r="E209" s="41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79</v>
      </c>
      <c r="L209" s="39" t="s">
        <v>112</v>
      </c>
      <c r="M209" s="38">
        <v>55</v>
      </c>
      <c r="N209" s="541" t="s">
        <v>339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423"/>
      <c r="B210" s="423"/>
      <c r="C210" s="423"/>
      <c r="D210" s="423"/>
      <c r="E210" s="423"/>
      <c r="F210" s="423"/>
      <c r="G210" s="423"/>
      <c r="H210" s="423"/>
      <c r="I210" s="423"/>
      <c r="J210" s="423"/>
      <c r="K210" s="423"/>
      <c r="L210" s="423"/>
      <c r="M210" s="424"/>
      <c r="N210" s="420" t="s">
        <v>43</v>
      </c>
      <c r="O210" s="421"/>
      <c r="P210" s="421"/>
      <c r="Q210" s="421"/>
      <c r="R210" s="421"/>
      <c r="S210" s="421"/>
      <c r="T210" s="422"/>
      <c r="U210" s="43" t="s">
        <v>42</v>
      </c>
      <c r="V210" s="44">
        <f>IFERROR(V204/H204,"0")+IFERROR(V205/H205,"0")+IFERROR(V206/H206,"0")+IFERROR(V207/H207,"0")+IFERROR(V208/H208,"0")+IFERROR(V209/H209,"0")</f>
        <v>0</v>
      </c>
      <c r="W210" s="44">
        <f>IFERROR(W204/H204,"0")+IFERROR(W205/H205,"0")+IFERROR(W206/H206,"0")+IFERROR(W207/H207,"0")+IFERROR(W208/H208,"0")+IFERROR(W209/H209,"0")</f>
        <v>0</v>
      </c>
      <c r="X210" s="44">
        <f>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423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4"/>
      <c r="N211" s="420" t="s">
        <v>43</v>
      </c>
      <c r="O211" s="421"/>
      <c r="P211" s="421"/>
      <c r="Q211" s="421"/>
      <c r="R211" s="421"/>
      <c r="S211" s="421"/>
      <c r="T211" s="422"/>
      <c r="U211" s="43" t="s">
        <v>0</v>
      </c>
      <c r="V211" s="44">
        <f>IFERROR(SUM(V204:V209),"0")</f>
        <v>0</v>
      </c>
      <c r="W211" s="44">
        <f>IFERROR(SUM(W204:W209),"0")</f>
        <v>0</v>
      </c>
      <c r="X211" s="43"/>
      <c r="Y211" s="68"/>
      <c r="Z211" s="68"/>
    </row>
    <row r="212" spans="1:53" ht="14.25" customHeight="1" x14ac:dyDescent="0.25">
      <c r="A212" s="415" t="s">
        <v>75</v>
      </c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5"/>
      <c r="P212" s="415"/>
      <c r="Q212" s="415"/>
      <c r="R212" s="415"/>
      <c r="S212" s="415"/>
      <c r="T212" s="415"/>
      <c r="U212" s="415"/>
      <c r="V212" s="415"/>
      <c r="W212" s="415"/>
      <c r="X212" s="415"/>
      <c r="Y212" s="67"/>
      <c r="Z212" s="67"/>
    </row>
    <row r="213" spans="1:53" ht="27" customHeight="1" x14ac:dyDescent="0.25">
      <c r="A213" s="64" t="s">
        <v>340</v>
      </c>
      <c r="B213" s="64" t="s">
        <v>341</v>
      </c>
      <c r="C213" s="37">
        <v>4301031151</v>
      </c>
      <c r="D213" s="416">
        <v>4607091389845</v>
      </c>
      <c r="E213" s="416"/>
      <c r="F213" s="63">
        <v>0.35</v>
      </c>
      <c r="G213" s="38">
        <v>6</v>
      </c>
      <c r="H213" s="63">
        <v>2.1</v>
      </c>
      <c r="I213" s="63">
        <v>2.2000000000000002</v>
      </c>
      <c r="J213" s="38">
        <v>234</v>
      </c>
      <c r="K213" s="38" t="s">
        <v>174</v>
      </c>
      <c r="L213" s="39" t="s">
        <v>78</v>
      </c>
      <c r="M213" s="38">
        <v>40</v>
      </c>
      <c r="N213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8"/>
      <c r="P213" s="418"/>
      <c r="Q213" s="418"/>
      <c r="R213" s="41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IFERROR(IF(W213=0,"",ROUNDUP(W213/H213,0)*0.00502),"")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4"/>
      <c r="N215" s="420" t="s">
        <v>43</v>
      </c>
      <c r="O215" s="421"/>
      <c r="P215" s="421"/>
      <c r="Q215" s="421"/>
      <c r="R215" s="421"/>
      <c r="S215" s="421"/>
      <c r="T215" s="422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6.5" customHeight="1" x14ac:dyDescent="0.25">
      <c r="A216" s="414" t="s">
        <v>342</v>
      </c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4"/>
      <c r="N216" s="414"/>
      <c r="O216" s="414"/>
      <c r="P216" s="414"/>
      <c r="Q216" s="414"/>
      <c r="R216" s="414"/>
      <c r="S216" s="414"/>
      <c r="T216" s="414"/>
      <c r="U216" s="414"/>
      <c r="V216" s="414"/>
      <c r="W216" s="414"/>
      <c r="X216" s="414"/>
      <c r="Y216" s="66"/>
      <c r="Z216" s="66"/>
    </row>
    <row r="217" spans="1:53" ht="14.25" customHeight="1" x14ac:dyDescent="0.25">
      <c r="A217" s="415" t="s">
        <v>117</v>
      </c>
      <c r="B217" s="415"/>
      <c r="C217" s="415"/>
      <c r="D217" s="415"/>
      <c r="E217" s="415"/>
      <c r="F217" s="415"/>
      <c r="G217" s="415"/>
      <c r="H217" s="415"/>
      <c r="I217" s="415"/>
      <c r="J217" s="415"/>
      <c r="K217" s="415"/>
      <c r="L217" s="415"/>
      <c r="M217" s="415"/>
      <c r="N217" s="415"/>
      <c r="O217" s="415"/>
      <c r="P217" s="415"/>
      <c r="Q217" s="415"/>
      <c r="R217" s="415"/>
      <c r="S217" s="415"/>
      <c r="T217" s="415"/>
      <c r="U217" s="415"/>
      <c r="V217" s="415"/>
      <c r="W217" s="415"/>
      <c r="X217" s="415"/>
      <c r="Y217" s="67"/>
      <c r="Z217" s="67"/>
    </row>
    <row r="218" spans="1:53" ht="27" customHeight="1" x14ac:dyDescent="0.25">
      <c r="A218" s="64" t="s">
        <v>343</v>
      </c>
      <c r="B218" s="64" t="s">
        <v>344</v>
      </c>
      <c r="C218" s="37">
        <v>4301011826</v>
      </c>
      <c r="D218" s="416">
        <v>4680115884137</v>
      </c>
      <c r="E218" s="416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113</v>
      </c>
      <c r="L218" s="39" t="s">
        <v>112</v>
      </c>
      <c r="M218" s="38">
        <v>55</v>
      </c>
      <c r="N218" s="543" t="s">
        <v>345</v>
      </c>
      <c r="O218" s="418"/>
      <c r="P218" s="418"/>
      <c r="Q218" s="418"/>
      <c r="R218" s="419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ref="W218:W223" si="12">IFERROR(IF(V218="",0,CEILING((V218/$H218),1)*$H218),"")</f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4301011724</v>
      </c>
      <c r="D219" s="416">
        <v>4680115884236</v>
      </c>
      <c r="E219" s="416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113</v>
      </c>
      <c r="L219" s="39" t="s">
        <v>112</v>
      </c>
      <c r="M219" s="38">
        <v>55</v>
      </c>
      <c r="N219" s="544" t="s">
        <v>348</v>
      </c>
      <c r="O219" s="418"/>
      <c r="P219" s="418"/>
      <c r="Q219" s="418"/>
      <c r="R219" s="41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4301011721</v>
      </c>
      <c r="D220" s="416">
        <v>4680115884175</v>
      </c>
      <c r="E220" s="41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113</v>
      </c>
      <c r="L220" s="39" t="s">
        <v>112</v>
      </c>
      <c r="M220" s="38">
        <v>55</v>
      </c>
      <c r="N220" s="545" t="s">
        <v>351</v>
      </c>
      <c r="O220" s="418"/>
      <c r="P220" s="418"/>
      <c r="Q220" s="418"/>
      <c r="R220" s="41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4301011824</v>
      </c>
      <c r="D221" s="416">
        <v>4680115884144</v>
      </c>
      <c r="E221" s="416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112</v>
      </c>
      <c r="M221" s="38">
        <v>55</v>
      </c>
      <c r="N221" s="546" t="s">
        <v>354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4301011726</v>
      </c>
      <c r="D222" s="416">
        <v>4680115884182</v>
      </c>
      <c r="E222" s="416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79</v>
      </c>
      <c r="L222" s="39" t="s">
        <v>112</v>
      </c>
      <c r="M222" s="38">
        <v>55</v>
      </c>
      <c r="N222" s="547" t="s">
        <v>357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358</v>
      </c>
      <c r="B223" s="64" t="s">
        <v>359</v>
      </c>
      <c r="C223" s="37">
        <v>4301011722</v>
      </c>
      <c r="D223" s="416">
        <v>4680115884205</v>
      </c>
      <c r="E223" s="41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79</v>
      </c>
      <c r="L223" s="39" t="s">
        <v>112</v>
      </c>
      <c r="M223" s="38">
        <v>55</v>
      </c>
      <c r="N223" s="548" t="s">
        <v>360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423"/>
      <c r="B224" s="423"/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4"/>
      <c r="N224" s="420" t="s">
        <v>43</v>
      </c>
      <c r="O224" s="421"/>
      <c r="P224" s="421"/>
      <c r="Q224" s="421"/>
      <c r="R224" s="421"/>
      <c r="S224" s="421"/>
      <c r="T224" s="422"/>
      <c r="U224" s="43" t="s">
        <v>42</v>
      </c>
      <c r="V224" s="44">
        <f>IFERROR(V218/H218,"0")+IFERROR(V219/H219,"0")+IFERROR(V220/H220,"0")+IFERROR(V221/H221,"0")+IFERROR(V222/H222,"0")+IFERROR(V223/H223,"0")</f>
        <v>0</v>
      </c>
      <c r="W224" s="44">
        <f>IFERROR(W218/H218,"0")+IFERROR(W219/H219,"0")+IFERROR(W220/H220,"0")+IFERROR(W221/H221,"0")+IFERROR(W222/H222,"0")+IFERROR(W223/H223,"0")</f>
        <v>0</v>
      </c>
      <c r="X224" s="44">
        <f>IFERROR(IF(X218="",0,X218),"0")+IFERROR(IF(X219="",0,X219),"0")+IFERROR(IF(X220="",0,X220),"0")+IFERROR(IF(X221="",0,X221),"0")+IFERROR(IF(X222="",0,X222),"0")+IFERROR(IF(X223="",0,X223),"0")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4"/>
      <c r="N225" s="420" t="s">
        <v>43</v>
      </c>
      <c r="O225" s="421"/>
      <c r="P225" s="421"/>
      <c r="Q225" s="421"/>
      <c r="R225" s="421"/>
      <c r="S225" s="421"/>
      <c r="T225" s="422"/>
      <c r="U225" s="43" t="s">
        <v>0</v>
      </c>
      <c r="V225" s="44">
        <f>IFERROR(SUM(V218:V223),"0")</f>
        <v>0</v>
      </c>
      <c r="W225" s="44">
        <f>IFERROR(SUM(W218:W223),"0")</f>
        <v>0</v>
      </c>
      <c r="X225" s="43"/>
      <c r="Y225" s="68"/>
      <c r="Z225" s="68"/>
    </row>
    <row r="226" spans="1:53" ht="16.5" customHeight="1" x14ac:dyDescent="0.25">
      <c r="A226" s="414" t="s">
        <v>361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66"/>
      <c r="Z226" s="66"/>
    </row>
    <row r="227" spans="1:53" ht="14.25" customHeight="1" x14ac:dyDescent="0.25">
      <c r="A227" s="415" t="s">
        <v>117</v>
      </c>
      <c r="B227" s="415"/>
      <c r="C227" s="415"/>
      <c r="D227" s="415"/>
      <c r="E227" s="415"/>
      <c r="F227" s="415"/>
      <c r="G227" s="415"/>
      <c r="H227" s="415"/>
      <c r="I227" s="415"/>
      <c r="J227" s="415"/>
      <c r="K227" s="415"/>
      <c r="L227" s="415"/>
      <c r="M227" s="415"/>
      <c r="N227" s="415"/>
      <c r="O227" s="415"/>
      <c r="P227" s="415"/>
      <c r="Q227" s="415"/>
      <c r="R227" s="415"/>
      <c r="S227" s="415"/>
      <c r="T227" s="415"/>
      <c r="U227" s="415"/>
      <c r="V227" s="415"/>
      <c r="W227" s="415"/>
      <c r="X227" s="415"/>
      <c r="Y227" s="67"/>
      <c r="Z227" s="67"/>
    </row>
    <row r="228" spans="1:53" ht="27" customHeight="1" x14ac:dyDescent="0.25">
      <c r="A228" s="64" t="s">
        <v>362</v>
      </c>
      <c r="B228" s="64" t="s">
        <v>363</v>
      </c>
      <c r="C228" s="37">
        <v>4301011346</v>
      </c>
      <c r="D228" s="416">
        <v>4607091387445</v>
      </c>
      <c r="E228" s="416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113</v>
      </c>
      <c r="L228" s="39" t="s">
        <v>112</v>
      </c>
      <c r="M228" s="38">
        <v>31</v>
      </c>
      <c r="N228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8"/>
      <c r="P228" s="418"/>
      <c r="Q228" s="418"/>
      <c r="R228" s="41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43" si="13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4301011308</v>
      </c>
      <c r="D229" s="416">
        <v>4607091386004</v>
      </c>
      <c r="E229" s="416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113</v>
      </c>
      <c r="L229" s="39" t="s">
        <v>112</v>
      </c>
      <c r="M229" s="38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8"/>
      <c r="P229" s="418"/>
      <c r="Q229" s="418"/>
      <c r="R229" s="41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4301011362</v>
      </c>
      <c r="D230" s="416">
        <v>4607091386004</v>
      </c>
      <c r="E230" s="416"/>
      <c r="F230" s="63">
        <v>1.35</v>
      </c>
      <c r="G230" s="38">
        <v>8</v>
      </c>
      <c r="H230" s="63">
        <v>10.8</v>
      </c>
      <c r="I230" s="63">
        <v>11.28</v>
      </c>
      <c r="J230" s="38">
        <v>48</v>
      </c>
      <c r="K230" s="38" t="s">
        <v>113</v>
      </c>
      <c r="L230" s="39" t="s">
        <v>121</v>
      </c>
      <c r="M230" s="38">
        <v>55</v>
      </c>
      <c r="N230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8"/>
      <c r="P230" s="418"/>
      <c r="Q230" s="418"/>
      <c r="R230" s="41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IFERROR(IF(W230=0,"",ROUNDUP(W230/H230,0)*0.02039),"")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4301011347</v>
      </c>
      <c r="D231" s="416">
        <v>4607091386073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113</v>
      </c>
      <c r="L231" s="39" t="s">
        <v>112</v>
      </c>
      <c r="M231" s="38">
        <v>31</v>
      </c>
      <c r="N231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4301010928</v>
      </c>
      <c r="D232" s="416">
        <v>4607091387322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113</v>
      </c>
      <c r="L232" s="39" t="s">
        <v>112</v>
      </c>
      <c r="M232" s="38">
        <v>55</v>
      </c>
      <c r="N232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4301011395</v>
      </c>
      <c r="D233" s="416">
        <v>4607091387322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113</v>
      </c>
      <c r="L233" s="39" t="s">
        <v>121</v>
      </c>
      <c r="M233" s="38">
        <v>55</v>
      </c>
      <c r="N233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IFERROR(IF(W233=0,"",ROUNDUP(W233/H233,0)*0.02039),"")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4301011311</v>
      </c>
      <c r="D234" s="416">
        <v>4607091387377</v>
      </c>
      <c r="E234" s="41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113</v>
      </c>
      <c r="L234" s="39" t="s">
        <v>112</v>
      </c>
      <c r="M234" s="38">
        <v>55</v>
      </c>
      <c r="N234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4301010945</v>
      </c>
      <c r="D235" s="416">
        <v>4607091387353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113</v>
      </c>
      <c r="L235" s="39" t="s">
        <v>112</v>
      </c>
      <c r="M235" s="38">
        <v>55</v>
      </c>
      <c r="N235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4301011328</v>
      </c>
      <c r="D236" s="416">
        <v>4607091386011</v>
      </c>
      <c r="E236" s="416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79</v>
      </c>
      <c r="L236" s="39" t="s">
        <v>78</v>
      </c>
      <c r="M236" s="38">
        <v>55</v>
      </c>
      <c r="N236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ref="X236:X241" si="14">IFERROR(IF(W236=0,"",ROUNDUP(W236/H236,0)*0.00937),"")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4301011329</v>
      </c>
      <c r="D237" s="416">
        <v>4607091387308</v>
      </c>
      <c r="E237" s="416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8" t="s">
        <v>79</v>
      </c>
      <c r="L237" s="39" t="s">
        <v>78</v>
      </c>
      <c r="M237" s="38">
        <v>55</v>
      </c>
      <c r="N237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4301011049</v>
      </c>
      <c r="D238" s="416">
        <v>4607091387339</v>
      </c>
      <c r="E238" s="416"/>
      <c r="F238" s="63">
        <v>0.5</v>
      </c>
      <c r="G238" s="38">
        <v>10</v>
      </c>
      <c r="H238" s="63">
        <v>5</v>
      </c>
      <c r="I238" s="63">
        <v>5.24</v>
      </c>
      <c r="J238" s="38">
        <v>120</v>
      </c>
      <c r="K238" s="38" t="s">
        <v>79</v>
      </c>
      <c r="L238" s="39" t="s">
        <v>112</v>
      </c>
      <c r="M238" s="38">
        <v>55</v>
      </c>
      <c r="N238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4301011433</v>
      </c>
      <c r="D239" s="416">
        <v>4680115882638</v>
      </c>
      <c r="E239" s="416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79</v>
      </c>
      <c r="L239" s="39" t="s">
        <v>112</v>
      </c>
      <c r="M239" s="38">
        <v>90</v>
      </c>
      <c r="N239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4301011573</v>
      </c>
      <c r="D240" s="416">
        <v>4680115881938</v>
      </c>
      <c r="E240" s="416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79</v>
      </c>
      <c r="L240" s="39" t="s">
        <v>112</v>
      </c>
      <c r="M240" s="38">
        <v>90</v>
      </c>
      <c r="N240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4301010944</v>
      </c>
      <c r="D241" s="416">
        <v>4607091387346</v>
      </c>
      <c r="E241" s="41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79</v>
      </c>
      <c r="L241" s="39" t="s">
        <v>112</v>
      </c>
      <c r="M241" s="38">
        <v>55</v>
      </c>
      <c r="N241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4301011402</v>
      </c>
      <c r="D242" s="416">
        <v>4680115880375</v>
      </c>
      <c r="E242" s="416"/>
      <c r="F242" s="63">
        <v>0.77500000000000002</v>
      </c>
      <c r="G242" s="38">
        <v>10</v>
      </c>
      <c r="H242" s="63">
        <v>7.75</v>
      </c>
      <c r="I242" s="63">
        <v>8.23</v>
      </c>
      <c r="J242" s="38">
        <v>56</v>
      </c>
      <c r="K242" s="38" t="s">
        <v>113</v>
      </c>
      <c r="L242" s="39" t="s">
        <v>132</v>
      </c>
      <c r="M242" s="38">
        <v>45</v>
      </c>
      <c r="N242" s="56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4301011353</v>
      </c>
      <c r="D243" s="416">
        <v>4607091389807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79</v>
      </c>
      <c r="L243" s="39" t="s">
        <v>112</v>
      </c>
      <c r="M243" s="38">
        <v>55</v>
      </c>
      <c r="N243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x14ac:dyDescent="0.2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4"/>
      <c r="N244" s="420" t="s">
        <v>43</v>
      </c>
      <c r="O244" s="421"/>
      <c r="P244" s="421"/>
      <c r="Q244" s="421"/>
      <c r="R244" s="421"/>
      <c r="S244" s="421"/>
      <c r="T244" s="422"/>
      <c r="U244" s="43" t="s">
        <v>42</v>
      </c>
      <c r="V244" s="44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423"/>
      <c r="B245" s="423"/>
      <c r="C245" s="423"/>
      <c r="D245" s="423"/>
      <c r="E245" s="423"/>
      <c r="F245" s="423"/>
      <c r="G245" s="423"/>
      <c r="H245" s="423"/>
      <c r="I245" s="423"/>
      <c r="J245" s="423"/>
      <c r="K245" s="423"/>
      <c r="L245" s="423"/>
      <c r="M245" s="424"/>
      <c r="N245" s="420" t="s">
        <v>43</v>
      </c>
      <c r="O245" s="421"/>
      <c r="P245" s="421"/>
      <c r="Q245" s="421"/>
      <c r="R245" s="421"/>
      <c r="S245" s="421"/>
      <c r="T245" s="422"/>
      <c r="U245" s="43" t="s">
        <v>0</v>
      </c>
      <c r="V245" s="44">
        <f>IFERROR(SUM(V228:V243),"0")</f>
        <v>0</v>
      </c>
      <c r="W245" s="44">
        <f>IFERROR(SUM(W228:W243),"0")</f>
        <v>0</v>
      </c>
      <c r="X245" s="43"/>
      <c r="Y245" s="68"/>
      <c r="Z245" s="68"/>
    </row>
    <row r="246" spans="1:53" ht="14.25" customHeight="1" x14ac:dyDescent="0.25">
      <c r="A246" s="415" t="s">
        <v>109</v>
      </c>
      <c r="B246" s="415"/>
      <c r="C246" s="415"/>
      <c r="D246" s="415"/>
      <c r="E246" s="415"/>
      <c r="F246" s="415"/>
      <c r="G246" s="415"/>
      <c r="H246" s="415"/>
      <c r="I246" s="415"/>
      <c r="J246" s="415"/>
      <c r="K246" s="415"/>
      <c r="L246" s="415"/>
      <c r="M246" s="415"/>
      <c r="N246" s="415"/>
      <c r="O246" s="415"/>
      <c r="P246" s="415"/>
      <c r="Q246" s="415"/>
      <c r="R246" s="415"/>
      <c r="S246" s="415"/>
      <c r="T246" s="415"/>
      <c r="U246" s="415"/>
      <c r="V246" s="415"/>
      <c r="W246" s="415"/>
      <c r="X246" s="415"/>
      <c r="Y246" s="67"/>
      <c r="Z246" s="67"/>
    </row>
    <row r="247" spans="1:53" ht="27" customHeight="1" x14ac:dyDescent="0.25">
      <c r="A247" s="64" t="s">
        <v>392</v>
      </c>
      <c r="B247" s="64" t="s">
        <v>393</v>
      </c>
      <c r="C247" s="37">
        <v>4301020254</v>
      </c>
      <c r="D247" s="416">
        <v>4680115881914</v>
      </c>
      <c r="E247" s="41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79</v>
      </c>
      <c r="L247" s="39" t="s">
        <v>112</v>
      </c>
      <c r="M247" s="38">
        <v>90</v>
      </c>
      <c r="N247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8"/>
      <c r="P247" s="418"/>
      <c r="Q247" s="418"/>
      <c r="R247" s="419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IFERROR(IF(W247=0,"",ROUNDUP(W247/H247,0)*0.00937),"")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423"/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4"/>
      <c r="N248" s="420" t="s">
        <v>43</v>
      </c>
      <c r="O248" s="421"/>
      <c r="P248" s="421"/>
      <c r="Q248" s="421"/>
      <c r="R248" s="421"/>
      <c r="S248" s="421"/>
      <c r="T248" s="422"/>
      <c r="U248" s="43" t="s">
        <v>42</v>
      </c>
      <c r="V248" s="44">
        <f>IFERROR(V247/H247,"0")</f>
        <v>0</v>
      </c>
      <c r="W248" s="44">
        <f>IFERROR(W247/H247,"0")</f>
        <v>0</v>
      </c>
      <c r="X248" s="44">
        <f>IFERROR(IF(X247="",0,X247),"0")</f>
        <v>0</v>
      </c>
      <c r="Y248" s="68"/>
      <c r="Z248" s="68"/>
    </row>
    <row r="249" spans="1:53" x14ac:dyDescent="0.2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4"/>
      <c r="N249" s="420" t="s">
        <v>43</v>
      </c>
      <c r="O249" s="421"/>
      <c r="P249" s="421"/>
      <c r="Q249" s="421"/>
      <c r="R249" s="421"/>
      <c r="S249" s="421"/>
      <c r="T249" s="422"/>
      <c r="U249" s="43" t="s">
        <v>0</v>
      </c>
      <c r="V249" s="44">
        <f>IFERROR(SUM(V247:V247),"0")</f>
        <v>0</v>
      </c>
      <c r="W249" s="44">
        <f>IFERROR(SUM(W247:W247),"0")</f>
        <v>0</v>
      </c>
      <c r="X249" s="43"/>
      <c r="Y249" s="68"/>
      <c r="Z249" s="68"/>
    </row>
    <row r="250" spans="1:53" ht="14.25" customHeight="1" x14ac:dyDescent="0.25">
      <c r="A250" s="415" t="s">
        <v>75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67"/>
      <c r="Z250" s="67"/>
    </row>
    <row r="251" spans="1:53" ht="27" customHeight="1" x14ac:dyDescent="0.25">
      <c r="A251" s="64" t="s">
        <v>394</v>
      </c>
      <c r="B251" s="64" t="s">
        <v>395</v>
      </c>
      <c r="C251" s="37">
        <v>4301030878</v>
      </c>
      <c r="D251" s="416">
        <v>4607091387193</v>
      </c>
      <c r="E251" s="41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79</v>
      </c>
      <c r="L251" s="39" t="s">
        <v>78</v>
      </c>
      <c r="M251" s="38">
        <v>35</v>
      </c>
      <c r="N251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8"/>
      <c r="P251" s="418"/>
      <c r="Q251" s="418"/>
      <c r="R251" s="41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396</v>
      </c>
      <c r="B252" s="64" t="s">
        <v>397</v>
      </c>
      <c r="C252" s="37">
        <v>4301031153</v>
      </c>
      <c r="D252" s="416">
        <v>4607091387230</v>
      </c>
      <c r="E252" s="41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79</v>
      </c>
      <c r="L252" s="39" t="s">
        <v>78</v>
      </c>
      <c r="M252" s="38">
        <v>40</v>
      </c>
      <c r="N252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8"/>
      <c r="P252" s="418"/>
      <c r="Q252" s="418"/>
      <c r="R252" s="41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4301031152</v>
      </c>
      <c r="D253" s="416">
        <v>4607091387285</v>
      </c>
      <c r="E253" s="416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174</v>
      </c>
      <c r="L253" s="39" t="s">
        <v>78</v>
      </c>
      <c r="M253" s="38">
        <v>40</v>
      </c>
      <c r="N253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IFERROR(IF(W253=0,"",ROUNDUP(W253/H253,0)*0.00502),"")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4301031164</v>
      </c>
      <c r="D254" s="416">
        <v>4680115880481</v>
      </c>
      <c r="E254" s="416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174</v>
      </c>
      <c r="L254" s="39" t="s">
        <v>78</v>
      </c>
      <c r="M254" s="38">
        <v>40</v>
      </c>
      <c r="N254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4"/>
      <c r="N255" s="420" t="s">
        <v>43</v>
      </c>
      <c r="O255" s="421"/>
      <c r="P255" s="421"/>
      <c r="Q255" s="421"/>
      <c r="R255" s="421"/>
      <c r="S255" s="421"/>
      <c r="T255" s="422"/>
      <c r="U255" s="43" t="s">
        <v>42</v>
      </c>
      <c r="V255" s="44">
        <f>IFERROR(V251/H251,"0")+IFERROR(V252/H252,"0")+IFERROR(V253/H253,"0")+IFERROR(V254/H254,"0")</f>
        <v>0</v>
      </c>
      <c r="W255" s="44">
        <f>IFERROR(W251/H251,"0")+IFERROR(W252/H252,"0")+IFERROR(W253/H253,"0")+IFERROR(W254/H254,"0")</f>
        <v>0</v>
      </c>
      <c r="X255" s="44">
        <f>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4"/>
      <c r="N256" s="420" t="s">
        <v>43</v>
      </c>
      <c r="O256" s="421"/>
      <c r="P256" s="421"/>
      <c r="Q256" s="421"/>
      <c r="R256" s="421"/>
      <c r="S256" s="421"/>
      <c r="T256" s="422"/>
      <c r="U256" s="43" t="s">
        <v>0</v>
      </c>
      <c r="V256" s="44">
        <f>IFERROR(SUM(V251:V254),"0")</f>
        <v>0</v>
      </c>
      <c r="W256" s="44">
        <f>IFERROR(SUM(W251:W254),"0")</f>
        <v>0</v>
      </c>
      <c r="X256" s="43"/>
      <c r="Y256" s="68"/>
      <c r="Z256" s="68"/>
    </row>
    <row r="257" spans="1:53" ht="14.25" customHeight="1" x14ac:dyDescent="0.25">
      <c r="A257" s="415" t="s">
        <v>80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67"/>
      <c r="Z257" s="67"/>
    </row>
    <row r="258" spans="1:53" ht="16.5" customHeight="1" x14ac:dyDescent="0.25">
      <c r="A258" s="64" t="s">
        <v>402</v>
      </c>
      <c r="B258" s="64" t="s">
        <v>403</v>
      </c>
      <c r="C258" s="37">
        <v>4301051731</v>
      </c>
      <c r="D258" s="416">
        <v>4680115884618</v>
      </c>
      <c r="E258" s="416"/>
      <c r="F258" s="63">
        <v>0.6</v>
      </c>
      <c r="G258" s="38">
        <v>6</v>
      </c>
      <c r="H258" s="63">
        <v>3.6</v>
      </c>
      <c r="I258" s="63">
        <v>3.81</v>
      </c>
      <c r="J258" s="38">
        <v>120</v>
      </c>
      <c r="K258" s="38" t="s">
        <v>79</v>
      </c>
      <c r="L258" s="39" t="s">
        <v>78</v>
      </c>
      <c r="M258" s="38">
        <v>45</v>
      </c>
      <c r="N258" s="570" t="s">
        <v>404</v>
      </c>
      <c r="O258" s="418"/>
      <c r="P258" s="418"/>
      <c r="Q258" s="418"/>
      <c r="R258" s="41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6" si="15">IFERROR(IF(V258="",0,CEILING((V258/$H258),1)*$H258),"")</f>
        <v>0</v>
      </c>
      <c r="X258" s="42" t="str">
        <f>IFERROR(IF(W258=0,"",ROUNDUP(W258/H258,0)*0.00937),"")</f>
        <v/>
      </c>
      <c r="Y258" s="69" t="s">
        <v>48</v>
      </c>
      <c r="Z258" s="70" t="s">
        <v>405</v>
      </c>
      <c r="AD258" s="71"/>
      <c r="BA258" s="219" t="s">
        <v>66</v>
      </c>
    </row>
    <row r="259" spans="1:53" ht="16.5" customHeight="1" x14ac:dyDescent="0.25">
      <c r="A259" s="64" t="s">
        <v>406</v>
      </c>
      <c r="B259" s="64" t="s">
        <v>407</v>
      </c>
      <c r="C259" s="37">
        <v>4301051100</v>
      </c>
      <c r="D259" s="416">
        <v>4607091387766</v>
      </c>
      <c r="E259" s="41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113</v>
      </c>
      <c r="L259" s="39" t="s">
        <v>132</v>
      </c>
      <c r="M259" s="38">
        <v>40</v>
      </c>
      <c r="N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8"/>
      <c r="P259" s="418"/>
      <c r="Q259" s="418"/>
      <c r="R259" s="41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408</v>
      </c>
      <c r="B260" s="64" t="s">
        <v>409</v>
      </c>
      <c r="C260" s="37">
        <v>4301051116</v>
      </c>
      <c r="D260" s="416">
        <v>4607091387957</v>
      </c>
      <c r="E260" s="41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113</v>
      </c>
      <c r="L260" s="39" t="s">
        <v>78</v>
      </c>
      <c r="M260" s="38">
        <v>40</v>
      </c>
      <c r="N260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410</v>
      </c>
      <c r="B261" s="64" t="s">
        <v>411</v>
      </c>
      <c r="C261" s="37">
        <v>4301051115</v>
      </c>
      <c r="D261" s="416">
        <v>4607091387964</v>
      </c>
      <c r="E261" s="41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113</v>
      </c>
      <c r="L261" s="39" t="s">
        <v>78</v>
      </c>
      <c r="M261" s="38">
        <v>40</v>
      </c>
      <c r="N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412</v>
      </c>
      <c r="B262" s="64" t="s">
        <v>413</v>
      </c>
      <c r="C262" s="37">
        <v>4301051134</v>
      </c>
      <c r="D262" s="416">
        <v>4607091381672</v>
      </c>
      <c r="E262" s="416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79</v>
      </c>
      <c r="L262" s="39" t="s">
        <v>78</v>
      </c>
      <c r="M262" s="38">
        <v>40</v>
      </c>
      <c r="N262" s="5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414</v>
      </c>
      <c r="B263" s="64" t="s">
        <v>415</v>
      </c>
      <c r="C263" s="37">
        <v>4301051130</v>
      </c>
      <c r="D263" s="416">
        <v>4607091387537</v>
      </c>
      <c r="E263" s="416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79</v>
      </c>
      <c r="L263" s="39" t="s">
        <v>78</v>
      </c>
      <c r="M263" s="38">
        <v>40</v>
      </c>
      <c r="N263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416</v>
      </c>
      <c r="B264" s="64" t="s">
        <v>417</v>
      </c>
      <c r="C264" s="37">
        <v>4301051132</v>
      </c>
      <c r="D264" s="416">
        <v>4607091387513</v>
      </c>
      <c r="E264" s="416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79</v>
      </c>
      <c r="L264" s="39" t="s">
        <v>78</v>
      </c>
      <c r="M264" s="38">
        <v>40</v>
      </c>
      <c r="N264" s="5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418</v>
      </c>
      <c r="B265" s="64" t="s">
        <v>419</v>
      </c>
      <c r="C265" s="37">
        <v>4301051277</v>
      </c>
      <c r="D265" s="416">
        <v>4680115880511</v>
      </c>
      <c r="E265" s="416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79</v>
      </c>
      <c r="L265" s="39" t="s">
        <v>132</v>
      </c>
      <c r="M265" s="38">
        <v>40</v>
      </c>
      <c r="N265" s="5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420</v>
      </c>
      <c r="B266" s="64" t="s">
        <v>421</v>
      </c>
      <c r="C266" s="37">
        <v>4301051344</v>
      </c>
      <c r="D266" s="416">
        <v>4680115880412</v>
      </c>
      <c r="E266" s="416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79</v>
      </c>
      <c r="L266" s="39" t="s">
        <v>132</v>
      </c>
      <c r="M266" s="38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4"/>
      <c r="N267" s="420" t="s">
        <v>43</v>
      </c>
      <c r="O267" s="421"/>
      <c r="P267" s="421"/>
      <c r="Q267" s="421"/>
      <c r="R267" s="421"/>
      <c r="S267" s="421"/>
      <c r="T267" s="422"/>
      <c r="U267" s="43" t="s">
        <v>42</v>
      </c>
      <c r="V267" s="44">
        <f>IFERROR(V258/H258,"0")+IFERROR(V259/H259,"0")+IFERROR(V260/H260,"0")+IFERROR(V261/H261,"0")+IFERROR(V262/H262,"0")+IFERROR(V263/H263,"0")+IFERROR(V264/H264,"0")+IFERROR(V265/H265,"0")+IFERROR(V266/H266,"0")</f>
        <v>0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0</v>
      </c>
      <c r="V268" s="44">
        <f>IFERROR(SUM(V258:V266),"0")</f>
        <v>0</v>
      </c>
      <c r="W268" s="44">
        <f>IFERROR(SUM(W258:W266),"0")</f>
        <v>0</v>
      </c>
      <c r="X268" s="43"/>
      <c r="Y268" s="68"/>
      <c r="Z268" s="68"/>
    </row>
    <row r="269" spans="1:53" ht="14.25" customHeight="1" x14ac:dyDescent="0.25">
      <c r="A269" s="415" t="s">
        <v>213</v>
      </c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5"/>
      <c r="P269" s="415"/>
      <c r="Q269" s="415"/>
      <c r="R269" s="415"/>
      <c r="S269" s="415"/>
      <c r="T269" s="415"/>
      <c r="U269" s="415"/>
      <c r="V269" s="415"/>
      <c r="W269" s="415"/>
      <c r="X269" s="415"/>
      <c r="Y269" s="67"/>
      <c r="Z269" s="67"/>
    </row>
    <row r="270" spans="1:53" ht="16.5" customHeight="1" x14ac:dyDescent="0.25">
      <c r="A270" s="64" t="s">
        <v>422</v>
      </c>
      <c r="B270" s="64" t="s">
        <v>423</v>
      </c>
      <c r="C270" s="37">
        <v>4301060326</v>
      </c>
      <c r="D270" s="416">
        <v>4607091380880</v>
      </c>
      <c r="E270" s="41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113</v>
      </c>
      <c r="L270" s="39" t="s">
        <v>78</v>
      </c>
      <c r="M270" s="38">
        <v>30</v>
      </c>
      <c r="N270" s="5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8"/>
      <c r="P270" s="418"/>
      <c r="Q270" s="418"/>
      <c r="R270" s="41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424</v>
      </c>
      <c r="B271" s="64" t="s">
        <v>425</v>
      </c>
      <c r="C271" s="37">
        <v>4301060308</v>
      </c>
      <c r="D271" s="416">
        <v>4607091384482</v>
      </c>
      <c r="E271" s="416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113</v>
      </c>
      <c r="L271" s="39" t="s">
        <v>78</v>
      </c>
      <c r="M271" s="38">
        <v>30</v>
      </c>
      <c r="N271" s="5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426</v>
      </c>
      <c r="B272" s="64" t="s">
        <v>427</v>
      </c>
      <c r="C272" s="37">
        <v>4301060325</v>
      </c>
      <c r="D272" s="416">
        <v>4607091380897</v>
      </c>
      <c r="E272" s="41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113</v>
      </c>
      <c r="L272" s="39" t="s">
        <v>78</v>
      </c>
      <c r="M272" s="38">
        <v>30</v>
      </c>
      <c r="N272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4"/>
      <c r="N273" s="420" t="s">
        <v>43</v>
      </c>
      <c r="O273" s="421"/>
      <c r="P273" s="421"/>
      <c r="Q273" s="421"/>
      <c r="R273" s="421"/>
      <c r="S273" s="421"/>
      <c r="T273" s="422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5" t="s">
        <v>95</v>
      </c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15"/>
      <c r="P275" s="415"/>
      <c r="Q275" s="415"/>
      <c r="R275" s="415"/>
      <c r="S275" s="415"/>
      <c r="T275" s="415"/>
      <c r="U275" s="415"/>
      <c r="V275" s="415"/>
      <c r="W275" s="415"/>
      <c r="X275" s="415"/>
      <c r="Y275" s="67"/>
      <c r="Z275" s="67"/>
    </row>
    <row r="276" spans="1:53" ht="16.5" customHeight="1" x14ac:dyDescent="0.25">
      <c r="A276" s="64" t="s">
        <v>428</v>
      </c>
      <c r="B276" s="64" t="s">
        <v>429</v>
      </c>
      <c r="C276" s="37">
        <v>4301030232</v>
      </c>
      <c r="D276" s="416">
        <v>4607091388374</v>
      </c>
      <c r="E276" s="416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79</v>
      </c>
      <c r="L276" s="39" t="s">
        <v>99</v>
      </c>
      <c r="M276" s="38">
        <v>180</v>
      </c>
      <c r="N276" s="582" t="s">
        <v>430</v>
      </c>
      <c r="O276" s="418"/>
      <c r="P276" s="418"/>
      <c r="Q276" s="418"/>
      <c r="R276" s="41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431</v>
      </c>
      <c r="B277" s="64" t="s">
        <v>432</v>
      </c>
      <c r="C277" s="37">
        <v>4301030235</v>
      </c>
      <c r="D277" s="416">
        <v>4607091388381</v>
      </c>
      <c r="E277" s="416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79</v>
      </c>
      <c r="L277" s="39" t="s">
        <v>99</v>
      </c>
      <c r="M277" s="38">
        <v>180</v>
      </c>
      <c r="N277" s="583" t="s">
        <v>433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434</v>
      </c>
      <c r="B278" s="64" t="s">
        <v>435</v>
      </c>
      <c r="C278" s="37">
        <v>4301030233</v>
      </c>
      <c r="D278" s="416">
        <v>4607091388404</v>
      </c>
      <c r="E278" s="416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79</v>
      </c>
      <c r="L278" s="39" t="s">
        <v>99</v>
      </c>
      <c r="M278" s="38">
        <v>180</v>
      </c>
      <c r="N278" s="5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3"/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4"/>
      <c r="N279" s="420" t="s">
        <v>43</v>
      </c>
      <c r="O279" s="421"/>
      <c r="P279" s="421"/>
      <c r="Q279" s="421"/>
      <c r="R279" s="421"/>
      <c r="S279" s="421"/>
      <c r="T279" s="422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5" t="s">
        <v>436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67"/>
      <c r="Z281" s="67"/>
    </row>
    <row r="282" spans="1:53" ht="16.5" customHeight="1" x14ac:dyDescent="0.25">
      <c r="A282" s="64" t="s">
        <v>437</v>
      </c>
      <c r="B282" s="64" t="s">
        <v>438</v>
      </c>
      <c r="C282" s="37">
        <v>4301180007</v>
      </c>
      <c r="D282" s="416">
        <v>4680115881808</v>
      </c>
      <c r="E282" s="416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440</v>
      </c>
      <c r="L282" s="39" t="s">
        <v>439</v>
      </c>
      <c r="M282" s="38">
        <v>730</v>
      </c>
      <c r="N282" s="5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8"/>
      <c r="P282" s="418"/>
      <c r="Q282" s="418"/>
      <c r="R282" s="41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441</v>
      </c>
      <c r="B283" s="64" t="s">
        <v>442</v>
      </c>
      <c r="C283" s="37">
        <v>4301180006</v>
      </c>
      <c r="D283" s="416">
        <v>4680115881822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440</v>
      </c>
      <c r="L283" s="39" t="s">
        <v>439</v>
      </c>
      <c r="M283" s="38">
        <v>730</v>
      </c>
      <c r="N283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443</v>
      </c>
      <c r="B284" s="64" t="s">
        <v>444</v>
      </c>
      <c r="C284" s="37">
        <v>4301180001</v>
      </c>
      <c r="D284" s="416">
        <v>4680115880016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440</v>
      </c>
      <c r="L284" s="39" t="s">
        <v>439</v>
      </c>
      <c r="M284" s="38">
        <v>730</v>
      </c>
      <c r="N284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4"/>
      <c r="N285" s="420" t="s">
        <v>43</v>
      </c>
      <c r="O285" s="421"/>
      <c r="P285" s="421"/>
      <c r="Q285" s="421"/>
      <c r="R285" s="421"/>
      <c r="S285" s="421"/>
      <c r="T285" s="422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4" t="s">
        <v>445</v>
      </c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4"/>
      <c r="P287" s="414"/>
      <c r="Q287" s="414"/>
      <c r="R287" s="414"/>
      <c r="S287" s="414"/>
      <c r="T287" s="414"/>
      <c r="U287" s="414"/>
      <c r="V287" s="414"/>
      <c r="W287" s="414"/>
      <c r="X287" s="414"/>
      <c r="Y287" s="66"/>
      <c r="Z287" s="66"/>
    </row>
    <row r="288" spans="1:53" ht="14.25" customHeight="1" x14ac:dyDescent="0.25">
      <c r="A288" s="415" t="s">
        <v>117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7"/>
      <c r="Z288" s="67"/>
    </row>
    <row r="289" spans="1:53" ht="27" customHeight="1" x14ac:dyDescent="0.25">
      <c r="A289" s="64" t="s">
        <v>446</v>
      </c>
      <c r="B289" s="64" t="s">
        <v>447</v>
      </c>
      <c r="C289" s="37">
        <v>4301011315</v>
      </c>
      <c r="D289" s="416">
        <v>4607091387421</v>
      </c>
      <c r="E289" s="41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113</v>
      </c>
      <c r="L289" s="39" t="s">
        <v>112</v>
      </c>
      <c r="M289" s="38">
        <v>55</v>
      </c>
      <c r="N289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8"/>
      <c r="P289" s="418"/>
      <c r="Q289" s="418"/>
      <c r="R289" s="419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446</v>
      </c>
      <c r="B290" s="64" t="s">
        <v>448</v>
      </c>
      <c r="C290" s="37">
        <v>4301011121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113</v>
      </c>
      <c r="L290" s="39" t="s">
        <v>121</v>
      </c>
      <c r="M290" s="38">
        <v>55</v>
      </c>
      <c r="N290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449</v>
      </c>
      <c r="B291" s="64" t="s">
        <v>450</v>
      </c>
      <c r="C291" s="37">
        <v>4301011619</v>
      </c>
      <c r="D291" s="416">
        <v>4607091387452</v>
      </c>
      <c r="E291" s="416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113</v>
      </c>
      <c r="L291" s="39" t="s">
        <v>112</v>
      </c>
      <c r="M291" s="38">
        <v>55</v>
      </c>
      <c r="N291" s="5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449</v>
      </c>
      <c r="B292" s="64" t="s">
        <v>451</v>
      </c>
      <c r="C292" s="37">
        <v>4301011322</v>
      </c>
      <c r="D292" s="416">
        <v>4607091387452</v>
      </c>
      <c r="E292" s="41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113</v>
      </c>
      <c r="L292" s="39" t="s">
        <v>132</v>
      </c>
      <c r="M292" s="38">
        <v>55</v>
      </c>
      <c r="N292" s="5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452</v>
      </c>
      <c r="C293" s="37">
        <v>4301011396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113</v>
      </c>
      <c r="L293" s="39" t="s">
        <v>121</v>
      </c>
      <c r="M293" s="38">
        <v>55</v>
      </c>
      <c r="N293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453</v>
      </c>
      <c r="B294" s="64" t="s">
        <v>454</v>
      </c>
      <c r="C294" s="37">
        <v>4301011313</v>
      </c>
      <c r="D294" s="416">
        <v>4607091385984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113</v>
      </c>
      <c r="L294" s="39" t="s">
        <v>112</v>
      </c>
      <c r="M294" s="38">
        <v>55</v>
      </c>
      <c r="N294" s="5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455</v>
      </c>
      <c r="B295" s="64" t="s">
        <v>456</v>
      </c>
      <c r="C295" s="37">
        <v>4301011316</v>
      </c>
      <c r="D295" s="416">
        <v>4607091387438</v>
      </c>
      <c r="E295" s="416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79</v>
      </c>
      <c r="L295" s="39" t="s">
        <v>112</v>
      </c>
      <c r="M295" s="38">
        <v>55</v>
      </c>
      <c r="N295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457</v>
      </c>
      <c r="B296" s="64" t="s">
        <v>458</v>
      </c>
      <c r="C296" s="37">
        <v>4301011318</v>
      </c>
      <c r="D296" s="416">
        <v>4607091387469</v>
      </c>
      <c r="E296" s="416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79</v>
      </c>
      <c r="L296" s="39" t="s">
        <v>78</v>
      </c>
      <c r="M296" s="38">
        <v>55</v>
      </c>
      <c r="N296" s="59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3"/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4"/>
      <c r="N297" s="420" t="s">
        <v>43</v>
      </c>
      <c r="O297" s="421"/>
      <c r="P297" s="421"/>
      <c r="Q297" s="421"/>
      <c r="R297" s="421"/>
      <c r="S297" s="421"/>
      <c r="T297" s="422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5" t="s">
        <v>75</v>
      </c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15"/>
      <c r="P299" s="415"/>
      <c r="Q299" s="415"/>
      <c r="R299" s="415"/>
      <c r="S299" s="415"/>
      <c r="T299" s="415"/>
      <c r="U299" s="415"/>
      <c r="V299" s="415"/>
      <c r="W299" s="415"/>
      <c r="X299" s="415"/>
      <c r="Y299" s="67"/>
      <c r="Z299" s="67"/>
    </row>
    <row r="300" spans="1:53" ht="27" customHeight="1" x14ac:dyDescent="0.25">
      <c r="A300" s="64" t="s">
        <v>459</v>
      </c>
      <c r="B300" s="64" t="s">
        <v>460</v>
      </c>
      <c r="C300" s="37">
        <v>4301031154</v>
      </c>
      <c r="D300" s="416">
        <v>4607091387292</v>
      </c>
      <c r="E300" s="416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79</v>
      </c>
      <c r="L300" s="39" t="s">
        <v>78</v>
      </c>
      <c r="M300" s="38">
        <v>45</v>
      </c>
      <c r="N300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8"/>
      <c r="P300" s="418"/>
      <c r="Q300" s="418"/>
      <c r="R300" s="419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461</v>
      </c>
      <c r="B301" s="64" t="s">
        <v>462</v>
      </c>
      <c r="C301" s="37">
        <v>4301031155</v>
      </c>
      <c r="D301" s="416">
        <v>4607091387315</v>
      </c>
      <c r="E301" s="416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79</v>
      </c>
      <c r="L301" s="39" t="s">
        <v>78</v>
      </c>
      <c r="M301" s="38">
        <v>45</v>
      </c>
      <c r="N301" s="5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3"/>
      <c r="B302" s="423"/>
      <c r="C302" s="423"/>
      <c r="D302" s="423"/>
      <c r="E302" s="423"/>
      <c r="F302" s="423"/>
      <c r="G302" s="423"/>
      <c r="H302" s="423"/>
      <c r="I302" s="423"/>
      <c r="J302" s="423"/>
      <c r="K302" s="423"/>
      <c r="L302" s="423"/>
      <c r="M302" s="424"/>
      <c r="N302" s="420" t="s">
        <v>43</v>
      </c>
      <c r="O302" s="421"/>
      <c r="P302" s="421"/>
      <c r="Q302" s="421"/>
      <c r="R302" s="421"/>
      <c r="S302" s="421"/>
      <c r="T302" s="422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4" t="s">
        <v>463</v>
      </c>
      <c r="B304" s="414"/>
      <c r="C304" s="414"/>
      <c r="D304" s="414"/>
      <c r="E304" s="414"/>
      <c r="F304" s="414"/>
      <c r="G304" s="414"/>
      <c r="H304" s="414"/>
      <c r="I304" s="414"/>
      <c r="J304" s="414"/>
      <c r="K304" s="414"/>
      <c r="L304" s="414"/>
      <c r="M304" s="414"/>
      <c r="N304" s="414"/>
      <c r="O304" s="414"/>
      <c r="P304" s="414"/>
      <c r="Q304" s="414"/>
      <c r="R304" s="414"/>
      <c r="S304" s="414"/>
      <c r="T304" s="414"/>
      <c r="U304" s="414"/>
      <c r="V304" s="414"/>
      <c r="W304" s="414"/>
      <c r="X304" s="414"/>
      <c r="Y304" s="66"/>
      <c r="Z304" s="66"/>
    </row>
    <row r="305" spans="1:53" ht="14.25" customHeight="1" x14ac:dyDescent="0.25">
      <c r="A305" s="415" t="s">
        <v>75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7"/>
      <c r="Z305" s="67"/>
    </row>
    <row r="306" spans="1:53" ht="27" customHeight="1" x14ac:dyDescent="0.25">
      <c r="A306" s="64" t="s">
        <v>464</v>
      </c>
      <c r="B306" s="64" t="s">
        <v>465</v>
      </c>
      <c r="C306" s="37">
        <v>4301031066</v>
      </c>
      <c r="D306" s="416">
        <v>4607091383836</v>
      </c>
      <c r="E306" s="416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79</v>
      </c>
      <c r="L306" s="39" t="s">
        <v>78</v>
      </c>
      <c r="M306" s="38">
        <v>40</v>
      </c>
      <c r="N306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8"/>
      <c r="P306" s="418"/>
      <c r="Q306" s="418"/>
      <c r="R306" s="419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3"/>
      <c r="B307" s="423"/>
      <c r="C307" s="423"/>
      <c r="D307" s="423"/>
      <c r="E307" s="423"/>
      <c r="F307" s="423"/>
      <c r="G307" s="423"/>
      <c r="H307" s="423"/>
      <c r="I307" s="423"/>
      <c r="J307" s="423"/>
      <c r="K307" s="423"/>
      <c r="L307" s="423"/>
      <c r="M307" s="424"/>
      <c r="N307" s="420" t="s">
        <v>43</v>
      </c>
      <c r="O307" s="421"/>
      <c r="P307" s="421"/>
      <c r="Q307" s="421"/>
      <c r="R307" s="421"/>
      <c r="S307" s="421"/>
      <c r="T307" s="422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5" t="s">
        <v>80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7"/>
      <c r="Z309" s="67"/>
    </row>
    <row r="310" spans="1:53" ht="27" customHeight="1" x14ac:dyDescent="0.25">
      <c r="A310" s="64" t="s">
        <v>466</v>
      </c>
      <c r="B310" s="64" t="s">
        <v>467</v>
      </c>
      <c r="C310" s="37">
        <v>4301051142</v>
      </c>
      <c r="D310" s="416">
        <v>4607091387919</v>
      </c>
      <c r="E310" s="416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113</v>
      </c>
      <c r="L310" s="39" t="s">
        <v>78</v>
      </c>
      <c r="M310" s="38">
        <v>45</v>
      </c>
      <c r="N310" s="5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8"/>
      <c r="P310" s="418"/>
      <c r="Q310" s="418"/>
      <c r="R310" s="419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468</v>
      </c>
      <c r="B311" s="64" t="s">
        <v>469</v>
      </c>
      <c r="C311" s="37">
        <v>4301051461</v>
      </c>
      <c r="D311" s="416">
        <v>4680115883604</v>
      </c>
      <c r="E311" s="416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79</v>
      </c>
      <c r="L311" s="39" t="s">
        <v>132</v>
      </c>
      <c r="M311" s="38">
        <v>45</v>
      </c>
      <c r="N311" s="6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470</v>
      </c>
      <c r="B312" s="64" t="s">
        <v>471</v>
      </c>
      <c r="C312" s="37">
        <v>4301051485</v>
      </c>
      <c r="D312" s="416">
        <v>4680115883567</v>
      </c>
      <c r="E312" s="416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79</v>
      </c>
      <c r="L312" s="39" t="s">
        <v>78</v>
      </c>
      <c r="M312" s="38">
        <v>40</v>
      </c>
      <c r="N312" s="6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4"/>
      <c r="N313" s="420" t="s">
        <v>43</v>
      </c>
      <c r="O313" s="421"/>
      <c r="P313" s="421"/>
      <c r="Q313" s="421"/>
      <c r="R313" s="421"/>
      <c r="S313" s="421"/>
      <c r="T313" s="422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5" t="s">
        <v>213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67"/>
      <c r="Z315" s="67"/>
    </row>
    <row r="316" spans="1:53" ht="27" customHeight="1" x14ac:dyDescent="0.25">
      <c r="A316" s="64" t="s">
        <v>472</v>
      </c>
      <c r="B316" s="64" t="s">
        <v>473</v>
      </c>
      <c r="C316" s="37">
        <v>4301060324</v>
      </c>
      <c r="D316" s="416">
        <v>4607091388831</v>
      </c>
      <c r="E316" s="41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79</v>
      </c>
      <c r="L316" s="39" t="s">
        <v>78</v>
      </c>
      <c r="M316" s="38">
        <v>40</v>
      </c>
      <c r="N316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8"/>
      <c r="P316" s="418"/>
      <c r="Q316" s="418"/>
      <c r="R316" s="41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3"/>
      <c r="B317" s="423"/>
      <c r="C317" s="423"/>
      <c r="D317" s="423"/>
      <c r="E317" s="423"/>
      <c r="F317" s="423"/>
      <c r="G317" s="423"/>
      <c r="H317" s="423"/>
      <c r="I317" s="423"/>
      <c r="J317" s="423"/>
      <c r="K317" s="423"/>
      <c r="L317" s="423"/>
      <c r="M317" s="424"/>
      <c r="N317" s="420" t="s">
        <v>43</v>
      </c>
      <c r="O317" s="421"/>
      <c r="P317" s="421"/>
      <c r="Q317" s="421"/>
      <c r="R317" s="421"/>
      <c r="S317" s="421"/>
      <c r="T317" s="42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5" t="s">
        <v>95</v>
      </c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5"/>
      <c r="P319" s="415"/>
      <c r="Q319" s="415"/>
      <c r="R319" s="415"/>
      <c r="S319" s="415"/>
      <c r="T319" s="415"/>
      <c r="U319" s="415"/>
      <c r="V319" s="415"/>
      <c r="W319" s="415"/>
      <c r="X319" s="415"/>
      <c r="Y319" s="67"/>
      <c r="Z319" s="67"/>
    </row>
    <row r="320" spans="1:53" ht="27" customHeight="1" x14ac:dyDescent="0.25">
      <c r="A320" s="64" t="s">
        <v>474</v>
      </c>
      <c r="B320" s="64" t="s">
        <v>475</v>
      </c>
      <c r="C320" s="37">
        <v>4301032015</v>
      </c>
      <c r="D320" s="416">
        <v>4607091383102</v>
      </c>
      <c r="E320" s="41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79</v>
      </c>
      <c r="L320" s="39" t="s">
        <v>99</v>
      </c>
      <c r="M320" s="38">
        <v>180</v>
      </c>
      <c r="N320" s="6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8"/>
      <c r="P320" s="418"/>
      <c r="Q320" s="418"/>
      <c r="R320" s="41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3"/>
      <c r="B321" s="423"/>
      <c r="C321" s="423"/>
      <c r="D321" s="423"/>
      <c r="E321" s="423"/>
      <c r="F321" s="423"/>
      <c r="G321" s="423"/>
      <c r="H321" s="423"/>
      <c r="I321" s="423"/>
      <c r="J321" s="423"/>
      <c r="K321" s="423"/>
      <c r="L321" s="423"/>
      <c r="M321" s="424"/>
      <c r="N321" s="420" t="s">
        <v>43</v>
      </c>
      <c r="O321" s="421"/>
      <c r="P321" s="421"/>
      <c r="Q321" s="421"/>
      <c r="R321" s="421"/>
      <c r="S321" s="421"/>
      <c r="T321" s="42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3" t="s">
        <v>476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55"/>
      <c r="Z323" s="55"/>
    </row>
    <row r="324" spans="1:53" ht="16.5" customHeight="1" x14ac:dyDescent="0.25">
      <c r="A324" s="414" t="s">
        <v>477</v>
      </c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66"/>
      <c r="Z324" s="66"/>
    </row>
    <row r="325" spans="1:53" ht="14.25" customHeight="1" x14ac:dyDescent="0.25">
      <c r="A325" s="415" t="s">
        <v>117</v>
      </c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5"/>
      <c r="P325" s="415"/>
      <c r="Q325" s="415"/>
      <c r="R325" s="415"/>
      <c r="S325" s="415"/>
      <c r="T325" s="415"/>
      <c r="U325" s="415"/>
      <c r="V325" s="415"/>
      <c r="W325" s="415"/>
      <c r="X325" s="415"/>
      <c r="Y325" s="67"/>
      <c r="Z325" s="67"/>
    </row>
    <row r="326" spans="1:53" ht="27" customHeight="1" x14ac:dyDescent="0.25">
      <c r="A326" s="64" t="s">
        <v>478</v>
      </c>
      <c r="B326" s="64" t="s">
        <v>479</v>
      </c>
      <c r="C326" s="37">
        <v>4301011239</v>
      </c>
      <c r="D326" s="416">
        <v>4607091383997</v>
      </c>
      <c r="E326" s="41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113</v>
      </c>
      <c r="L326" s="39" t="s">
        <v>121</v>
      </c>
      <c r="M326" s="38">
        <v>60</v>
      </c>
      <c r="N326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8"/>
      <c r="P326" s="418"/>
      <c r="Q326" s="418"/>
      <c r="R326" s="41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ref="W326:W333" si="17">IFERROR(IF(V326="",0,CEILING((V326/$H326),1)*$H326),"")</f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478</v>
      </c>
      <c r="B327" s="64" t="s">
        <v>480</v>
      </c>
      <c r="C327" s="37">
        <v>4301011339</v>
      </c>
      <c r="D327" s="416">
        <v>4607091383997</v>
      </c>
      <c r="E327" s="41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78</v>
      </c>
      <c r="M327" s="38">
        <v>60</v>
      </c>
      <c r="N327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481</v>
      </c>
      <c r="B328" s="64" t="s">
        <v>482</v>
      </c>
      <c r="C328" s="37">
        <v>4301011326</v>
      </c>
      <c r="D328" s="416">
        <v>4607091384130</v>
      </c>
      <c r="E328" s="41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78</v>
      </c>
      <c r="M328" s="38">
        <v>60</v>
      </c>
      <c r="N328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8"/>
      <c r="P328" s="418"/>
      <c r="Q328" s="418"/>
      <c r="R328" s="41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481</v>
      </c>
      <c r="B329" s="64" t="s">
        <v>483</v>
      </c>
      <c r="C329" s="37">
        <v>4301011240</v>
      </c>
      <c r="D329" s="416">
        <v>4607091384130</v>
      </c>
      <c r="E329" s="41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113</v>
      </c>
      <c r="L329" s="39" t="s">
        <v>121</v>
      </c>
      <c r="M329" s="38">
        <v>60</v>
      </c>
      <c r="N329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8"/>
      <c r="P329" s="418"/>
      <c r="Q329" s="418"/>
      <c r="R329" s="419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4301011330</v>
      </c>
      <c r="D330" s="416">
        <v>4607091384147</v>
      </c>
      <c r="E330" s="41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78</v>
      </c>
      <c r="M330" s="38">
        <v>60</v>
      </c>
      <c r="N330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8"/>
      <c r="P330" s="418"/>
      <c r="Q330" s="418"/>
      <c r="R330" s="419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484</v>
      </c>
      <c r="B331" s="64" t="s">
        <v>486</v>
      </c>
      <c r="C331" s="37">
        <v>4301011238</v>
      </c>
      <c r="D331" s="416">
        <v>4607091384147</v>
      </c>
      <c r="E331" s="41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121</v>
      </c>
      <c r="M331" s="38">
        <v>60</v>
      </c>
      <c r="N331" s="6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8"/>
      <c r="P331" s="418"/>
      <c r="Q331" s="418"/>
      <c r="R331" s="419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4301011327</v>
      </c>
      <c r="D332" s="416">
        <v>4607091384154</v>
      </c>
      <c r="E332" s="416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79</v>
      </c>
      <c r="L332" s="39" t="s">
        <v>78</v>
      </c>
      <c r="M332" s="38">
        <v>60</v>
      </c>
      <c r="N332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8"/>
      <c r="P332" s="418"/>
      <c r="Q332" s="418"/>
      <c r="R332" s="41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489</v>
      </c>
      <c r="B333" s="64" t="s">
        <v>490</v>
      </c>
      <c r="C333" s="37">
        <v>4301011332</v>
      </c>
      <c r="D333" s="416">
        <v>4607091384161</v>
      </c>
      <c r="E333" s="416"/>
      <c r="F333" s="63">
        <v>0.5</v>
      </c>
      <c r="G333" s="38">
        <v>10</v>
      </c>
      <c r="H333" s="63">
        <v>5</v>
      </c>
      <c r="I333" s="63">
        <v>5.21</v>
      </c>
      <c r="J333" s="38">
        <v>120</v>
      </c>
      <c r="K333" s="38" t="s">
        <v>79</v>
      </c>
      <c r="L333" s="39" t="s">
        <v>78</v>
      </c>
      <c r="M333" s="38">
        <v>60</v>
      </c>
      <c r="N333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IFERROR(IF(W333=0,"",ROUNDUP(W333/H333,0)*0.00937),"")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x14ac:dyDescent="0.2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4"/>
      <c r="N334" s="420" t="s">
        <v>43</v>
      </c>
      <c r="O334" s="421"/>
      <c r="P334" s="421"/>
      <c r="Q334" s="421"/>
      <c r="R334" s="421"/>
      <c r="S334" s="421"/>
      <c r="T334" s="422"/>
      <c r="U334" s="43" t="s">
        <v>42</v>
      </c>
      <c r="V334" s="44">
        <f>IFERROR(V326/H326,"0")+IFERROR(V327/H327,"0")+IFERROR(V328/H328,"0")+IFERROR(V329/H329,"0")+IFERROR(V330/H330,"0")+IFERROR(V331/H331,"0")+IFERROR(V332/H332,"0")+IFERROR(V333/H333,"0")</f>
        <v>0</v>
      </c>
      <c r="W334" s="44">
        <f>IFERROR(W326/H326,"0")+IFERROR(W327/H327,"0")+IFERROR(W328/H328,"0")+IFERROR(W329/H329,"0")+IFERROR(W330/H330,"0")+IFERROR(W331/H331,"0")+IFERROR(W332/H332,"0")+IFERROR(W333/H333,"0")</f>
        <v>0</v>
      </c>
      <c r="X334" s="4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4"/>
      <c r="N335" s="420" t="s">
        <v>43</v>
      </c>
      <c r="O335" s="421"/>
      <c r="P335" s="421"/>
      <c r="Q335" s="421"/>
      <c r="R335" s="421"/>
      <c r="S335" s="421"/>
      <c r="T335" s="422"/>
      <c r="U335" s="43" t="s">
        <v>0</v>
      </c>
      <c r="V335" s="44">
        <f>IFERROR(SUM(V326:V333),"0")</f>
        <v>0</v>
      </c>
      <c r="W335" s="44">
        <f>IFERROR(SUM(W326:W333),"0")</f>
        <v>0</v>
      </c>
      <c r="X335" s="43"/>
      <c r="Y335" s="68"/>
      <c r="Z335" s="68"/>
    </row>
    <row r="336" spans="1:53" ht="14.25" customHeight="1" x14ac:dyDescent="0.25">
      <c r="A336" s="415" t="s">
        <v>109</v>
      </c>
      <c r="B336" s="415"/>
      <c r="C336" s="415"/>
      <c r="D336" s="415"/>
      <c r="E336" s="415"/>
      <c r="F336" s="415"/>
      <c r="G336" s="415"/>
      <c r="H336" s="415"/>
      <c r="I336" s="415"/>
      <c r="J336" s="415"/>
      <c r="K336" s="415"/>
      <c r="L336" s="415"/>
      <c r="M336" s="415"/>
      <c r="N336" s="415"/>
      <c r="O336" s="415"/>
      <c r="P336" s="415"/>
      <c r="Q336" s="415"/>
      <c r="R336" s="415"/>
      <c r="S336" s="415"/>
      <c r="T336" s="415"/>
      <c r="U336" s="415"/>
      <c r="V336" s="415"/>
      <c r="W336" s="415"/>
      <c r="X336" s="415"/>
      <c r="Y336" s="67"/>
      <c r="Z336" s="67"/>
    </row>
    <row r="337" spans="1:53" ht="27" customHeight="1" x14ac:dyDescent="0.25">
      <c r="A337" s="64" t="s">
        <v>491</v>
      </c>
      <c r="B337" s="64" t="s">
        <v>492</v>
      </c>
      <c r="C337" s="37">
        <v>4301020178</v>
      </c>
      <c r="D337" s="416">
        <v>4607091383980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112</v>
      </c>
      <c r="M337" s="38">
        <v>50</v>
      </c>
      <c r="N337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61" t="s">
        <v>66</v>
      </c>
    </row>
    <row r="338" spans="1:53" ht="16.5" customHeight="1" x14ac:dyDescent="0.25">
      <c r="A338" s="64" t="s">
        <v>493</v>
      </c>
      <c r="B338" s="64" t="s">
        <v>494</v>
      </c>
      <c r="C338" s="37">
        <v>4301020270</v>
      </c>
      <c r="D338" s="416">
        <v>4680115883314</v>
      </c>
      <c r="E338" s="416"/>
      <c r="F338" s="63">
        <v>1.35</v>
      </c>
      <c r="G338" s="38">
        <v>8</v>
      </c>
      <c r="H338" s="63">
        <v>10.8</v>
      </c>
      <c r="I338" s="63">
        <v>11.28</v>
      </c>
      <c r="J338" s="38">
        <v>56</v>
      </c>
      <c r="K338" s="38" t="s">
        <v>113</v>
      </c>
      <c r="L338" s="39" t="s">
        <v>132</v>
      </c>
      <c r="M338" s="38">
        <v>50</v>
      </c>
      <c r="N338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2" t="s">
        <v>66</v>
      </c>
    </row>
    <row r="339" spans="1:53" ht="27" customHeight="1" x14ac:dyDescent="0.25">
      <c r="A339" s="64" t="s">
        <v>495</v>
      </c>
      <c r="B339" s="64" t="s">
        <v>496</v>
      </c>
      <c r="C339" s="37">
        <v>4301020179</v>
      </c>
      <c r="D339" s="416">
        <v>4607091384178</v>
      </c>
      <c r="E339" s="416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79</v>
      </c>
      <c r="L339" s="39" t="s">
        <v>112</v>
      </c>
      <c r="M339" s="38">
        <v>50</v>
      </c>
      <c r="N339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x14ac:dyDescent="0.2">
      <c r="A340" s="423"/>
      <c r="B340" s="423"/>
      <c r="C340" s="423"/>
      <c r="D340" s="423"/>
      <c r="E340" s="423"/>
      <c r="F340" s="423"/>
      <c r="G340" s="423"/>
      <c r="H340" s="423"/>
      <c r="I340" s="423"/>
      <c r="J340" s="423"/>
      <c r="K340" s="423"/>
      <c r="L340" s="423"/>
      <c r="M340" s="424"/>
      <c r="N340" s="420" t="s">
        <v>43</v>
      </c>
      <c r="O340" s="421"/>
      <c r="P340" s="421"/>
      <c r="Q340" s="421"/>
      <c r="R340" s="421"/>
      <c r="S340" s="421"/>
      <c r="T340" s="422"/>
      <c r="U340" s="43" t="s">
        <v>42</v>
      </c>
      <c r="V340" s="44">
        <f>IFERROR(V337/H337,"0")+IFERROR(V338/H338,"0")+IFERROR(V339/H339,"0")</f>
        <v>0</v>
      </c>
      <c r="W340" s="44">
        <f>IFERROR(W337/H337,"0")+IFERROR(W338/H338,"0")+IFERROR(W339/H339,"0")</f>
        <v>0</v>
      </c>
      <c r="X340" s="44">
        <f>IFERROR(IF(X337="",0,X337),"0")+IFERROR(IF(X338="",0,X338),"0")+IFERROR(IF(X339="",0,X339),"0")</f>
        <v>0</v>
      </c>
      <c r="Y340" s="68"/>
      <c r="Z340" s="68"/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0</v>
      </c>
      <c r="V341" s="44">
        <f>IFERROR(SUM(V337:V339),"0")</f>
        <v>0</v>
      </c>
      <c r="W341" s="44">
        <f>IFERROR(SUM(W337:W339),"0")</f>
        <v>0</v>
      </c>
      <c r="X341" s="43"/>
      <c r="Y341" s="68"/>
      <c r="Z341" s="68"/>
    </row>
    <row r="342" spans="1:53" ht="14.25" customHeight="1" x14ac:dyDescent="0.25">
      <c r="A342" s="415" t="s">
        <v>80</v>
      </c>
      <c r="B342" s="415"/>
      <c r="C342" s="415"/>
      <c r="D342" s="415"/>
      <c r="E342" s="415"/>
      <c r="F342" s="415"/>
      <c r="G342" s="415"/>
      <c r="H342" s="415"/>
      <c r="I342" s="415"/>
      <c r="J342" s="415"/>
      <c r="K342" s="415"/>
      <c r="L342" s="415"/>
      <c r="M342" s="415"/>
      <c r="N342" s="415"/>
      <c r="O342" s="415"/>
      <c r="P342" s="415"/>
      <c r="Q342" s="415"/>
      <c r="R342" s="415"/>
      <c r="S342" s="415"/>
      <c r="T342" s="415"/>
      <c r="U342" s="415"/>
      <c r="V342" s="415"/>
      <c r="W342" s="415"/>
      <c r="X342" s="415"/>
      <c r="Y342" s="67"/>
      <c r="Z342" s="67"/>
    </row>
    <row r="343" spans="1:53" ht="27" customHeight="1" x14ac:dyDescent="0.25">
      <c r="A343" s="64" t="s">
        <v>497</v>
      </c>
      <c r="B343" s="64" t="s">
        <v>498</v>
      </c>
      <c r="C343" s="37">
        <v>4301051560</v>
      </c>
      <c r="D343" s="416">
        <v>4607091383928</v>
      </c>
      <c r="E343" s="416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113</v>
      </c>
      <c r="L343" s="39" t="s">
        <v>132</v>
      </c>
      <c r="M343" s="38">
        <v>40</v>
      </c>
      <c r="N343" s="615" t="s">
        <v>499</v>
      </c>
      <c r="O343" s="418"/>
      <c r="P343" s="418"/>
      <c r="Q343" s="418"/>
      <c r="R343" s="41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4301051298</v>
      </c>
      <c r="D344" s="416">
        <v>4607091384260</v>
      </c>
      <c r="E344" s="416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113</v>
      </c>
      <c r="L344" s="39" t="s">
        <v>78</v>
      </c>
      <c r="M344" s="38">
        <v>35</v>
      </c>
      <c r="N344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5" t="s">
        <v>66</v>
      </c>
    </row>
    <row r="345" spans="1:53" x14ac:dyDescent="0.2">
      <c r="A345" s="423"/>
      <c r="B345" s="423"/>
      <c r="C345" s="423"/>
      <c r="D345" s="423"/>
      <c r="E345" s="423"/>
      <c r="F345" s="423"/>
      <c r="G345" s="423"/>
      <c r="H345" s="423"/>
      <c r="I345" s="423"/>
      <c r="J345" s="423"/>
      <c r="K345" s="423"/>
      <c r="L345" s="423"/>
      <c r="M345" s="424"/>
      <c r="N345" s="420" t="s">
        <v>43</v>
      </c>
      <c r="O345" s="421"/>
      <c r="P345" s="421"/>
      <c r="Q345" s="421"/>
      <c r="R345" s="421"/>
      <c r="S345" s="421"/>
      <c r="T345" s="422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423"/>
      <c r="B346" s="423"/>
      <c r="C346" s="423"/>
      <c r="D346" s="423"/>
      <c r="E346" s="423"/>
      <c r="F346" s="423"/>
      <c r="G346" s="423"/>
      <c r="H346" s="423"/>
      <c r="I346" s="423"/>
      <c r="J346" s="423"/>
      <c r="K346" s="423"/>
      <c r="L346" s="423"/>
      <c r="M346" s="424"/>
      <c r="N346" s="420" t="s">
        <v>43</v>
      </c>
      <c r="O346" s="421"/>
      <c r="P346" s="421"/>
      <c r="Q346" s="421"/>
      <c r="R346" s="421"/>
      <c r="S346" s="421"/>
      <c r="T346" s="422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415" t="s">
        <v>213</v>
      </c>
      <c r="B347" s="415"/>
      <c r="C347" s="415"/>
      <c r="D347" s="415"/>
      <c r="E347" s="415"/>
      <c r="F347" s="415"/>
      <c r="G347" s="415"/>
      <c r="H347" s="415"/>
      <c r="I347" s="415"/>
      <c r="J347" s="415"/>
      <c r="K347" s="415"/>
      <c r="L347" s="415"/>
      <c r="M347" s="415"/>
      <c r="N347" s="415"/>
      <c r="O347" s="415"/>
      <c r="P347" s="415"/>
      <c r="Q347" s="415"/>
      <c r="R347" s="415"/>
      <c r="S347" s="415"/>
      <c r="T347" s="415"/>
      <c r="U347" s="415"/>
      <c r="V347" s="415"/>
      <c r="W347" s="415"/>
      <c r="X347" s="415"/>
      <c r="Y347" s="67"/>
      <c r="Z347" s="67"/>
    </row>
    <row r="348" spans="1:53" ht="16.5" customHeight="1" x14ac:dyDescent="0.25">
      <c r="A348" s="64" t="s">
        <v>502</v>
      </c>
      <c r="B348" s="64" t="s">
        <v>503</v>
      </c>
      <c r="C348" s="37">
        <v>4301060314</v>
      </c>
      <c r="D348" s="416">
        <v>4607091384673</v>
      </c>
      <c r="E348" s="416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78</v>
      </c>
      <c r="M348" s="38">
        <v>30</v>
      </c>
      <c r="N348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8"/>
      <c r="P348" s="418"/>
      <c r="Q348" s="418"/>
      <c r="R348" s="41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6" t="s">
        <v>66</v>
      </c>
    </row>
    <row r="349" spans="1:53" x14ac:dyDescent="0.2">
      <c r="A349" s="423"/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4"/>
      <c r="N349" s="420" t="s">
        <v>43</v>
      </c>
      <c r="O349" s="421"/>
      <c r="P349" s="421"/>
      <c r="Q349" s="421"/>
      <c r="R349" s="421"/>
      <c r="S349" s="421"/>
      <c r="T349" s="422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423"/>
      <c r="B350" s="423"/>
      <c r="C350" s="423"/>
      <c r="D350" s="423"/>
      <c r="E350" s="423"/>
      <c r="F350" s="423"/>
      <c r="G350" s="423"/>
      <c r="H350" s="423"/>
      <c r="I350" s="423"/>
      <c r="J350" s="423"/>
      <c r="K350" s="423"/>
      <c r="L350" s="423"/>
      <c r="M350" s="424"/>
      <c r="N350" s="420" t="s">
        <v>43</v>
      </c>
      <c r="O350" s="421"/>
      <c r="P350" s="421"/>
      <c r="Q350" s="421"/>
      <c r="R350" s="421"/>
      <c r="S350" s="421"/>
      <c r="T350" s="422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16.5" customHeight="1" x14ac:dyDescent="0.25">
      <c r="A351" s="414" t="s">
        <v>504</v>
      </c>
      <c r="B351" s="414"/>
      <c r="C351" s="414"/>
      <c r="D351" s="414"/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4"/>
      <c r="P351" s="414"/>
      <c r="Q351" s="414"/>
      <c r="R351" s="414"/>
      <c r="S351" s="414"/>
      <c r="T351" s="414"/>
      <c r="U351" s="414"/>
      <c r="V351" s="414"/>
      <c r="W351" s="414"/>
      <c r="X351" s="414"/>
      <c r="Y351" s="66"/>
      <c r="Z351" s="66"/>
    </row>
    <row r="352" spans="1:53" ht="14.25" customHeight="1" x14ac:dyDescent="0.25">
      <c r="A352" s="415" t="s">
        <v>117</v>
      </c>
      <c r="B352" s="415"/>
      <c r="C352" s="415"/>
      <c r="D352" s="415"/>
      <c r="E352" s="415"/>
      <c r="F352" s="415"/>
      <c r="G352" s="415"/>
      <c r="H352" s="415"/>
      <c r="I352" s="415"/>
      <c r="J352" s="415"/>
      <c r="K352" s="415"/>
      <c r="L352" s="415"/>
      <c r="M352" s="415"/>
      <c r="N352" s="415"/>
      <c r="O352" s="415"/>
      <c r="P352" s="415"/>
      <c r="Q352" s="415"/>
      <c r="R352" s="415"/>
      <c r="S352" s="415"/>
      <c r="T352" s="415"/>
      <c r="U352" s="415"/>
      <c r="V352" s="415"/>
      <c r="W352" s="415"/>
      <c r="X352" s="415"/>
      <c r="Y352" s="67"/>
      <c r="Z352" s="67"/>
    </row>
    <row r="353" spans="1:53" ht="37.5" customHeight="1" x14ac:dyDescent="0.25">
      <c r="A353" s="64" t="s">
        <v>505</v>
      </c>
      <c r="B353" s="64" t="s">
        <v>506</v>
      </c>
      <c r="C353" s="37">
        <v>4301011324</v>
      </c>
      <c r="D353" s="416">
        <v>4607091384185</v>
      </c>
      <c r="E353" s="416"/>
      <c r="F353" s="63">
        <v>0.8</v>
      </c>
      <c r="G353" s="38">
        <v>15</v>
      </c>
      <c r="H353" s="63">
        <v>12</v>
      </c>
      <c r="I353" s="63">
        <v>12.48</v>
      </c>
      <c r="J353" s="38">
        <v>56</v>
      </c>
      <c r="K353" s="38" t="s">
        <v>113</v>
      </c>
      <c r="L353" s="39" t="s">
        <v>78</v>
      </c>
      <c r="M353" s="38">
        <v>60</v>
      </c>
      <c r="N353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8"/>
      <c r="P353" s="418"/>
      <c r="Q353" s="418"/>
      <c r="R353" s="419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507</v>
      </c>
      <c r="B354" s="64" t="s">
        <v>508</v>
      </c>
      <c r="C354" s="37">
        <v>4301011312</v>
      </c>
      <c r="D354" s="416">
        <v>4607091384192</v>
      </c>
      <c r="E354" s="416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113</v>
      </c>
      <c r="L354" s="39" t="s">
        <v>112</v>
      </c>
      <c r="M354" s="38">
        <v>60</v>
      </c>
      <c r="N354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8"/>
      <c r="P354" s="418"/>
      <c r="Q354" s="418"/>
      <c r="R354" s="41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ht="27" customHeight="1" x14ac:dyDescent="0.25">
      <c r="A355" s="64" t="s">
        <v>509</v>
      </c>
      <c r="B355" s="64" t="s">
        <v>510</v>
      </c>
      <c r="C355" s="37">
        <v>4301011483</v>
      </c>
      <c r="D355" s="416">
        <v>4680115881907</v>
      </c>
      <c r="E355" s="416"/>
      <c r="F355" s="63">
        <v>1.8</v>
      </c>
      <c r="G355" s="38">
        <v>6</v>
      </c>
      <c r="H355" s="63">
        <v>10.8</v>
      </c>
      <c r="I355" s="63">
        <v>11.28</v>
      </c>
      <c r="J355" s="38">
        <v>56</v>
      </c>
      <c r="K355" s="38" t="s">
        <v>113</v>
      </c>
      <c r="L355" s="39" t="s">
        <v>78</v>
      </c>
      <c r="M355" s="38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27" customHeight="1" x14ac:dyDescent="0.25">
      <c r="A356" s="64" t="s">
        <v>511</v>
      </c>
      <c r="B356" s="64" t="s">
        <v>512</v>
      </c>
      <c r="C356" s="37">
        <v>4301011655</v>
      </c>
      <c r="D356" s="416">
        <v>4680115883925</v>
      </c>
      <c r="E356" s="416"/>
      <c r="F356" s="63">
        <v>2.5</v>
      </c>
      <c r="G356" s="38">
        <v>6</v>
      </c>
      <c r="H356" s="63">
        <v>15</v>
      </c>
      <c r="I356" s="63">
        <v>15.48</v>
      </c>
      <c r="J356" s="38">
        <v>48</v>
      </c>
      <c r="K356" s="38" t="s">
        <v>113</v>
      </c>
      <c r="L356" s="39" t="s">
        <v>78</v>
      </c>
      <c r="M356" s="38">
        <v>60</v>
      </c>
      <c r="N356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8"/>
      <c r="P356" s="418"/>
      <c r="Q356" s="418"/>
      <c r="R356" s="41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37.5" customHeight="1" x14ac:dyDescent="0.25">
      <c r="A357" s="64" t="s">
        <v>513</v>
      </c>
      <c r="B357" s="64" t="s">
        <v>514</v>
      </c>
      <c r="C357" s="37">
        <v>4301011303</v>
      </c>
      <c r="D357" s="416">
        <v>4607091384680</v>
      </c>
      <c r="E357" s="416"/>
      <c r="F357" s="63">
        <v>0.4</v>
      </c>
      <c r="G357" s="38">
        <v>10</v>
      </c>
      <c r="H357" s="63">
        <v>4</v>
      </c>
      <c r="I357" s="63">
        <v>4.21</v>
      </c>
      <c r="J357" s="38">
        <v>120</v>
      </c>
      <c r="K357" s="38" t="s">
        <v>79</v>
      </c>
      <c r="L357" s="39" t="s">
        <v>78</v>
      </c>
      <c r="M357" s="38">
        <v>60</v>
      </c>
      <c r="N357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8"/>
      <c r="P357" s="418"/>
      <c r="Q357" s="418"/>
      <c r="R357" s="41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IFERROR(IF(W357=0,"",ROUNDUP(W357/H357,0)*0.00937),"")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x14ac:dyDescent="0.2">
      <c r="A358" s="423"/>
      <c r="B358" s="423"/>
      <c r="C358" s="423"/>
      <c r="D358" s="423"/>
      <c r="E358" s="423"/>
      <c r="F358" s="423"/>
      <c r="G358" s="423"/>
      <c r="H358" s="423"/>
      <c r="I358" s="423"/>
      <c r="J358" s="423"/>
      <c r="K358" s="423"/>
      <c r="L358" s="423"/>
      <c r="M358" s="424"/>
      <c r="N358" s="420" t="s">
        <v>43</v>
      </c>
      <c r="O358" s="421"/>
      <c r="P358" s="421"/>
      <c r="Q358" s="421"/>
      <c r="R358" s="421"/>
      <c r="S358" s="421"/>
      <c r="T358" s="422"/>
      <c r="U358" s="43" t="s">
        <v>42</v>
      </c>
      <c r="V358" s="44">
        <f>IFERROR(V353/H353,"0")+IFERROR(V354/H354,"0")+IFERROR(V355/H355,"0")+IFERROR(V356/H356,"0")+IFERROR(V357/H357,"0")</f>
        <v>0</v>
      </c>
      <c r="W358" s="44">
        <f>IFERROR(W353/H353,"0")+IFERROR(W354/H354,"0")+IFERROR(W355/H355,"0")+IFERROR(W356/H356,"0")+IFERROR(W357/H357,"0")</f>
        <v>0</v>
      </c>
      <c r="X358" s="44">
        <f>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423"/>
      <c r="B359" s="423"/>
      <c r="C359" s="423"/>
      <c r="D359" s="423"/>
      <c r="E359" s="423"/>
      <c r="F359" s="423"/>
      <c r="G359" s="423"/>
      <c r="H359" s="423"/>
      <c r="I359" s="423"/>
      <c r="J359" s="423"/>
      <c r="K359" s="423"/>
      <c r="L359" s="423"/>
      <c r="M359" s="424"/>
      <c r="N359" s="420" t="s">
        <v>43</v>
      </c>
      <c r="O359" s="421"/>
      <c r="P359" s="421"/>
      <c r="Q359" s="421"/>
      <c r="R359" s="421"/>
      <c r="S359" s="421"/>
      <c r="T359" s="422"/>
      <c r="U359" s="43" t="s">
        <v>0</v>
      </c>
      <c r="V359" s="44">
        <f>IFERROR(SUM(V353:V357),"0")</f>
        <v>0</v>
      </c>
      <c r="W359" s="44">
        <f>IFERROR(SUM(W353:W357),"0")</f>
        <v>0</v>
      </c>
      <c r="X359" s="43"/>
      <c r="Y359" s="68"/>
      <c r="Z359" s="68"/>
    </row>
    <row r="360" spans="1:53" ht="14.25" customHeight="1" x14ac:dyDescent="0.25">
      <c r="A360" s="415" t="s">
        <v>75</v>
      </c>
      <c r="B360" s="415"/>
      <c r="C360" s="415"/>
      <c r="D360" s="415"/>
      <c r="E360" s="415"/>
      <c r="F360" s="415"/>
      <c r="G360" s="415"/>
      <c r="H360" s="415"/>
      <c r="I360" s="415"/>
      <c r="J360" s="415"/>
      <c r="K360" s="415"/>
      <c r="L360" s="415"/>
      <c r="M360" s="415"/>
      <c r="N360" s="415"/>
      <c r="O360" s="415"/>
      <c r="P360" s="415"/>
      <c r="Q360" s="415"/>
      <c r="R360" s="415"/>
      <c r="S360" s="415"/>
      <c r="T360" s="415"/>
      <c r="U360" s="415"/>
      <c r="V360" s="415"/>
      <c r="W360" s="415"/>
      <c r="X360" s="415"/>
      <c r="Y360" s="67"/>
      <c r="Z360" s="67"/>
    </row>
    <row r="361" spans="1:53" ht="27" customHeight="1" x14ac:dyDescent="0.25">
      <c r="A361" s="64" t="s">
        <v>515</v>
      </c>
      <c r="B361" s="64" t="s">
        <v>516</v>
      </c>
      <c r="C361" s="37">
        <v>4301031139</v>
      </c>
      <c r="D361" s="416">
        <v>4607091384802</v>
      </c>
      <c r="E361" s="416"/>
      <c r="F361" s="63">
        <v>0.73</v>
      </c>
      <c r="G361" s="38">
        <v>6</v>
      </c>
      <c r="H361" s="63">
        <v>4.38</v>
      </c>
      <c r="I361" s="63">
        <v>4.58</v>
      </c>
      <c r="J361" s="38">
        <v>156</v>
      </c>
      <c r="K361" s="38" t="s">
        <v>79</v>
      </c>
      <c r="L361" s="39" t="s">
        <v>78</v>
      </c>
      <c r="M361" s="38">
        <v>35</v>
      </c>
      <c r="N361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ht="27" customHeight="1" x14ac:dyDescent="0.25">
      <c r="A362" s="64" t="s">
        <v>517</v>
      </c>
      <c r="B362" s="64" t="s">
        <v>518</v>
      </c>
      <c r="C362" s="37">
        <v>4301031140</v>
      </c>
      <c r="D362" s="416">
        <v>4607091384826</v>
      </c>
      <c r="E362" s="416"/>
      <c r="F362" s="63">
        <v>0.35</v>
      </c>
      <c r="G362" s="38">
        <v>8</v>
      </c>
      <c r="H362" s="63">
        <v>2.8</v>
      </c>
      <c r="I362" s="63">
        <v>2.9</v>
      </c>
      <c r="J362" s="38">
        <v>234</v>
      </c>
      <c r="K362" s="38" t="s">
        <v>174</v>
      </c>
      <c r="L362" s="39" t="s">
        <v>78</v>
      </c>
      <c r="M362" s="38">
        <v>35</v>
      </c>
      <c r="N362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IFERROR(IF(W362=0,"",ROUNDUP(W362/H362,0)*0.00502),"")</f>
        <v/>
      </c>
      <c r="Y362" s="69" t="s">
        <v>48</v>
      </c>
      <c r="Z362" s="70" t="s">
        <v>48</v>
      </c>
      <c r="AD362" s="71"/>
      <c r="BA362" s="273" t="s">
        <v>66</v>
      </c>
    </row>
    <row r="363" spans="1:53" x14ac:dyDescent="0.2">
      <c r="A363" s="423"/>
      <c r="B363" s="423"/>
      <c r="C363" s="423"/>
      <c r="D363" s="423"/>
      <c r="E363" s="423"/>
      <c r="F363" s="423"/>
      <c r="G363" s="423"/>
      <c r="H363" s="423"/>
      <c r="I363" s="423"/>
      <c r="J363" s="423"/>
      <c r="K363" s="423"/>
      <c r="L363" s="423"/>
      <c r="M363" s="424"/>
      <c r="N363" s="420" t="s">
        <v>43</v>
      </c>
      <c r="O363" s="421"/>
      <c r="P363" s="421"/>
      <c r="Q363" s="421"/>
      <c r="R363" s="421"/>
      <c r="S363" s="421"/>
      <c r="T363" s="422"/>
      <c r="U363" s="43" t="s">
        <v>42</v>
      </c>
      <c r="V363" s="44">
        <f>IFERROR(V361/H361,"0")+IFERROR(V362/H362,"0")</f>
        <v>0</v>
      </c>
      <c r="W363" s="44">
        <f>IFERROR(W361/H361,"0")+IFERROR(W362/H362,"0")</f>
        <v>0</v>
      </c>
      <c r="X363" s="44">
        <f>IFERROR(IF(X361="",0,X361),"0")+IFERROR(IF(X362="",0,X362),"0")</f>
        <v>0</v>
      </c>
      <c r="Y363" s="68"/>
      <c r="Z363" s="68"/>
    </row>
    <row r="364" spans="1:53" x14ac:dyDescent="0.2">
      <c r="A364" s="423"/>
      <c r="B364" s="423"/>
      <c r="C364" s="423"/>
      <c r="D364" s="423"/>
      <c r="E364" s="423"/>
      <c r="F364" s="423"/>
      <c r="G364" s="423"/>
      <c r="H364" s="423"/>
      <c r="I364" s="423"/>
      <c r="J364" s="423"/>
      <c r="K364" s="423"/>
      <c r="L364" s="423"/>
      <c r="M364" s="424"/>
      <c r="N364" s="420" t="s">
        <v>43</v>
      </c>
      <c r="O364" s="421"/>
      <c r="P364" s="421"/>
      <c r="Q364" s="421"/>
      <c r="R364" s="421"/>
      <c r="S364" s="421"/>
      <c r="T364" s="422"/>
      <c r="U364" s="43" t="s">
        <v>0</v>
      </c>
      <c r="V364" s="44">
        <f>IFERROR(SUM(V361:V362),"0")</f>
        <v>0</v>
      </c>
      <c r="W364" s="44">
        <f>IFERROR(SUM(W361:W362),"0")</f>
        <v>0</v>
      </c>
      <c r="X364" s="43"/>
      <c r="Y364" s="68"/>
      <c r="Z364" s="68"/>
    </row>
    <row r="365" spans="1:53" ht="14.25" customHeight="1" x14ac:dyDescent="0.25">
      <c r="A365" s="415" t="s">
        <v>80</v>
      </c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15"/>
      <c r="P365" s="415"/>
      <c r="Q365" s="415"/>
      <c r="R365" s="415"/>
      <c r="S365" s="415"/>
      <c r="T365" s="415"/>
      <c r="U365" s="415"/>
      <c r="V365" s="415"/>
      <c r="W365" s="415"/>
      <c r="X365" s="415"/>
      <c r="Y365" s="67"/>
      <c r="Z365" s="67"/>
    </row>
    <row r="366" spans="1:53" ht="27" customHeight="1" x14ac:dyDescent="0.25">
      <c r="A366" s="64" t="s">
        <v>519</v>
      </c>
      <c r="B366" s="64" t="s">
        <v>520</v>
      </c>
      <c r="C366" s="37">
        <v>4301051303</v>
      </c>
      <c r="D366" s="416">
        <v>4607091384246</v>
      </c>
      <c r="E366" s="416"/>
      <c r="F366" s="63">
        <v>1.3</v>
      </c>
      <c r="G366" s="38">
        <v>6</v>
      </c>
      <c r="H366" s="63">
        <v>7.8</v>
      </c>
      <c r="I366" s="63">
        <v>8.3640000000000008</v>
      </c>
      <c r="J366" s="38">
        <v>56</v>
      </c>
      <c r="K366" s="38" t="s">
        <v>113</v>
      </c>
      <c r="L366" s="39" t="s">
        <v>78</v>
      </c>
      <c r="M366" s="38">
        <v>40</v>
      </c>
      <c r="N366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8"/>
      <c r="P366" s="418"/>
      <c r="Q366" s="418"/>
      <c r="R366" s="41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ht="27" customHeight="1" x14ac:dyDescent="0.25">
      <c r="A367" s="64" t="s">
        <v>521</v>
      </c>
      <c r="B367" s="64" t="s">
        <v>522</v>
      </c>
      <c r="C367" s="37">
        <v>4301051445</v>
      </c>
      <c r="D367" s="416">
        <v>4680115881976</v>
      </c>
      <c r="E367" s="416"/>
      <c r="F367" s="63">
        <v>1.3</v>
      </c>
      <c r="G367" s="38">
        <v>6</v>
      </c>
      <c r="H367" s="63">
        <v>7.8</v>
      </c>
      <c r="I367" s="63">
        <v>8.2799999999999994</v>
      </c>
      <c r="J367" s="38">
        <v>56</v>
      </c>
      <c r="K367" s="38" t="s">
        <v>113</v>
      </c>
      <c r="L367" s="39" t="s">
        <v>78</v>
      </c>
      <c r="M367" s="38">
        <v>40</v>
      </c>
      <c r="N36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8"/>
      <c r="P367" s="418"/>
      <c r="Q367" s="418"/>
      <c r="R367" s="41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5" t="s">
        <v>66</v>
      </c>
    </row>
    <row r="368" spans="1:53" ht="27" customHeight="1" x14ac:dyDescent="0.25">
      <c r="A368" s="64" t="s">
        <v>523</v>
      </c>
      <c r="B368" s="64" t="s">
        <v>524</v>
      </c>
      <c r="C368" s="37">
        <v>4301051297</v>
      </c>
      <c r="D368" s="416">
        <v>4607091384253</v>
      </c>
      <c r="E368" s="416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79</v>
      </c>
      <c r="L368" s="39" t="s">
        <v>78</v>
      </c>
      <c r="M368" s="38">
        <v>40</v>
      </c>
      <c r="N368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525</v>
      </c>
      <c r="B369" s="64" t="s">
        <v>526</v>
      </c>
      <c r="C369" s="37">
        <v>4301051444</v>
      </c>
      <c r="D369" s="416">
        <v>4680115881969</v>
      </c>
      <c r="E369" s="416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79</v>
      </c>
      <c r="L369" s="39" t="s">
        <v>78</v>
      </c>
      <c r="M369" s="38">
        <v>40</v>
      </c>
      <c r="N369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415" t="s">
        <v>213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527</v>
      </c>
      <c r="B373" s="64" t="s">
        <v>528</v>
      </c>
      <c r="C373" s="37">
        <v>4301060322</v>
      </c>
      <c r="D373" s="416">
        <v>4607091389357</v>
      </c>
      <c r="E373" s="41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113</v>
      </c>
      <c r="L373" s="39" t="s">
        <v>78</v>
      </c>
      <c r="M373" s="38">
        <v>40</v>
      </c>
      <c r="N373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8" t="s">
        <v>66</v>
      </c>
    </row>
    <row r="374" spans="1:53" x14ac:dyDescent="0.2">
      <c r="A374" s="423"/>
      <c r="B374" s="423"/>
      <c r="C374" s="423"/>
      <c r="D374" s="423"/>
      <c r="E374" s="423"/>
      <c r="F374" s="423"/>
      <c r="G374" s="423"/>
      <c r="H374" s="423"/>
      <c r="I374" s="423"/>
      <c r="J374" s="423"/>
      <c r="K374" s="423"/>
      <c r="L374" s="423"/>
      <c r="M374" s="424"/>
      <c r="N374" s="420" t="s">
        <v>43</v>
      </c>
      <c r="O374" s="421"/>
      <c r="P374" s="421"/>
      <c r="Q374" s="421"/>
      <c r="R374" s="421"/>
      <c r="S374" s="421"/>
      <c r="T374" s="422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423"/>
      <c r="B375" s="423"/>
      <c r="C375" s="423"/>
      <c r="D375" s="423"/>
      <c r="E375" s="423"/>
      <c r="F375" s="423"/>
      <c r="G375" s="423"/>
      <c r="H375" s="423"/>
      <c r="I375" s="423"/>
      <c r="J375" s="423"/>
      <c r="K375" s="423"/>
      <c r="L375" s="423"/>
      <c r="M375" s="424"/>
      <c r="N375" s="420" t="s">
        <v>43</v>
      </c>
      <c r="O375" s="421"/>
      <c r="P375" s="421"/>
      <c r="Q375" s="421"/>
      <c r="R375" s="421"/>
      <c r="S375" s="421"/>
      <c r="T375" s="422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27.75" customHeight="1" x14ac:dyDescent="0.2">
      <c r="A376" s="413" t="s">
        <v>529</v>
      </c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3"/>
      <c r="O376" s="413"/>
      <c r="P376" s="413"/>
      <c r="Q376" s="413"/>
      <c r="R376" s="413"/>
      <c r="S376" s="413"/>
      <c r="T376" s="413"/>
      <c r="U376" s="413"/>
      <c r="V376" s="413"/>
      <c r="W376" s="413"/>
      <c r="X376" s="413"/>
      <c r="Y376" s="55"/>
      <c r="Z376" s="55"/>
    </row>
    <row r="377" spans="1:53" ht="16.5" customHeight="1" x14ac:dyDescent="0.25">
      <c r="A377" s="414" t="s">
        <v>530</v>
      </c>
      <c r="B377" s="414"/>
      <c r="C377" s="414"/>
      <c r="D377" s="414"/>
      <c r="E377" s="414"/>
      <c r="F377" s="414"/>
      <c r="G377" s="414"/>
      <c r="H377" s="414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14"/>
      <c r="V377" s="414"/>
      <c r="W377" s="414"/>
      <c r="X377" s="414"/>
      <c r="Y377" s="66"/>
      <c r="Z377" s="66"/>
    </row>
    <row r="378" spans="1:53" ht="14.25" customHeight="1" x14ac:dyDescent="0.25">
      <c r="A378" s="415" t="s">
        <v>117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67"/>
      <c r="Z378" s="67"/>
    </row>
    <row r="379" spans="1:53" ht="27" customHeight="1" x14ac:dyDescent="0.25">
      <c r="A379" s="64" t="s">
        <v>531</v>
      </c>
      <c r="B379" s="64" t="s">
        <v>532</v>
      </c>
      <c r="C379" s="37">
        <v>4301011428</v>
      </c>
      <c r="D379" s="416">
        <v>4607091389708</v>
      </c>
      <c r="E379" s="416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79</v>
      </c>
      <c r="L379" s="39" t="s">
        <v>112</v>
      </c>
      <c r="M379" s="38">
        <v>50</v>
      </c>
      <c r="N379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8"/>
      <c r="P379" s="418"/>
      <c r="Q379" s="418"/>
      <c r="R379" s="41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533</v>
      </c>
      <c r="B380" s="64" t="s">
        <v>534</v>
      </c>
      <c r="C380" s="37">
        <v>4301011427</v>
      </c>
      <c r="D380" s="416">
        <v>4607091389692</v>
      </c>
      <c r="E380" s="416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79</v>
      </c>
      <c r="L380" s="39" t="s">
        <v>112</v>
      </c>
      <c r="M380" s="38">
        <v>50</v>
      </c>
      <c r="N380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415" t="s">
        <v>75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7"/>
      <c r="Z383" s="67"/>
    </row>
    <row r="384" spans="1:53" ht="27" customHeight="1" x14ac:dyDescent="0.25">
      <c r="A384" s="64" t="s">
        <v>535</v>
      </c>
      <c r="B384" s="64" t="s">
        <v>536</v>
      </c>
      <c r="C384" s="37">
        <v>4301031177</v>
      </c>
      <c r="D384" s="416">
        <v>4607091389753</v>
      </c>
      <c r="E384" s="416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79</v>
      </c>
      <c r="L384" s="39" t="s">
        <v>78</v>
      </c>
      <c r="M384" s="38">
        <v>45</v>
      </c>
      <c r="N384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8"/>
      <c r="P384" s="418"/>
      <c r="Q384" s="418"/>
      <c r="R384" s="41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6" si="18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537</v>
      </c>
      <c r="B385" s="64" t="s">
        <v>538</v>
      </c>
      <c r="C385" s="37">
        <v>4301031174</v>
      </c>
      <c r="D385" s="416">
        <v>4607091389760</v>
      </c>
      <c r="E385" s="41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79</v>
      </c>
      <c r="L385" s="39" t="s">
        <v>78</v>
      </c>
      <c r="M385" s="38">
        <v>45</v>
      </c>
      <c r="N385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8"/>
      <c r="P385" s="418"/>
      <c r="Q385" s="418"/>
      <c r="R385" s="41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539</v>
      </c>
      <c r="B386" s="64" t="s">
        <v>540</v>
      </c>
      <c r="C386" s="37">
        <v>4301031175</v>
      </c>
      <c r="D386" s="416">
        <v>4607091389746</v>
      </c>
      <c r="E386" s="416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79</v>
      </c>
      <c r="L386" s="39" t="s">
        <v>78</v>
      </c>
      <c r="M386" s="38">
        <v>45</v>
      </c>
      <c r="N386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541</v>
      </c>
      <c r="B387" s="64" t="s">
        <v>542</v>
      </c>
      <c r="C387" s="37">
        <v>4301031236</v>
      </c>
      <c r="D387" s="416">
        <v>4680115882928</v>
      </c>
      <c r="E387" s="416"/>
      <c r="F387" s="63">
        <v>0.28000000000000003</v>
      </c>
      <c r="G387" s="38">
        <v>6</v>
      </c>
      <c r="H387" s="63">
        <v>1.68</v>
      </c>
      <c r="I387" s="63">
        <v>2.6</v>
      </c>
      <c r="J387" s="38">
        <v>156</v>
      </c>
      <c r="K387" s="38" t="s">
        <v>79</v>
      </c>
      <c r="L387" s="39" t="s">
        <v>78</v>
      </c>
      <c r="M387" s="38">
        <v>35</v>
      </c>
      <c r="N387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543</v>
      </c>
      <c r="B388" s="64" t="s">
        <v>544</v>
      </c>
      <c r="C388" s="37">
        <v>4301031257</v>
      </c>
      <c r="D388" s="416">
        <v>4680115883147</v>
      </c>
      <c r="E388" s="416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174</v>
      </c>
      <c r="L388" s="39" t="s">
        <v>78</v>
      </c>
      <c r="M388" s="38">
        <v>45</v>
      </c>
      <c r="N388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8"/>
      <c r="P388" s="418"/>
      <c r="Q388" s="418"/>
      <c r="R388" s="41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ref="X388:X396" si="19">IFERROR(IF(W388=0,"",ROUNDUP(W388/H388,0)*0.00502),"")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545</v>
      </c>
      <c r="B389" s="64" t="s">
        <v>546</v>
      </c>
      <c r="C389" s="37">
        <v>4301031178</v>
      </c>
      <c r="D389" s="416">
        <v>4607091384338</v>
      </c>
      <c r="E389" s="416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174</v>
      </c>
      <c r="L389" s="39" t="s">
        <v>78</v>
      </c>
      <c r="M389" s="38">
        <v>45</v>
      </c>
      <c r="N389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8"/>
      <c r="P389" s="418"/>
      <c r="Q389" s="418"/>
      <c r="R389" s="41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37.5" customHeight="1" x14ac:dyDescent="0.25">
      <c r="A390" s="64" t="s">
        <v>547</v>
      </c>
      <c r="B390" s="64" t="s">
        <v>548</v>
      </c>
      <c r="C390" s="37">
        <v>4301031254</v>
      </c>
      <c r="D390" s="416">
        <v>4680115883154</v>
      </c>
      <c r="E390" s="416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174</v>
      </c>
      <c r="L390" s="39" t="s">
        <v>78</v>
      </c>
      <c r="M390" s="38">
        <v>45</v>
      </c>
      <c r="N390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8"/>
      <c r="P390" s="418"/>
      <c r="Q390" s="418"/>
      <c r="R390" s="41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37.5" customHeight="1" x14ac:dyDescent="0.25">
      <c r="A391" s="64" t="s">
        <v>549</v>
      </c>
      <c r="B391" s="64" t="s">
        <v>550</v>
      </c>
      <c r="C391" s="37">
        <v>4301031171</v>
      </c>
      <c r="D391" s="416">
        <v>4607091389524</v>
      </c>
      <c r="E391" s="416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174</v>
      </c>
      <c r="L391" s="39" t="s">
        <v>78</v>
      </c>
      <c r="M391" s="38">
        <v>45</v>
      </c>
      <c r="N391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551</v>
      </c>
      <c r="B392" s="64" t="s">
        <v>552</v>
      </c>
      <c r="C392" s="37">
        <v>4301031258</v>
      </c>
      <c r="D392" s="416">
        <v>4680115883161</v>
      </c>
      <c r="E392" s="416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174</v>
      </c>
      <c r="L392" s="39" t="s">
        <v>78</v>
      </c>
      <c r="M392" s="38">
        <v>45</v>
      </c>
      <c r="N392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553</v>
      </c>
      <c r="B393" s="64" t="s">
        <v>554</v>
      </c>
      <c r="C393" s="37">
        <v>4301031170</v>
      </c>
      <c r="D393" s="416">
        <v>4607091384345</v>
      </c>
      <c r="E393" s="416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174</v>
      </c>
      <c r="L393" s="39" t="s">
        <v>78</v>
      </c>
      <c r="M393" s="38">
        <v>45</v>
      </c>
      <c r="N393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555</v>
      </c>
      <c r="B394" s="64" t="s">
        <v>556</v>
      </c>
      <c r="C394" s="37">
        <v>4301031256</v>
      </c>
      <c r="D394" s="416">
        <v>4680115883178</v>
      </c>
      <c r="E394" s="41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174</v>
      </c>
      <c r="L394" s="39" t="s">
        <v>78</v>
      </c>
      <c r="M394" s="38">
        <v>45</v>
      </c>
      <c r="N394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557</v>
      </c>
      <c r="B395" s="64" t="s">
        <v>558</v>
      </c>
      <c r="C395" s="37">
        <v>4301031172</v>
      </c>
      <c r="D395" s="416">
        <v>4607091389531</v>
      </c>
      <c r="E395" s="41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174</v>
      </c>
      <c r="L395" s="39" t="s">
        <v>78</v>
      </c>
      <c r="M395" s="38">
        <v>45</v>
      </c>
      <c r="N395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559</v>
      </c>
      <c r="B396" s="64" t="s">
        <v>560</v>
      </c>
      <c r="C396" s="37">
        <v>4301031255</v>
      </c>
      <c r="D396" s="416">
        <v>4680115883185</v>
      </c>
      <c r="E396" s="41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174</v>
      </c>
      <c r="L396" s="39" t="s">
        <v>78</v>
      </c>
      <c r="M396" s="38">
        <v>45</v>
      </c>
      <c r="N396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x14ac:dyDescent="0.2">
      <c r="A397" s="423"/>
      <c r="B397" s="423"/>
      <c r="C397" s="423"/>
      <c r="D397" s="423"/>
      <c r="E397" s="423"/>
      <c r="F397" s="423"/>
      <c r="G397" s="423"/>
      <c r="H397" s="423"/>
      <c r="I397" s="423"/>
      <c r="J397" s="423"/>
      <c r="K397" s="423"/>
      <c r="L397" s="423"/>
      <c r="M397" s="424"/>
      <c r="N397" s="420" t="s">
        <v>43</v>
      </c>
      <c r="O397" s="421"/>
      <c r="P397" s="421"/>
      <c r="Q397" s="421"/>
      <c r="R397" s="421"/>
      <c r="S397" s="421"/>
      <c r="T397" s="422"/>
      <c r="U397" s="43" t="s">
        <v>42</v>
      </c>
      <c r="V397" s="4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423"/>
      <c r="B398" s="423"/>
      <c r="C398" s="423"/>
      <c r="D398" s="423"/>
      <c r="E398" s="423"/>
      <c r="F398" s="423"/>
      <c r="G398" s="423"/>
      <c r="H398" s="423"/>
      <c r="I398" s="423"/>
      <c r="J398" s="423"/>
      <c r="K398" s="423"/>
      <c r="L398" s="423"/>
      <c r="M398" s="424"/>
      <c r="N398" s="420" t="s">
        <v>43</v>
      </c>
      <c r="O398" s="421"/>
      <c r="P398" s="421"/>
      <c r="Q398" s="421"/>
      <c r="R398" s="421"/>
      <c r="S398" s="421"/>
      <c r="T398" s="422"/>
      <c r="U398" s="43" t="s">
        <v>0</v>
      </c>
      <c r="V398" s="44">
        <f>IFERROR(SUM(V384:V396),"0")</f>
        <v>0</v>
      </c>
      <c r="W398" s="44">
        <f>IFERROR(SUM(W384:W396),"0")</f>
        <v>0</v>
      </c>
      <c r="X398" s="43"/>
      <c r="Y398" s="68"/>
      <c r="Z398" s="68"/>
    </row>
    <row r="399" spans="1:53" ht="14.25" customHeight="1" x14ac:dyDescent="0.25">
      <c r="A399" s="415" t="s">
        <v>80</v>
      </c>
      <c r="B399" s="415"/>
      <c r="C399" s="415"/>
      <c r="D399" s="415"/>
      <c r="E399" s="415"/>
      <c r="F399" s="415"/>
      <c r="G399" s="415"/>
      <c r="H399" s="415"/>
      <c r="I399" s="415"/>
      <c r="J399" s="415"/>
      <c r="K399" s="415"/>
      <c r="L399" s="415"/>
      <c r="M399" s="415"/>
      <c r="N399" s="415"/>
      <c r="O399" s="415"/>
      <c r="P399" s="415"/>
      <c r="Q399" s="415"/>
      <c r="R399" s="415"/>
      <c r="S399" s="415"/>
      <c r="T399" s="415"/>
      <c r="U399" s="415"/>
      <c r="V399" s="415"/>
      <c r="W399" s="415"/>
      <c r="X399" s="415"/>
      <c r="Y399" s="67"/>
      <c r="Z399" s="67"/>
    </row>
    <row r="400" spans="1:53" ht="27" customHeight="1" x14ac:dyDescent="0.25">
      <c r="A400" s="64" t="s">
        <v>561</v>
      </c>
      <c r="B400" s="64" t="s">
        <v>562</v>
      </c>
      <c r="C400" s="37">
        <v>4301051258</v>
      </c>
      <c r="D400" s="416">
        <v>4607091389685</v>
      </c>
      <c r="E400" s="416"/>
      <c r="F400" s="63">
        <v>1.3</v>
      </c>
      <c r="G400" s="38">
        <v>6</v>
      </c>
      <c r="H400" s="63">
        <v>7.8</v>
      </c>
      <c r="I400" s="63">
        <v>8.3460000000000001</v>
      </c>
      <c r="J400" s="38">
        <v>56</v>
      </c>
      <c r="K400" s="38" t="s">
        <v>113</v>
      </c>
      <c r="L400" s="39" t="s">
        <v>132</v>
      </c>
      <c r="M400" s="38">
        <v>45</v>
      </c>
      <c r="N400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IFERROR(IF(W400=0,"",ROUNDUP(W400/H400,0)*0.02175),"")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4301051431</v>
      </c>
      <c r="D401" s="416">
        <v>4607091389654</v>
      </c>
      <c r="E401" s="416"/>
      <c r="F401" s="63">
        <v>0.33</v>
      </c>
      <c r="G401" s="38">
        <v>6</v>
      </c>
      <c r="H401" s="63">
        <v>1.98</v>
      </c>
      <c r="I401" s="63">
        <v>2.258</v>
      </c>
      <c r="J401" s="38">
        <v>156</v>
      </c>
      <c r="K401" s="38" t="s">
        <v>79</v>
      </c>
      <c r="L401" s="39" t="s">
        <v>132</v>
      </c>
      <c r="M401" s="38">
        <v>45</v>
      </c>
      <c r="N401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4301051284</v>
      </c>
      <c r="D402" s="416">
        <v>4607091384352</v>
      </c>
      <c r="E402" s="416"/>
      <c r="F402" s="63">
        <v>0.6</v>
      </c>
      <c r="G402" s="38">
        <v>4</v>
      </c>
      <c r="H402" s="63">
        <v>2.4</v>
      </c>
      <c r="I402" s="63">
        <v>2.6459999999999999</v>
      </c>
      <c r="J402" s="38">
        <v>120</v>
      </c>
      <c r="K402" s="38" t="s">
        <v>79</v>
      </c>
      <c r="L402" s="39" t="s">
        <v>132</v>
      </c>
      <c r="M402" s="38">
        <v>45</v>
      </c>
      <c r="N402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4301051257</v>
      </c>
      <c r="D403" s="416">
        <v>4607091389661</v>
      </c>
      <c r="E403" s="416"/>
      <c r="F403" s="63">
        <v>0.55000000000000004</v>
      </c>
      <c r="G403" s="38">
        <v>4</v>
      </c>
      <c r="H403" s="63">
        <v>2.2000000000000002</v>
      </c>
      <c r="I403" s="63">
        <v>2.492</v>
      </c>
      <c r="J403" s="38">
        <v>120</v>
      </c>
      <c r="K403" s="38" t="s">
        <v>79</v>
      </c>
      <c r="L403" s="39" t="s">
        <v>132</v>
      </c>
      <c r="M403" s="38">
        <v>45</v>
      </c>
      <c r="N403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4.25" customHeight="1" x14ac:dyDescent="0.25">
      <c r="A406" s="415" t="s">
        <v>213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569</v>
      </c>
      <c r="B407" s="64" t="s">
        <v>570</v>
      </c>
      <c r="C407" s="37">
        <v>4301060352</v>
      </c>
      <c r="D407" s="416">
        <v>4680115881648</v>
      </c>
      <c r="E407" s="416"/>
      <c r="F407" s="63">
        <v>1</v>
      </c>
      <c r="G407" s="38">
        <v>4</v>
      </c>
      <c r="H407" s="63">
        <v>4</v>
      </c>
      <c r="I407" s="63">
        <v>4.4039999999999999</v>
      </c>
      <c r="J407" s="38">
        <v>104</v>
      </c>
      <c r="K407" s="38" t="s">
        <v>113</v>
      </c>
      <c r="L407" s="39" t="s">
        <v>78</v>
      </c>
      <c r="M407" s="38">
        <v>35</v>
      </c>
      <c r="N407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98" t="s">
        <v>66</v>
      </c>
    </row>
    <row r="408" spans="1:53" x14ac:dyDescent="0.2">
      <c r="A408" s="423"/>
      <c r="B408" s="423"/>
      <c r="C408" s="423"/>
      <c r="D408" s="423"/>
      <c r="E408" s="423"/>
      <c r="F408" s="423"/>
      <c r="G408" s="423"/>
      <c r="H408" s="423"/>
      <c r="I408" s="423"/>
      <c r="J408" s="423"/>
      <c r="K408" s="423"/>
      <c r="L408" s="423"/>
      <c r="M408" s="424"/>
      <c r="N408" s="420" t="s">
        <v>43</v>
      </c>
      <c r="O408" s="421"/>
      <c r="P408" s="421"/>
      <c r="Q408" s="421"/>
      <c r="R408" s="421"/>
      <c r="S408" s="421"/>
      <c r="T408" s="422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423"/>
      <c r="B409" s="423"/>
      <c r="C409" s="423"/>
      <c r="D409" s="423"/>
      <c r="E409" s="423"/>
      <c r="F409" s="423"/>
      <c r="G409" s="423"/>
      <c r="H409" s="423"/>
      <c r="I409" s="423"/>
      <c r="J409" s="423"/>
      <c r="K409" s="423"/>
      <c r="L409" s="423"/>
      <c r="M409" s="424"/>
      <c r="N409" s="420" t="s">
        <v>43</v>
      </c>
      <c r="O409" s="421"/>
      <c r="P409" s="421"/>
      <c r="Q409" s="421"/>
      <c r="R409" s="421"/>
      <c r="S409" s="421"/>
      <c r="T409" s="422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415" t="s">
        <v>95</v>
      </c>
      <c r="B410" s="415"/>
      <c r="C410" s="415"/>
      <c r="D410" s="415"/>
      <c r="E410" s="415"/>
      <c r="F410" s="415"/>
      <c r="G410" s="415"/>
      <c r="H410" s="415"/>
      <c r="I410" s="415"/>
      <c r="J410" s="415"/>
      <c r="K410" s="415"/>
      <c r="L410" s="415"/>
      <c r="M410" s="415"/>
      <c r="N410" s="415"/>
      <c r="O410" s="415"/>
      <c r="P410" s="415"/>
      <c r="Q410" s="415"/>
      <c r="R410" s="415"/>
      <c r="S410" s="415"/>
      <c r="T410" s="415"/>
      <c r="U410" s="415"/>
      <c r="V410" s="415"/>
      <c r="W410" s="415"/>
      <c r="X410" s="415"/>
      <c r="Y410" s="67"/>
      <c r="Z410" s="67"/>
    </row>
    <row r="411" spans="1:53" ht="27" customHeight="1" x14ac:dyDescent="0.25">
      <c r="A411" s="64" t="s">
        <v>571</v>
      </c>
      <c r="B411" s="64" t="s">
        <v>572</v>
      </c>
      <c r="C411" s="37">
        <v>4301032045</v>
      </c>
      <c r="D411" s="416">
        <v>4680115884335</v>
      </c>
      <c r="E411" s="416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574</v>
      </c>
      <c r="L411" s="39" t="s">
        <v>573</v>
      </c>
      <c r="M411" s="38">
        <v>60</v>
      </c>
      <c r="N411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8"/>
      <c r="P411" s="418"/>
      <c r="Q411" s="418"/>
      <c r="R411" s="41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t="27" customHeight="1" x14ac:dyDescent="0.25">
      <c r="A412" s="64" t="s">
        <v>575</v>
      </c>
      <c r="B412" s="64" t="s">
        <v>576</v>
      </c>
      <c r="C412" s="37">
        <v>4301032047</v>
      </c>
      <c r="D412" s="416">
        <v>4680115884342</v>
      </c>
      <c r="E412" s="416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574</v>
      </c>
      <c r="L412" s="39" t="s">
        <v>573</v>
      </c>
      <c r="M412" s="38">
        <v>60</v>
      </c>
      <c r="N412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8"/>
      <c r="P412" s="418"/>
      <c r="Q412" s="418"/>
      <c r="R412" s="419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577</v>
      </c>
      <c r="B413" s="64" t="s">
        <v>578</v>
      </c>
      <c r="C413" s="37">
        <v>4301170011</v>
      </c>
      <c r="D413" s="416">
        <v>4680115884113</v>
      </c>
      <c r="E413" s="416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574</v>
      </c>
      <c r="L413" s="39" t="s">
        <v>573</v>
      </c>
      <c r="M413" s="38">
        <v>150</v>
      </c>
      <c r="N413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8"/>
      <c r="P413" s="418"/>
      <c r="Q413" s="418"/>
      <c r="R413" s="41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x14ac:dyDescent="0.2">
      <c r="A414" s="423"/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4"/>
      <c r="N414" s="420" t="s">
        <v>43</v>
      </c>
      <c r="O414" s="421"/>
      <c r="P414" s="421"/>
      <c r="Q414" s="421"/>
      <c r="R414" s="421"/>
      <c r="S414" s="421"/>
      <c r="T414" s="422"/>
      <c r="U414" s="43" t="s">
        <v>42</v>
      </c>
      <c r="V414" s="44">
        <f>IFERROR(V411/H411,"0")+IFERROR(V412/H412,"0")+IFERROR(V413/H413,"0")</f>
        <v>0</v>
      </c>
      <c r="W414" s="44">
        <f>IFERROR(W411/H411,"0")+IFERROR(W412/H412,"0")+IFERROR(W413/H413,"0")</f>
        <v>0</v>
      </c>
      <c r="X414" s="44">
        <f>IFERROR(IF(X411="",0,X411),"0")+IFERROR(IF(X412="",0,X412),"0")+IFERROR(IF(X413="",0,X413),"0")</f>
        <v>0</v>
      </c>
      <c r="Y414" s="68"/>
      <c r="Z414" s="68"/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0</v>
      </c>
      <c r="V415" s="44">
        <f>IFERROR(SUM(V411:V413),"0")</f>
        <v>0</v>
      </c>
      <c r="W415" s="44">
        <f>IFERROR(SUM(W411:W413),"0")</f>
        <v>0</v>
      </c>
      <c r="X415" s="43"/>
      <c r="Y415" s="68"/>
      <c r="Z415" s="68"/>
    </row>
    <row r="416" spans="1:53" ht="16.5" customHeight="1" x14ac:dyDescent="0.25">
      <c r="A416" s="414" t="s">
        <v>579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6"/>
      <c r="Z416" s="66"/>
    </row>
    <row r="417" spans="1:53" ht="14.25" customHeight="1" x14ac:dyDescent="0.25">
      <c r="A417" s="415" t="s">
        <v>109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580</v>
      </c>
      <c r="B418" s="64" t="s">
        <v>581</v>
      </c>
      <c r="C418" s="37">
        <v>4301020214</v>
      </c>
      <c r="D418" s="416">
        <v>4607091389388</v>
      </c>
      <c r="E418" s="416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113</v>
      </c>
      <c r="L418" s="39" t="s">
        <v>112</v>
      </c>
      <c r="M418" s="38">
        <v>35</v>
      </c>
      <c r="N418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582</v>
      </c>
      <c r="B419" s="64" t="s">
        <v>583</v>
      </c>
      <c r="C419" s="37">
        <v>4301020185</v>
      </c>
      <c r="D419" s="416">
        <v>4607091389364</v>
      </c>
      <c r="E419" s="416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79</v>
      </c>
      <c r="L419" s="39" t="s">
        <v>132</v>
      </c>
      <c r="M419" s="38">
        <v>35</v>
      </c>
      <c r="N419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423"/>
      <c r="B420" s="423"/>
      <c r="C420" s="423"/>
      <c r="D420" s="423"/>
      <c r="E420" s="423"/>
      <c r="F420" s="423"/>
      <c r="G420" s="423"/>
      <c r="H420" s="423"/>
      <c r="I420" s="423"/>
      <c r="J420" s="423"/>
      <c r="K420" s="423"/>
      <c r="L420" s="423"/>
      <c r="M420" s="424"/>
      <c r="N420" s="420" t="s">
        <v>43</v>
      </c>
      <c r="O420" s="421"/>
      <c r="P420" s="421"/>
      <c r="Q420" s="421"/>
      <c r="R420" s="421"/>
      <c r="S420" s="421"/>
      <c r="T420" s="422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415" t="s">
        <v>75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7"/>
      <c r="Z422" s="67"/>
    </row>
    <row r="423" spans="1:53" ht="27" customHeight="1" x14ac:dyDescent="0.25">
      <c r="A423" s="64" t="s">
        <v>584</v>
      </c>
      <c r="B423" s="64" t="s">
        <v>585</v>
      </c>
      <c r="C423" s="37">
        <v>4301031212</v>
      </c>
      <c r="D423" s="416">
        <v>4607091389739</v>
      </c>
      <c r="E423" s="416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79</v>
      </c>
      <c r="L423" s="39" t="s">
        <v>112</v>
      </c>
      <c r="M423" s="38">
        <v>45</v>
      </c>
      <c r="N423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8"/>
      <c r="P423" s="418"/>
      <c r="Q423" s="418"/>
      <c r="R423" s="41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20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586</v>
      </c>
      <c r="B424" s="64" t="s">
        <v>587</v>
      </c>
      <c r="C424" s="37">
        <v>4301031247</v>
      </c>
      <c r="D424" s="416">
        <v>4680115883048</v>
      </c>
      <c r="E424" s="416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79</v>
      </c>
      <c r="L424" s="39" t="s">
        <v>78</v>
      </c>
      <c r="M424" s="38">
        <v>40</v>
      </c>
      <c r="N424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8"/>
      <c r="P424" s="418"/>
      <c r="Q424" s="418"/>
      <c r="R424" s="41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588</v>
      </c>
      <c r="B425" s="64" t="s">
        <v>589</v>
      </c>
      <c r="C425" s="37">
        <v>4301031176</v>
      </c>
      <c r="D425" s="416">
        <v>4607091389425</v>
      </c>
      <c r="E425" s="416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174</v>
      </c>
      <c r="L425" s="39" t="s">
        <v>78</v>
      </c>
      <c r="M425" s="38">
        <v>45</v>
      </c>
      <c r="N425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590</v>
      </c>
      <c r="B426" s="64" t="s">
        <v>591</v>
      </c>
      <c r="C426" s="37">
        <v>4301031215</v>
      </c>
      <c r="D426" s="416">
        <v>4680115882911</v>
      </c>
      <c r="E426" s="416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174</v>
      </c>
      <c r="L426" s="39" t="s">
        <v>78</v>
      </c>
      <c r="M426" s="38">
        <v>40</v>
      </c>
      <c r="N426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592</v>
      </c>
      <c r="B427" s="64" t="s">
        <v>593</v>
      </c>
      <c r="C427" s="37">
        <v>4301031167</v>
      </c>
      <c r="D427" s="416">
        <v>4680115880771</v>
      </c>
      <c r="E427" s="416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174</v>
      </c>
      <c r="L427" s="39" t="s">
        <v>78</v>
      </c>
      <c r="M427" s="38">
        <v>45</v>
      </c>
      <c r="N427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8"/>
      <c r="P427" s="418"/>
      <c r="Q427" s="418"/>
      <c r="R427" s="41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594</v>
      </c>
      <c r="B428" s="64" t="s">
        <v>595</v>
      </c>
      <c r="C428" s="37">
        <v>4301031173</v>
      </c>
      <c r="D428" s="416">
        <v>4607091389500</v>
      </c>
      <c r="E428" s="416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174</v>
      </c>
      <c r="L428" s="39" t="s">
        <v>78</v>
      </c>
      <c r="M428" s="38">
        <v>45</v>
      </c>
      <c r="N428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8"/>
      <c r="P428" s="418"/>
      <c r="Q428" s="418"/>
      <c r="R428" s="419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596</v>
      </c>
      <c r="B429" s="64" t="s">
        <v>597</v>
      </c>
      <c r="C429" s="37">
        <v>4301031103</v>
      </c>
      <c r="D429" s="416">
        <v>4680115881983</v>
      </c>
      <c r="E429" s="416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174</v>
      </c>
      <c r="L429" s="39" t="s">
        <v>78</v>
      </c>
      <c r="M429" s="38">
        <v>40</v>
      </c>
      <c r="N429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8"/>
      <c r="P429" s="418"/>
      <c r="Q429" s="418"/>
      <c r="R429" s="419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x14ac:dyDescent="0.2">
      <c r="A430" s="423"/>
      <c r="B430" s="423"/>
      <c r="C430" s="423"/>
      <c r="D430" s="423"/>
      <c r="E430" s="423"/>
      <c r="F430" s="423"/>
      <c r="G430" s="423"/>
      <c r="H430" s="423"/>
      <c r="I430" s="423"/>
      <c r="J430" s="423"/>
      <c r="K430" s="423"/>
      <c r="L430" s="423"/>
      <c r="M430" s="424"/>
      <c r="N430" s="420" t="s">
        <v>43</v>
      </c>
      <c r="O430" s="421"/>
      <c r="P430" s="421"/>
      <c r="Q430" s="421"/>
      <c r="R430" s="421"/>
      <c r="S430" s="421"/>
      <c r="T430" s="422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423"/>
      <c r="B431" s="423"/>
      <c r="C431" s="423"/>
      <c r="D431" s="423"/>
      <c r="E431" s="423"/>
      <c r="F431" s="423"/>
      <c r="G431" s="423"/>
      <c r="H431" s="423"/>
      <c r="I431" s="423"/>
      <c r="J431" s="423"/>
      <c r="K431" s="423"/>
      <c r="L431" s="423"/>
      <c r="M431" s="424"/>
      <c r="N431" s="420" t="s">
        <v>43</v>
      </c>
      <c r="O431" s="421"/>
      <c r="P431" s="421"/>
      <c r="Q431" s="421"/>
      <c r="R431" s="421"/>
      <c r="S431" s="421"/>
      <c r="T431" s="422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415" t="s">
        <v>95</v>
      </c>
      <c r="B432" s="415"/>
      <c r="C432" s="415"/>
      <c r="D432" s="415"/>
      <c r="E432" s="415"/>
      <c r="F432" s="415"/>
      <c r="G432" s="415"/>
      <c r="H432" s="415"/>
      <c r="I432" s="415"/>
      <c r="J432" s="415"/>
      <c r="K432" s="415"/>
      <c r="L432" s="415"/>
      <c r="M432" s="415"/>
      <c r="N432" s="415"/>
      <c r="O432" s="415"/>
      <c r="P432" s="415"/>
      <c r="Q432" s="415"/>
      <c r="R432" s="415"/>
      <c r="S432" s="415"/>
      <c r="T432" s="415"/>
      <c r="U432" s="415"/>
      <c r="V432" s="415"/>
      <c r="W432" s="415"/>
      <c r="X432" s="415"/>
      <c r="Y432" s="67"/>
      <c r="Z432" s="67"/>
    </row>
    <row r="433" spans="1:53" ht="27" customHeight="1" x14ac:dyDescent="0.25">
      <c r="A433" s="64" t="s">
        <v>598</v>
      </c>
      <c r="B433" s="64" t="s">
        <v>599</v>
      </c>
      <c r="C433" s="37">
        <v>4301032046</v>
      </c>
      <c r="D433" s="416">
        <v>4680115884359</v>
      </c>
      <c r="E433" s="416"/>
      <c r="F433" s="63">
        <v>0.06</v>
      </c>
      <c r="G433" s="38">
        <v>20</v>
      </c>
      <c r="H433" s="63">
        <v>1.2</v>
      </c>
      <c r="I433" s="63">
        <v>1.8</v>
      </c>
      <c r="J433" s="38">
        <v>200</v>
      </c>
      <c r="K433" s="38" t="s">
        <v>574</v>
      </c>
      <c r="L433" s="39" t="s">
        <v>573</v>
      </c>
      <c r="M433" s="38">
        <v>60</v>
      </c>
      <c r="N433" s="6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11" t="s">
        <v>66</v>
      </c>
    </row>
    <row r="434" spans="1:53" ht="27" customHeight="1" x14ac:dyDescent="0.25">
      <c r="A434" s="64" t="s">
        <v>600</v>
      </c>
      <c r="B434" s="64" t="s">
        <v>601</v>
      </c>
      <c r="C434" s="37">
        <v>4301040358</v>
      </c>
      <c r="D434" s="416">
        <v>4680115884571</v>
      </c>
      <c r="E434" s="416"/>
      <c r="F434" s="63">
        <v>0.1</v>
      </c>
      <c r="G434" s="38">
        <v>20</v>
      </c>
      <c r="H434" s="63">
        <v>2</v>
      </c>
      <c r="I434" s="63">
        <v>2.6</v>
      </c>
      <c r="J434" s="38">
        <v>200</v>
      </c>
      <c r="K434" s="38" t="s">
        <v>574</v>
      </c>
      <c r="L434" s="39" t="s">
        <v>573</v>
      </c>
      <c r="M434" s="38">
        <v>60</v>
      </c>
      <c r="N434" s="6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x14ac:dyDescent="0.2">
      <c r="A435" s="423"/>
      <c r="B435" s="423"/>
      <c r="C435" s="423"/>
      <c r="D435" s="423"/>
      <c r="E435" s="423"/>
      <c r="F435" s="423"/>
      <c r="G435" s="423"/>
      <c r="H435" s="423"/>
      <c r="I435" s="423"/>
      <c r="J435" s="423"/>
      <c r="K435" s="423"/>
      <c r="L435" s="423"/>
      <c r="M435" s="424"/>
      <c r="N435" s="420" t="s">
        <v>43</v>
      </c>
      <c r="O435" s="421"/>
      <c r="P435" s="421"/>
      <c r="Q435" s="421"/>
      <c r="R435" s="421"/>
      <c r="S435" s="421"/>
      <c r="T435" s="422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423"/>
      <c r="B436" s="423"/>
      <c r="C436" s="423"/>
      <c r="D436" s="423"/>
      <c r="E436" s="423"/>
      <c r="F436" s="423"/>
      <c r="G436" s="423"/>
      <c r="H436" s="423"/>
      <c r="I436" s="423"/>
      <c r="J436" s="423"/>
      <c r="K436" s="423"/>
      <c r="L436" s="423"/>
      <c r="M436" s="424"/>
      <c r="N436" s="420" t="s">
        <v>43</v>
      </c>
      <c r="O436" s="421"/>
      <c r="P436" s="421"/>
      <c r="Q436" s="421"/>
      <c r="R436" s="421"/>
      <c r="S436" s="421"/>
      <c r="T436" s="422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415" t="s">
        <v>104</v>
      </c>
      <c r="B437" s="415"/>
      <c r="C437" s="415"/>
      <c r="D437" s="415"/>
      <c r="E437" s="415"/>
      <c r="F437" s="415"/>
      <c r="G437" s="415"/>
      <c r="H437" s="415"/>
      <c r="I437" s="415"/>
      <c r="J437" s="415"/>
      <c r="K437" s="415"/>
      <c r="L437" s="415"/>
      <c r="M437" s="415"/>
      <c r="N437" s="415"/>
      <c r="O437" s="415"/>
      <c r="P437" s="415"/>
      <c r="Q437" s="415"/>
      <c r="R437" s="415"/>
      <c r="S437" s="415"/>
      <c r="T437" s="415"/>
      <c r="U437" s="415"/>
      <c r="V437" s="415"/>
      <c r="W437" s="415"/>
      <c r="X437" s="415"/>
      <c r="Y437" s="67"/>
      <c r="Z437" s="67"/>
    </row>
    <row r="438" spans="1:53" ht="27" customHeight="1" x14ac:dyDescent="0.25">
      <c r="A438" s="64" t="s">
        <v>602</v>
      </c>
      <c r="B438" s="64" t="s">
        <v>603</v>
      </c>
      <c r="C438" s="37">
        <v>4301170010</v>
      </c>
      <c r="D438" s="416">
        <v>4680115884090</v>
      </c>
      <c r="E438" s="416"/>
      <c r="F438" s="63">
        <v>0.11</v>
      </c>
      <c r="G438" s="38">
        <v>12</v>
      </c>
      <c r="H438" s="63">
        <v>1.32</v>
      </c>
      <c r="I438" s="63">
        <v>1.88</v>
      </c>
      <c r="J438" s="38">
        <v>200</v>
      </c>
      <c r="K438" s="38" t="s">
        <v>574</v>
      </c>
      <c r="L438" s="39" t="s">
        <v>573</v>
      </c>
      <c r="M438" s="38">
        <v>150</v>
      </c>
      <c r="N438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8"/>
      <c r="P438" s="418"/>
      <c r="Q438" s="418"/>
      <c r="R438" s="41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3" t="s">
        <v>66</v>
      </c>
    </row>
    <row r="439" spans="1:53" x14ac:dyDescent="0.2">
      <c r="A439" s="423"/>
      <c r="B439" s="423"/>
      <c r="C439" s="423"/>
      <c r="D439" s="423"/>
      <c r="E439" s="423"/>
      <c r="F439" s="423"/>
      <c r="G439" s="423"/>
      <c r="H439" s="423"/>
      <c r="I439" s="423"/>
      <c r="J439" s="423"/>
      <c r="K439" s="423"/>
      <c r="L439" s="423"/>
      <c r="M439" s="424"/>
      <c r="N439" s="420" t="s">
        <v>43</v>
      </c>
      <c r="O439" s="421"/>
      <c r="P439" s="421"/>
      <c r="Q439" s="421"/>
      <c r="R439" s="421"/>
      <c r="S439" s="421"/>
      <c r="T439" s="422"/>
      <c r="U439" s="43" t="s">
        <v>42</v>
      </c>
      <c r="V439" s="44">
        <f>IFERROR(V438/H438,"0")</f>
        <v>0</v>
      </c>
      <c r="W439" s="44">
        <f>IFERROR(W438/H438,"0")</f>
        <v>0</v>
      </c>
      <c r="X439" s="44">
        <f>IFERROR(IF(X438="",0,X438),"0")</f>
        <v>0</v>
      </c>
      <c r="Y439" s="68"/>
      <c r="Z439" s="68"/>
    </row>
    <row r="440" spans="1:53" x14ac:dyDescent="0.2">
      <c r="A440" s="423"/>
      <c r="B440" s="423"/>
      <c r="C440" s="423"/>
      <c r="D440" s="423"/>
      <c r="E440" s="423"/>
      <c r="F440" s="423"/>
      <c r="G440" s="423"/>
      <c r="H440" s="423"/>
      <c r="I440" s="423"/>
      <c r="J440" s="423"/>
      <c r="K440" s="423"/>
      <c r="L440" s="423"/>
      <c r="M440" s="424"/>
      <c r="N440" s="420" t="s">
        <v>43</v>
      </c>
      <c r="O440" s="421"/>
      <c r="P440" s="421"/>
      <c r="Q440" s="421"/>
      <c r="R440" s="421"/>
      <c r="S440" s="421"/>
      <c r="T440" s="422"/>
      <c r="U440" s="43" t="s">
        <v>0</v>
      </c>
      <c r="V440" s="44">
        <f>IFERROR(SUM(V438:V438),"0")</f>
        <v>0</v>
      </c>
      <c r="W440" s="44">
        <f>IFERROR(SUM(W438:W438),"0")</f>
        <v>0</v>
      </c>
      <c r="X440" s="43"/>
      <c r="Y440" s="68"/>
      <c r="Z440" s="68"/>
    </row>
    <row r="441" spans="1:53" ht="14.25" customHeight="1" x14ac:dyDescent="0.25">
      <c r="A441" s="415" t="s">
        <v>604</v>
      </c>
      <c r="B441" s="415"/>
      <c r="C441" s="415"/>
      <c r="D441" s="415"/>
      <c r="E441" s="415"/>
      <c r="F441" s="415"/>
      <c r="G441" s="415"/>
      <c r="H441" s="415"/>
      <c r="I441" s="415"/>
      <c r="J441" s="415"/>
      <c r="K441" s="415"/>
      <c r="L441" s="415"/>
      <c r="M441" s="415"/>
      <c r="N441" s="415"/>
      <c r="O441" s="415"/>
      <c r="P441" s="415"/>
      <c r="Q441" s="415"/>
      <c r="R441" s="415"/>
      <c r="S441" s="415"/>
      <c r="T441" s="415"/>
      <c r="U441" s="415"/>
      <c r="V441" s="415"/>
      <c r="W441" s="415"/>
      <c r="X441" s="415"/>
      <c r="Y441" s="67"/>
      <c r="Z441" s="67"/>
    </row>
    <row r="442" spans="1:53" ht="27" customHeight="1" x14ac:dyDescent="0.25">
      <c r="A442" s="64" t="s">
        <v>605</v>
      </c>
      <c r="B442" s="64" t="s">
        <v>606</v>
      </c>
      <c r="C442" s="37">
        <v>4301040357</v>
      </c>
      <c r="D442" s="416">
        <v>4680115884564</v>
      </c>
      <c r="E442" s="416"/>
      <c r="F442" s="63">
        <v>0.15</v>
      </c>
      <c r="G442" s="38">
        <v>20</v>
      </c>
      <c r="H442" s="63">
        <v>3</v>
      </c>
      <c r="I442" s="63">
        <v>3.6</v>
      </c>
      <c r="J442" s="38">
        <v>200</v>
      </c>
      <c r="K442" s="38" t="s">
        <v>574</v>
      </c>
      <c r="L442" s="39" t="s">
        <v>573</v>
      </c>
      <c r="M442" s="38">
        <v>60</v>
      </c>
      <c r="N442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8"/>
      <c r="P442" s="418"/>
      <c r="Q442" s="418"/>
      <c r="R442" s="419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IFERROR(IF(W442=0,"",ROUNDUP(W442/H442,0)*0.00627),"")</f>
        <v/>
      </c>
      <c r="Y442" s="69" t="s">
        <v>48</v>
      </c>
      <c r="Z442" s="70" t="s">
        <v>48</v>
      </c>
      <c r="AD442" s="71"/>
      <c r="BA442" s="314" t="s">
        <v>66</v>
      </c>
    </row>
    <row r="443" spans="1:53" x14ac:dyDescent="0.2">
      <c r="A443" s="423"/>
      <c r="B443" s="423"/>
      <c r="C443" s="423"/>
      <c r="D443" s="423"/>
      <c r="E443" s="423"/>
      <c r="F443" s="423"/>
      <c r="G443" s="423"/>
      <c r="H443" s="423"/>
      <c r="I443" s="423"/>
      <c r="J443" s="423"/>
      <c r="K443" s="423"/>
      <c r="L443" s="423"/>
      <c r="M443" s="424"/>
      <c r="N443" s="420" t="s">
        <v>43</v>
      </c>
      <c r="O443" s="421"/>
      <c r="P443" s="421"/>
      <c r="Q443" s="421"/>
      <c r="R443" s="421"/>
      <c r="S443" s="421"/>
      <c r="T443" s="422"/>
      <c r="U443" s="43" t="s">
        <v>42</v>
      </c>
      <c r="V443" s="44">
        <f>IFERROR(V442/H442,"0")</f>
        <v>0</v>
      </c>
      <c r="W443" s="44">
        <f>IFERROR(W442/H442,"0")</f>
        <v>0</v>
      </c>
      <c r="X443" s="44">
        <f>IFERROR(IF(X442="",0,X442),"0")</f>
        <v>0</v>
      </c>
      <c r="Y443" s="68"/>
      <c r="Z443" s="68"/>
    </row>
    <row r="444" spans="1:53" x14ac:dyDescent="0.2">
      <c r="A444" s="423"/>
      <c r="B444" s="423"/>
      <c r="C444" s="423"/>
      <c r="D444" s="423"/>
      <c r="E444" s="423"/>
      <c r="F444" s="423"/>
      <c r="G444" s="423"/>
      <c r="H444" s="423"/>
      <c r="I444" s="423"/>
      <c r="J444" s="423"/>
      <c r="K444" s="423"/>
      <c r="L444" s="423"/>
      <c r="M444" s="424"/>
      <c r="N444" s="420" t="s">
        <v>43</v>
      </c>
      <c r="O444" s="421"/>
      <c r="P444" s="421"/>
      <c r="Q444" s="421"/>
      <c r="R444" s="421"/>
      <c r="S444" s="421"/>
      <c r="T444" s="422"/>
      <c r="U444" s="43" t="s">
        <v>0</v>
      </c>
      <c r="V444" s="44">
        <f>IFERROR(SUM(V442:V442),"0")</f>
        <v>0</v>
      </c>
      <c r="W444" s="44">
        <f>IFERROR(SUM(W442:W442),"0")</f>
        <v>0</v>
      </c>
      <c r="X444" s="43"/>
      <c r="Y444" s="68"/>
      <c r="Z444" s="68"/>
    </row>
    <row r="445" spans="1:53" ht="27.75" customHeight="1" x14ac:dyDescent="0.2">
      <c r="A445" s="413" t="s">
        <v>607</v>
      </c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413"/>
      <c r="T445" s="413"/>
      <c r="U445" s="413"/>
      <c r="V445" s="413"/>
      <c r="W445" s="413"/>
      <c r="X445" s="413"/>
      <c r="Y445" s="55"/>
      <c r="Z445" s="55"/>
    </row>
    <row r="446" spans="1:53" ht="16.5" customHeight="1" x14ac:dyDescent="0.25">
      <c r="A446" s="414" t="s">
        <v>607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66"/>
      <c r="Z446" s="66"/>
    </row>
    <row r="447" spans="1:53" ht="14.25" customHeight="1" x14ac:dyDescent="0.25">
      <c r="A447" s="415" t="s">
        <v>117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7"/>
      <c r="Z447" s="67"/>
    </row>
    <row r="448" spans="1:53" ht="27" customHeight="1" x14ac:dyDescent="0.25">
      <c r="A448" s="64" t="s">
        <v>608</v>
      </c>
      <c r="B448" s="64" t="s">
        <v>609</v>
      </c>
      <c r="C448" s="37">
        <v>4301011795</v>
      </c>
      <c r="D448" s="416">
        <v>4607091389067</v>
      </c>
      <c r="E448" s="416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113</v>
      </c>
      <c r="L448" s="39" t="s">
        <v>112</v>
      </c>
      <c r="M448" s="38">
        <v>60</v>
      </c>
      <c r="N448" s="666" t="s">
        <v>610</v>
      </c>
      <c r="O448" s="418"/>
      <c r="P448" s="418"/>
      <c r="Q448" s="418"/>
      <c r="R448" s="41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ref="W448:W458" si="21">IFERROR(IF(V448="",0,CEILING((V448/$H448),1)*$H448),"")</f>
        <v>0</v>
      </c>
      <c r="X448" s="42" t="str">
        <f t="shared" ref="X448:X453" si="22">IFERROR(IF(W448=0,"",ROUNDUP(W448/H448,0)*0.01196),"")</f>
        <v/>
      </c>
      <c r="Y448" s="69" t="s">
        <v>48</v>
      </c>
      <c r="Z448" s="70" t="s">
        <v>48</v>
      </c>
      <c r="AD448" s="71"/>
      <c r="BA448" s="315" t="s">
        <v>66</v>
      </c>
    </row>
    <row r="449" spans="1:53" ht="27" customHeight="1" x14ac:dyDescent="0.25">
      <c r="A449" s="64" t="s">
        <v>611</v>
      </c>
      <c r="B449" s="64" t="s">
        <v>612</v>
      </c>
      <c r="C449" s="37">
        <v>4301011779</v>
      </c>
      <c r="D449" s="416">
        <v>4607091383522</v>
      </c>
      <c r="E449" s="416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113</v>
      </c>
      <c r="L449" s="39" t="s">
        <v>112</v>
      </c>
      <c r="M449" s="38">
        <v>60</v>
      </c>
      <c r="N449" s="667" t="s">
        <v>613</v>
      </c>
      <c r="O449" s="418"/>
      <c r="P449" s="418"/>
      <c r="Q449" s="418"/>
      <c r="R449" s="41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27" customHeight="1" x14ac:dyDescent="0.25">
      <c r="A450" s="64" t="s">
        <v>614</v>
      </c>
      <c r="B450" s="64" t="s">
        <v>615</v>
      </c>
      <c r="C450" s="37">
        <v>4301011785</v>
      </c>
      <c r="D450" s="416">
        <v>4607091384437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113</v>
      </c>
      <c r="L450" s="39" t="s">
        <v>112</v>
      </c>
      <c r="M450" s="38">
        <v>60</v>
      </c>
      <c r="N450" s="668" t="s">
        <v>616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16.5" customHeight="1" x14ac:dyDescent="0.25">
      <c r="A451" s="64" t="s">
        <v>617</v>
      </c>
      <c r="B451" s="64" t="s">
        <v>618</v>
      </c>
      <c r="C451" s="37">
        <v>4301011774</v>
      </c>
      <c r="D451" s="416">
        <v>4680115884502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8">
        <v>60</v>
      </c>
      <c r="N451" s="669" t="s">
        <v>619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27" customHeight="1" x14ac:dyDescent="0.25">
      <c r="A452" s="64" t="s">
        <v>620</v>
      </c>
      <c r="B452" s="64" t="s">
        <v>621</v>
      </c>
      <c r="C452" s="37">
        <v>4301011771</v>
      </c>
      <c r="D452" s="416">
        <v>4607091389104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8">
        <v>60</v>
      </c>
      <c r="N452" s="670" t="s">
        <v>622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16.5" customHeight="1" x14ac:dyDescent="0.25">
      <c r="A453" s="64" t="s">
        <v>623</v>
      </c>
      <c r="B453" s="64" t="s">
        <v>624</v>
      </c>
      <c r="C453" s="37">
        <v>4301011799</v>
      </c>
      <c r="D453" s="416">
        <v>4680115884519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132</v>
      </c>
      <c r="M453" s="38">
        <v>60</v>
      </c>
      <c r="N453" s="671" t="s">
        <v>625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626</v>
      </c>
      <c r="B454" s="64" t="s">
        <v>627</v>
      </c>
      <c r="C454" s="37">
        <v>4301011778</v>
      </c>
      <c r="D454" s="416">
        <v>4680115880603</v>
      </c>
      <c r="E454" s="416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79</v>
      </c>
      <c r="L454" s="39" t="s">
        <v>112</v>
      </c>
      <c r="M454" s="38">
        <v>60</v>
      </c>
      <c r="N454" s="672" t="s">
        <v>628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629</v>
      </c>
      <c r="B455" s="64" t="s">
        <v>630</v>
      </c>
      <c r="C455" s="37">
        <v>4301011775</v>
      </c>
      <c r="D455" s="416">
        <v>4607091389999</v>
      </c>
      <c r="E455" s="416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79</v>
      </c>
      <c r="L455" s="39" t="s">
        <v>112</v>
      </c>
      <c r="M455" s="38">
        <v>60</v>
      </c>
      <c r="N455" s="673" t="s">
        <v>631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632</v>
      </c>
      <c r="B456" s="64" t="s">
        <v>633</v>
      </c>
      <c r="C456" s="37">
        <v>4301011770</v>
      </c>
      <c r="D456" s="416">
        <v>4680115882782</v>
      </c>
      <c r="E456" s="41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79</v>
      </c>
      <c r="L456" s="39" t="s">
        <v>112</v>
      </c>
      <c r="M456" s="38">
        <v>60</v>
      </c>
      <c r="N456" s="674" t="s">
        <v>634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635</v>
      </c>
      <c r="B457" s="64" t="s">
        <v>636</v>
      </c>
      <c r="C457" s="37">
        <v>4301011190</v>
      </c>
      <c r="D457" s="416">
        <v>4607091389098</v>
      </c>
      <c r="E457" s="416"/>
      <c r="F457" s="63">
        <v>0.4</v>
      </c>
      <c r="G457" s="38">
        <v>6</v>
      </c>
      <c r="H457" s="63">
        <v>2.4</v>
      </c>
      <c r="I457" s="63">
        <v>2.6</v>
      </c>
      <c r="J457" s="38">
        <v>156</v>
      </c>
      <c r="K457" s="38" t="s">
        <v>79</v>
      </c>
      <c r="L457" s="39" t="s">
        <v>132</v>
      </c>
      <c r="M457" s="38">
        <v>50</v>
      </c>
      <c r="N457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637</v>
      </c>
      <c r="B458" s="64" t="s">
        <v>638</v>
      </c>
      <c r="C458" s="37">
        <v>4301011784</v>
      </c>
      <c r="D458" s="416">
        <v>4607091389982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79</v>
      </c>
      <c r="L458" s="39" t="s">
        <v>112</v>
      </c>
      <c r="M458" s="38">
        <v>60</v>
      </c>
      <c r="N458" s="676" t="s">
        <v>639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x14ac:dyDescent="0.2">
      <c r="A459" s="423"/>
      <c r="B459" s="423"/>
      <c r="C459" s="423"/>
      <c r="D459" s="423"/>
      <c r="E459" s="423"/>
      <c r="F459" s="423"/>
      <c r="G459" s="423"/>
      <c r="H459" s="423"/>
      <c r="I459" s="423"/>
      <c r="J459" s="423"/>
      <c r="K459" s="423"/>
      <c r="L459" s="423"/>
      <c r="M459" s="424"/>
      <c r="N459" s="420" t="s">
        <v>43</v>
      </c>
      <c r="O459" s="421"/>
      <c r="P459" s="421"/>
      <c r="Q459" s="421"/>
      <c r="R459" s="421"/>
      <c r="S459" s="421"/>
      <c r="T459" s="422"/>
      <c r="U459" s="43" t="s">
        <v>42</v>
      </c>
      <c r="V459" s="44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4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4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8"/>
      <c r="Z459" s="68"/>
    </row>
    <row r="460" spans="1:53" x14ac:dyDescent="0.2">
      <c r="A460" s="423"/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4"/>
      <c r="N460" s="420" t="s">
        <v>43</v>
      </c>
      <c r="O460" s="421"/>
      <c r="P460" s="421"/>
      <c r="Q460" s="421"/>
      <c r="R460" s="421"/>
      <c r="S460" s="421"/>
      <c r="T460" s="422"/>
      <c r="U460" s="43" t="s">
        <v>0</v>
      </c>
      <c r="V460" s="44">
        <f>IFERROR(SUM(V448:V458),"0")</f>
        <v>0</v>
      </c>
      <c r="W460" s="44">
        <f>IFERROR(SUM(W448:W458),"0")</f>
        <v>0</v>
      </c>
      <c r="X460" s="43"/>
      <c r="Y460" s="68"/>
      <c r="Z460" s="68"/>
    </row>
    <row r="461" spans="1:53" ht="14.25" customHeight="1" x14ac:dyDescent="0.25">
      <c r="A461" s="415" t="s">
        <v>109</v>
      </c>
      <c r="B461" s="415"/>
      <c r="C461" s="415"/>
      <c r="D461" s="415"/>
      <c r="E461" s="415"/>
      <c r="F461" s="415"/>
      <c r="G461" s="415"/>
      <c r="H461" s="415"/>
      <c r="I461" s="415"/>
      <c r="J461" s="415"/>
      <c r="K461" s="415"/>
      <c r="L461" s="415"/>
      <c r="M461" s="415"/>
      <c r="N461" s="415"/>
      <c r="O461" s="415"/>
      <c r="P461" s="415"/>
      <c r="Q461" s="415"/>
      <c r="R461" s="415"/>
      <c r="S461" s="415"/>
      <c r="T461" s="415"/>
      <c r="U461" s="415"/>
      <c r="V461" s="415"/>
      <c r="W461" s="415"/>
      <c r="X461" s="415"/>
      <c r="Y461" s="67"/>
      <c r="Z461" s="67"/>
    </row>
    <row r="462" spans="1:53" ht="16.5" customHeight="1" x14ac:dyDescent="0.25">
      <c r="A462" s="64" t="s">
        <v>640</v>
      </c>
      <c r="B462" s="64" t="s">
        <v>641</v>
      </c>
      <c r="C462" s="37">
        <v>4301020222</v>
      </c>
      <c r="D462" s="416">
        <v>4607091388930</v>
      </c>
      <c r="E462" s="41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113</v>
      </c>
      <c r="L462" s="39" t="s">
        <v>112</v>
      </c>
      <c r="M462" s="38">
        <v>55</v>
      </c>
      <c r="N462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6" t="s">
        <v>66</v>
      </c>
    </row>
    <row r="463" spans="1:53" ht="16.5" customHeight="1" x14ac:dyDescent="0.25">
      <c r="A463" s="64" t="s">
        <v>642</v>
      </c>
      <c r="B463" s="64" t="s">
        <v>643</v>
      </c>
      <c r="C463" s="37">
        <v>4301020206</v>
      </c>
      <c r="D463" s="416">
        <v>4680115880054</v>
      </c>
      <c r="E463" s="41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79</v>
      </c>
      <c r="L463" s="39" t="s">
        <v>112</v>
      </c>
      <c r="M463" s="38">
        <v>55</v>
      </c>
      <c r="N463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8"/>
      <c r="P463" s="418"/>
      <c r="Q463" s="418"/>
      <c r="R463" s="419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7" t="s">
        <v>66</v>
      </c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423"/>
      <c r="B465" s="423"/>
      <c r="C465" s="423"/>
      <c r="D465" s="423"/>
      <c r="E465" s="423"/>
      <c r="F465" s="423"/>
      <c r="G465" s="423"/>
      <c r="H465" s="423"/>
      <c r="I465" s="423"/>
      <c r="J465" s="423"/>
      <c r="K465" s="423"/>
      <c r="L465" s="423"/>
      <c r="M465" s="424"/>
      <c r="N465" s="420" t="s">
        <v>43</v>
      </c>
      <c r="O465" s="421"/>
      <c r="P465" s="421"/>
      <c r="Q465" s="421"/>
      <c r="R465" s="421"/>
      <c r="S465" s="421"/>
      <c r="T465" s="422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25">
      <c r="A466" s="415" t="s">
        <v>75</v>
      </c>
      <c r="B466" s="415"/>
      <c r="C466" s="415"/>
      <c r="D466" s="415"/>
      <c r="E466" s="415"/>
      <c r="F466" s="415"/>
      <c r="G466" s="415"/>
      <c r="H466" s="415"/>
      <c r="I466" s="415"/>
      <c r="J466" s="415"/>
      <c r="K466" s="415"/>
      <c r="L466" s="415"/>
      <c r="M466" s="415"/>
      <c r="N466" s="415"/>
      <c r="O466" s="415"/>
      <c r="P466" s="415"/>
      <c r="Q466" s="415"/>
      <c r="R466" s="415"/>
      <c r="S466" s="415"/>
      <c r="T466" s="415"/>
      <c r="U466" s="415"/>
      <c r="V466" s="415"/>
      <c r="W466" s="415"/>
      <c r="X466" s="415"/>
      <c r="Y466" s="67"/>
      <c r="Z466" s="67"/>
    </row>
    <row r="467" spans="1:53" ht="27" customHeight="1" x14ac:dyDescent="0.25">
      <c r="A467" s="64" t="s">
        <v>644</v>
      </c>
      <c r="B467" s="64" t="s">
        <v>645</v>
      </c>
      <c r="C467" s="37">
        <v>4301031252</v>
      </c>
      <c r="D467" s="416">
        <v>4680115883116</v>
      </c>
      <c r="E467" s="416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113</v>
      </c>
      <c r="L467" s="39" t="s">
        <v>112</v>
      </c>
      <c r="M467" s="38">
        <v>60</v>
      </c>
      <c r="N467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3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28" t="s">
        <v>66</v>
      </c>
    </row>
    <row r="468" spans="1:53" ht="27" customHeight="1" x14ac:dyDescent="0.25">
      <c r="A468" s="64" t="s">
        <v>646</v>
      </c>
      <c r="B468" s="64" t="s">
        <v>647</v>
      </c>
      <c r="C468" s="37">
        <v>4301031248</v>
      </c>
      <c r="D468" s="416">
        <v>4680115883093</v>
      </c>
      <c r="E468" s="416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78</v>
      </c>
      <c r="M468" s="38">
        <v>60</v>
      </c>
      <c r="N468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8"/>
      <c r="P468" s="418"/>
      <c r="Q468" s="418"/>
      <c r="R468" s="41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648</v>
      </c>
      <c r="B469" s="64" t="s">
        <v>649</v>
      </c>
      <c r="C469" s="37">
        <v>4301031250</v>
      </c>
      <c r="D469" s="416">
        <v>4680115883109</v>
      </c>
      <c r="E469" s="416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113</v>
      </c>
      <c r="L469" s="39" t="s">
        <v>78</v>
      </c>
      <c r="M469" s="38">
        <v>60</v>
      </c>
      <c r="N469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8"/>
      <c r="P469" s="418"/>
      <c r="Q469" s="418"/>
      <c r="R469" s="419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ht="27" customHeight="1" x14ac:dyDescent="0.25">
      <c r="A470" s="64" t="s">
        <v>650</v>
      </c>
      <c r="B470" s="64" t="s">
        <v>651</v>
      </c>
      <c r="C470" s="37">
        <v>4301031249</v>
      </c>
      <c r="D470" s="416">
        <v>4680115882072</v>
      </c>
      <c r="E470" s="416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79</v>
      </c>
      <c r="L470" s="39" t="s">
        <v>112</v>
      </c>
      <c r="M470" s="38">
        <v>60</v>
      </c>
      <c r="N470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8"/>
      <c r="P470" s="418"/>
      <c r="Q470" s="418"/>
      <c r="R470" s="419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31" t="s">
        <v>66</v>
      </c>
    </row>
    <row r="471" spans="1:53" ht="27" customHeight="1" x14ac:dyDescent="0.25">
      <c r="A471" s="64" t="s">
        <v>652</v>
      </c>
      <c r="B471" s="64" t="s">
        <v>653</v>
      </c>
      <c r="C471" s="37">
        <v>4301031251</v>
      </c>
      <c r="D471" s="416">
        <v>4680115882102</v>
      </c>
      <c r="E471" s="416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79</v>
      </c>
      <c r="L471" s="39" t="s">
        <v>78</v>
      </c>
      <c r="M471" s="38">
        <v>60</v>
      </c>
      <c r="N471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654</v>
      </c>
      <c r="B472" s="64" t="s">
        <v>655</v>
      </c>
      <c r="C472" s="37">
        <v>4301031253</v>
      </c>
      <c r="D472" s="416">
        <v>4680115882096</v>
      </c>
      <c r="E472" s="416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79</v>
      </c>
      <c r="L472" s="39" t="s">
        <v>78</v>
      </c>
      <c r="M472" s="38">
        <v>60</v>
      </c>
      <c r="N472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x14ac:dyDescent="0.2">
      <c r="A473" s="423"/>
      <c r="B473" s="423"/>
      <c r="C473" s="423"/>
      <c r="D473" s="423"/>
      <c r="E473" s="423"/>
      <c r="F473" s="423"/>
      <c r="G473" s="423"/>
      <c r="H473" s="423"/>
      <c r="I473" s="423"/>
      <c r="J473" s="423"/>
      <c r="K473" s="423"/>
      <c r="L473" s="423"/>
      <c r="M473" s="424"/>
      <c r="N473" s="420" t="s">
        <v>43</v>
      </c>
      <c r="O473" s="421"/>
      <c r="P473" s="421"/>
      <c r="Q473" s="421"/>
      <c r="R473" s="421"/>
      <c r="S473" s="421"/>
      <c r="T473" s="422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x14ac:dyDescent="0.2">
      <c r="A474" s="423"/>
      <c r="B474" s="423"/>
      <c r="C474" s="423"/>
      <c r="D474" s="423"/>
      <c r="E474" s="423"/>
      <c r="F474" s="423"/>
      <c r="G474" s="423"/>
      <c r="H474" s="423"/>
      <c r="I474" s="423"/>
      <c r="J474" s="423"/>
      <c r="K474" s="423"/>
      <c r="L474" s="423"/>
      <c r="M474" s="424"/>
      <c r="N474" s="420" t="s">
        <v>43</v>
      </c>
      <c r="O474" s="421"/>
      <c r="P474" s="421"/>
      <c r="Q474" s="421"/>
      <c r="R474" s="421"/>
      <c r="S474" s="421"/>
      <c r="T474" s="422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25">
      <c r="A475" s="415" t="s">
        <v>80</v>
      </c>
      <c r="B475" s="415"/>
      <c r="C475" s="415"/>
      <c r="D475" s="415"/>
      <c r="E475" s="415"/>
      <c r="F475" s="415"/>
      <c r="G475" s="415"/>
      <c r="H475" s="415"/>
      <c r="I475" s="415"/>
      <c r="J475" s="415"/>
      <c r="K475" s="415"/>
      <c r="L475" s="415"/>
      <c r="M475" s="415"/>
      <c r="N475" s="415"/>
      <c r="O475" s="415"/>
      <c r="P475" s="415"/>
      <c r="Q475" s="415"/>
      <c r="R475" s="415"/>
      <c r="S475" s="415"/>
      <c r="T475" s="415"/>
      <c r="U475" s="415"/>
      <c r="V475" s="415"/>
      <c r="W475" s="415"/>
      <c r="X475" s="415"/>
      <c r="Y475" s="67"/>
      <c r="Z475" s="67"/>
    </row>
    <row r="476" spans="1:53" ht="16.5" customHeight="1" x14ac:dyDescent="0.25">
      <c r="A476" s="64" t="s">
        <v>656</v>
      </c>
      <c r="B476" s="64" t="s">
        <v>657</v>
      </c>
      <c r="C476" s="37">
        <v>4301051230</v>
      </c>
      <c r="D476" s="416">
        <v>4607091383409</v>
      </c>
      <c r="E476" s="416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113</v>
      </c>
      <c r="L476" s="39" t="s">
        <v>78</v>
      </c>
      <c r="M476" s="38">
        <v>45</v>
      </c>
      <c r="N476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4" t="s">
        <v>66</v>
      </c>
    </row>
    <row r="477" spans="1:53" ht="16.5" customHeight="1" x14ac:dyDescent="0.25">
      <c r="A477" s="64" t="s">
        <v>658</v>
      </c>
      <c r="B477" s="64" t="s">
        <v>659</v>
      </c>
      <c r="C477" s="37">
        <v>4301051231</v>
      </c>
      <c r="D477" s="416">
        <v>4607091383416</v>
      </c>
      <c r="E477" s="416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113</v>
      </c>
      <c r="L477" s="39" t="s">
        <v>78</v>
      </c>
      <c r="M477" s="38">
        <v>45</v>
      </c>
      <c r="N477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8"/>
      <c r="P477" s="418"/>
      <c r="Q477" s="418"/>
      <c r="R477" s="41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5" t="s">
        <v>66</v>
      </c>
    </row>
    <row r="478" spans="1:53" ht="27" customHeight="1" x14ac:dyDescent="0.25">
      <c r="A478" s="64" t="s">
        <v>660</v>
      </c>
      <c r="B478" s="64" t="s">
        <v>661</v>
      </c>
      <c r="C478" s="37">
        <v>4301051058</v>
      </c>
      <c r="D478" s="416">
        <v>4680115883536</v>
      </c>
      <c r="E478" s="416"/>
      <c r="F478" s="63">
        <v>0.3</v>
      </c>
      <c r="G478" s="38">
        <v>6</v>
      </c>
      <c r="H478" s="63">
        <v>1.8</v>
      </c>
      <c r="I478" s="63">
        <v>2.0659999999999998</v>
      </c>
      <c r="J478" s="38">
        <v>156</v>
      </c>
      <c r="K478" s="38" t="s">
        <v>79</v>
      </c>
      <c r="L478" s="39" t="s">
        <v>78</v>
      </c>
      <c r="M478" s="38">
        <v>45</v>
      </c>
      <c r="N478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8"/>
      <c r="P478" s="418"/>
      <c r="Q478" s="418"/>
      <c r="R478" s="41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IFERROR(IF(W478=0,"",ROUNDUP(W478/H478,0)*0.00753),"")</f>
        <v/>
      </c>
      <c r="Y478" s="69" t="s">
        <v>48</v>
      </c>
      <c r="Z478" s="70" t="s">
        <v>48</v>
      </c>
      <c r="AD478" s="71"/>
      <c r="BA478" s="336" t="s">
        <v>66</v>
      </c>
    </row>
    <row r="479" spans="1:53" x14ac:dyDescent="0.2">
      <c r="A479" s="423"/>
      <c r="B479" s="423"/>
      <c r="C479" s="423"/>
      <c r="D479" s="423"/>
      <c r="E479" s="423"/>
      <c r="F479" s="423"/>
      <c r="G479" s="423"/>
      <c r="H479" s="423"/>
      <c r="I479" s="423"/>
      <c r="J479" s="423"/>
      <c r="K479" s="423"/>
      <c r="L479" s="423"/>
      <c r="M479" s="424"/>
      <c r="N479" s="420" t="s">
        <v>43</v>
      </c>
      <c r="O479" s="421"/>
      <c r="P479" s="421"/>
      <c r="Q479" s="421"/>
      <c r="R479" s="421"/>
      <c r="S479" s="421"/>
      <c r="T479" s="422"/>
      <c r="U479" s="43" t="s">
        <v>42</v>
      </c>
      <c r="V479" s="44">
        <f>IFERROR(V476/H476,"0")+IFERROR(V477/H477,"0")+IFERROR(V478/H478,"0")</f>
        <v>0</v>
      </c>
      <c r="W479" s="44">
        <f>IFERROR(W476/H476,"0")+IFERROR(W477/H477,"0")+IFERROR(W478/H478,"0")</f>
        <v>0</v>
      </c>
      <c r="X479" s="44">
        <f>IFERROR(IF(X476="",0,X476),"0")+IFERROR(IF(X477="",0,X477),"0")+IFERROR(IF(X478="",0,X478),"0")</f>
        <v>0</v>
      </c>
      <c r="Y479" s="68"/>
      <c r="Z479" s="68"/>
    </row>
    <row r="480" spans="1:53" x14ac:dyDescent="0.2">
      <c r="A480" s="423"/>
      <c r="B480" s="423"/>
      <c r="C480" s="423"/>
      <c r="D480" s="423"/>
      <c r="E480" s="423"/>
      <c r="F480" s="423"/>
      <c r="G480" s="423"/>
      <c r="H480" s="423"/>
      <c r="I480" s="423"/>
      <c r="J480" s="423"/>
      <c r="K480" s="423"/>
      <c r="L480" s="423"/>
      <c r="M480" s="424"/>
      <c r="N480" s="420" t="s">
        <v>43</v>
      </c>
      <c r="O480" s="421"/>
      <c r="P480" s="421"/>
      <c r="Q480" s="421"/>
      <c r="R480" s="421"/>
      <c r="S480" s="421"/>
      <c r="T480" s="422"/>
      <c r="U480" s="43" t="s">
        <v>0</v>
      </c>
      <c r="V480" s="44">
        <f>IFERROR(SUM(V476:V478),"0")</f>
        <v>0</v>
      </c>
      <c r="W480" s="44">
        <f>IFERROR(SUM(W476:W478),"0")</f>
        <v>0</v>
      </c>
      <c r="X480" s="43"/>
      <c r="Y480" s="68"/>
      <c r="Z480" s="68"/>
    </row>
    <row r="481" spans="1:53" ht="14.25" customHeight="1" x14ac:dyDescent="0.25">
      <c r="A481" s="415" t="s">
        <v>213</v>
      </c>
      <c r="B481" s="415"/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5"/>
      <c r="O481" s="415"/>
      <c r="P481" s="415"/>
      <c r="Q481" s="415"/>
      <c r="R481" s="415"/>
      <c r="S481" s="415"/>
      <c r="T481" s="415"/>
      <c r="U481" s="415"/>
      <c r="V481" s="415"/>
      <c r="W481" s="415"/>
      <c r="X481" s="415"/>
      <c r="Y481" s="67"/>
      <c r="Z481" s="67"/>
    </row>
    <row r="482" spans="1:53" ht="16.5" customHeight="1" x14ac:dyDescent="0.25">
      <c r="A482" s="64" t="s">
        <v>662</v>
      </c>
      <c r="B482" s="64" t="s">
        <v>663</v>
      </c>
      <c r="C482" s="37">
        <v>4301060363</v>
      </c>
      <c r="D482" s="416">
        <v>4680115885035</v>
      </c>
      <c r="E482" s="416"/>
      <c r="F482" s="63">
        <v>1</v>
      </c>
      <c r="G482" s="38">
        <v>4</v>
      </c>
      <c r="H482" s="63">
        <v>4</v>
      </c>
      <c r="I482" s="63">
        <v>4.4160000000000004</v>
      </c>
      <c r="J482" s="38">
        <v>104</v>
      </c>
      <c r="K482" s="38" t="s">
        <v>113</v>
      </c>
      <c r="L482" s="39" t="s">
        <v>78</v>
      </c>
      <c r="M482" s="38">
        <v>35</v>
      </c>
      <c r="N482" s="688" t="s">
        <v>664</v>
      </c>
      <c r="O482" s="418"/>
      <c r="P482" s="418"/>
      <c r="Q482" s="418"/>
      <c r="R482" s="419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IFERROR(IF(W482=0,"",ROUNDUP(W482/H482,0)*0.01196),"")</f>
        <v/>
      </c>
      <c r="Y482" s="69" t="s">
        <v>48</v>
      </c>
      <c r="Z482" s="70" t="s">
        <v>405</v>
      </c>
      <c r="AD482" s="71"/>
      <c r="BA482" s="337" t="s">
        <v>66</v>
      </c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42</v>
      </c>
      <c r="V483" s="44">
        <f>IFERROR(V482/H482,"0")</f>
        <v>0</v>
      </c>
      <c r="W483" s="44">
        <f>IFERROR(W482/H482,"0")</f>
        <v>0</v>
      </c>
      <c r="X483" s="44">
        <f>IFERROR(IF(X482="",0,X482),"0")</f>
        <v>0</v>
      </c>
      <c r="Y483" s="68"/>
      <c r="Z483" s="68"/>
    </row>
    <row r="484" spans="1:53" x14ac:dyDescent="0.2">
      <c r="A484" s="423"/>
      <c r="B484" s="423"/>
      <c r="C484" s="423"/>
      <c r="D484" s="423"/>
      <c r="E484" s="423"/>
      <c r="F484" s="423"/>
      <c r="G484" s="423"/>
      <c r="H484" s="423"/>
      <c r="I484" s="423"/>
      <c r="J484" s="423"/>
      <c r="K484" s="423"/>
      <c r="L484" s="423"/>
      <c r="M484" s="424"/>
      <c r="N484" s="420" t="s">
        <v>43</v>
      </c>
      <c r="O484" s="421"/>
      <c r="P484" s="421"/>
      <c r="Q484" s="421"/>
      <c r="R484" s="421"/>
      <c r="S484" s="421"/>
      <c r="T484" s="422"/>
      <c r="U484" s="43" t="s">
        <v>0</v>
      </c>
      <c r="V484" s="44">
        <f>IFERROR(SUM(V482:V482),"0")</f>
        <v>0</v>
      </c>
      <c r="W484" s="44">
        <f>IFERROR(SUM(W482:W482),"0")</f>
        <v>0</v>
      </c>
      <c r="X484" s="43"/>
      <c r="Y484" s="68"/>
      <c r="Z484" s="68"/>
    </row>
    <row r="485" spans="1:53" ht="27.75" customHeight="1" x14ac:dyDescent="0.2">
      <c r="A485" s="413" t="s">
        <v>665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55"/>
      <c r="Z485" s="55"/>
    </row>
    <row r="486" spans="1:53" ht="16.5" customHeight="1" x14ac:dyDescent="0.25">
      <c r="A486" s="414" t="s">
        <v>666</v>
      </c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4"/>
      <c r="O486" s="414"/>
      <c r="P486" s="414"/>
      <c r="Q486" s="414"/>
      <c r="R486" s="414"/>
      <c r="S486" s="414"/>
      <c r="T486" s="414"/>
      <c r="U486" s="414"/>
      <c r="V486" s="414"/>
      <c r="W486" s="414"/>
      <c r="X486" s="414"/>
      <c r="Y486" s="66"/>
      <c r="Z486" s="66"/>
    </row>
    <row r="487" spans="1:53" ht="14.25" customHeight="1" x14ac:dyDescent="0.25">
      <c r="A487" s="415" t="s">
        <v>117</v>
      </c>
      <c r="B487" s="415"/>
      <c r="C487" s="415"/>
      <c r="D487" s="415"/>
      <c r="E487" s="415"/>
      <c r="F487" s="415"/>
      <c r="G487" s="415"/>
      <c r="H487" s="415"/>
      <c r="I487" s="415"/>
      <c r="J487" s="415"/>
      <c r="K487" s="415"/>
      <c r="L487" s="415"/>
      <c r="M487" s="415"/>
      <c r="N487" s="415"/>
      <c r="O487" s="415"/>
      <c r="P487" s="415"/>
      <c r="Q487" s="415"/>
      <c r="R487" s="415"/>
      <c r="S487" s="415"/>
      <c r="T487" s="415"/>
      <c r="U487" s="415"/>
      <c r="V487" s="415"/>
      <c r="W487" s="415"/>
      <c r="X487" s="415"/>
      <c r="Y487" s="67"/>
      <c r="Z487" s="67"/>
    </row>
    <row r="488" spans="1:53" ht="27" customHeight="1" x14ac:dyDescent="0.25">
      <c r="A488" s="64" t="s">
        <v>667</v>
      </c>
      <c r="B488" s="64" t="s">
        <v>668</v>
      </c>
      <c r="C488" s="37">
        <v>4301011763</v>
      </c>
      <c r="D488" s="416">
        <v>4640242181011</v>
      </c>
      <c r="E488" s="416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113</v>
      </c>
      <c r="L488" s="39" t="s">
        <v>132</v>
      </c>
      <c r="M488" s="38">
        <v>55</v>
      </c>
      <c r="N488" s="689" t="s">
        <v>669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customHeight="1" x14ac:dyDescent="0.25">
      <c r="A489" s="64" t="s">
        <v>670</v>
      </c>
      <c r="B489" s="64" t="s">
        <v>671</v>
      </c>
      <c r="C489" s="37">
        <v>4301011585</v>
      </c>
      <c r="D489" s="416">
        <v>4640242180441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113</v>
      </c>
      <c r="L489" s="39" t="s">
        <v>112</v>
      </c>
      <c r="M489" s="38">
        <v>50</v>
      </c>
      <c r="N489" s="690" t="s">
        <v>672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ht="27" customHeight="1" x14ac:dyDescent="0.25">
      <c r="A490" s="64" t="s">
        <v>673</v>
      </c>
      <c r="B490" s="64" t="s">
        <v>674</v>
      </c>
      <c r="C490" s="37">
        <v>4301011584</v>
      </c>
      <c r="D490" s="416">
        <v>4640242180564</v>
      </c>
      <c r="E490" s="416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113</v>
      </c>
      <c r="L490" s="39" t="s">
        <v>112</v>
      </c>
      <c r="M490" s="38">
        <v>50</v>
      </c>
      <c r="N490" s="691" t="s">
        <v>675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0" t="s">
        <v>66</v>
      </c>
    </row>
    <row r="491" spans="1:53" ht="27" customHeight="1" x14ac:dyDescent="0.25">
      <c r="A491" s="64" t="s">
        <v>676</v>
      </c>
      <c r="B491" s="64" t="s">
        <v>677</v>
      </c>
      <c r="C491" s="37">
        <v>4301011762</v>
      </c>
      <c r="D491" s="416">
        <v>4640242180922</v>
      </c>
      <c r="E491" s="416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112</v>
      </c>
      <c r="M491" s="38">
        <v>55</v>
      </c>
      <c r="N491" s="692" t="s">
        <v>678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679</v>
      </c>
      <c r="B492" s="64" t="s">
        <v>680</v>
      </c>
      <c r="C492" s="37">
        <v>4301011551</v>
      </c>
      <c r="D492" s="416">
        <v>4640242180038</v>
      </c>
      <c r="E492" s="416"/>
      <c r="F492" s="63">
        <v>0.4</v>
      </c>
      <c r="G492" s="38">
        <v>10</v>
      </c>
      <c r="H492" s="63">
        <v>4</v>
      </c>
      <c r="I492" s="63">
        <v>4.24</v>
      </c>
      <c r="J492" s="38">
        <v>120</v>
      </c>
      <c r="K492" s="38" t="s">
        <v>79</v>
      </c>
      <c r="L492" s="39" t="s">
        <v>112</v>
      </c>
      <c r="M492" s="38">
        <v>50</v>
      </c>
      <c r="N492" s="693" t="s">
        <v>681</v>
      </c>
      <c r="O492" s="418"/>
      <c r="P492" s="418"/>
      <c r="Q492" s="418"/>
      <c r="R492" s="41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IFERROR(IF(W492=0,"",ROUNDUP(W492/H492,0)*0.00937),"")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42</v>
      </c>
      <c r="V493" s="44">
        <f>IFERROR(V488/H488,"0")+IFERROR(V489/H489,"0")+IFERROR(V490/H490,"0")+IFERROR(V491/H491,"0")+IFERROR(V492/H492,"0")</f>
        <v>0</v>
      </c>
      <c r="W493" s="44">
        <f>IFERROR(W488/H488,"0")+IFERROR(W489/H489,"0")+IFERROR(W490/H490,"0")+IFERROR(W491/H491,"0")+IFERROR(W492/H492,"0")</f>
        <v>0</v>
      </c>
      <c r="X493" s="44">
        <f>IFERROR(IF(X488="",0,X488),"0")+IFERROR(IF(X489="",0,X489),"0")+IFERROR(IF(X490="",0,X490),"0")+IFERROR(IF(X491="",0,X491),"0")+IFERROR(IF(X492="",0,X492),"0")</f>
        <v>0</v>
      </c>
      <c r="Y493" s="68"/>
      <c r="Z493" s="68"/>
    </row>
    <row r="494" spans="1:53" x14ac:dyDescent="0.2">
      <c r="A494" s="423"/>
      <c r="B494" s="423"/>
      <c r="C494" s="423"/>
      <c r="D494" s="423"/>
      <c r="E494" s="423"/>
      <c r="F494" s="423"/>
      <c r="G494" s="423"/>
      <c r="H494" s="423"/>
      <c r="I494" s="423"/>
      <c r="J494" s="423"/>
      <c r="K494" s="423"/>
      <c r="L494" s="423"/>
      <c r="M494" s="424"/>
      <c r="N494" s="420" t="s">
        <v>43</v>
      </c>
      <c r="O494" s="421"/>
      <c r="P494" s="421"/>
      <c r="Q494" s="421"/>
      <c r="R494" s="421"/>
      <c r="S494" s="421"/>
      <c r="T494" s="422"/>
      <c r="U494" s="43" t="s">
        <v>0</v>
      </c>
      <c r="V494" s="44">
        <f>IFERROR(SUM(V488:V492),"0")</f>
        <v>0</v>
      </c>
      <c r="W494" s="44">
        <f>IFERROR(SUM(W488:W492),"0")</f>
        <v>0</v>
      </c>
      <c r="X494" s="43"/>
      <c r="Y494" s="68"/>
      <c r="Z494" s="68"/>
    </row>
    <row r="495" spans="1:53" ht="14.25" customHeight="1" x14ac:dyDescent="0.25">
      <c r="A495" s="415" t="s">
        <v>109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67"/>
      <c r="Z495" s="67"/>
    </row>
    <row r="496" spans="1:53" ht="27" customHeight="1" x14ac:dyDescent="0.25">
      <c r="A496" s="64" t="s">
        <v>682</v>
      </c>
      <c r="B496" s="64" t="s">
        <v>683</v>
      </c>
      <c r="C496" s="37">
        <v>4301020260</v>
      </c>
      <c r="D496" s="416">
        <v>4640242180526</v>
      </c>
      <c r="E496" s="416"/>
      <c r="F496" s="63">
        <v>1.8</v>
      </c>
      <c r="G496" s="38">
        <v>6</v>
      </c>
      <c r="H496" s="63">
        <v>10.8</v>
      </c>
      <c r="I496" s="63">
        <v>11.28</v>
      </c>
      <c r="J496" s="38">
        <v>56</v>
      </c>
      <c r="K496" s="38" t="s">
        <v>113</v>
      </c>
      <c r="L496" s="39" t="s">
        <v>112</v>
      </c>
      <c r="M496" s="38">
        <v>50</v>
      </c>
      <c r="N496" s="694" t="s">
        <v>684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3" t="s">
        <v>66</v>
      </c>
    </row>
    <row r="497" spans="1:53" ht="16.5" customHeight="1" x14ac:dyDescent="0.25">
      <c r="A497" s="64" t="s">
        <v>685</v>
      </c>
      <c r="B497" s="64" t="s">
        <v>686</v>
      </c>
      <c r="C497" s="37">
        <v>4301020269</v>
      </c>
      <c r="D497" s="416">
        <v>4640242180519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132</v>
      </c>
      <c r="M497" s="38">
        <v>50</v>
      </c>
      <c r="N497" s="695" t="s">
        <v>687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4" t="s">
        <v>66</v>
      </c>
    </row>
    <row r="498" spans="1:53" ht="27" customHeight="1" x14ac:dyDescent="0.25">
      <c r="A498" s="64" t="s">
        <v>688</v>
      </c>
      <c r="B498" s="64" t="s">
        <v>689</v>
      </c>
      <c r="C498" s="37">
        <v>4301020309</v>
      </c>
      <c r="D498" s="416">
        <v>4640242180090</v>
      </c>
      <c r="E498" s="416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113</v>
      </c>
      <c r="L498" s="39" t="s">
        <v>112</v>
      </c>
      <c r="M498" s="38">
        <v>50</v>
      </c>
      <c r="N498" s="696" t="s">
        <v>690</v>
      </c>
      <c r="O498" s="418"/>
      <c r="P498" s="418"/>
      <c r="Q498" s="418"/>
      <c r="R498" s="41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45" t="s">
        <v>66</v>
      </c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42</v>
      </c>
      <c r="V499" s="44">
        <f>IFERROR(V496/H496,"0")+IFERROR(V497/H497,"0")+IFERROR(V498/H498,"0")</f>
        <v>0</v>
      </c>
      <c r="W499" s="44">
        <f>IFERROR(W496/H496,"0")+IFERROR(W497/H497,"0")+IFERROR(W498/H498,"0")</f>
        <v>0</v>
      </c>
      <c r="X499" s="44">
        <f>IFERROR(IF(X496="",0,X496),"0")+IFERROR(IF(X497="",0,X497),"0")+IFERROR(IF(X498="",0,X498),"0")</f>
        <v>0</v>
      </c>
      <c r="Y499" s="68"/>
      <c r="Z499" s="68"/>
    </row>
    <row r="500" spans="1:53" x14ac:dyDescent="0.2">
      <c r="A500" s="423"/>
      <c r="B500" s="423"/>
      <c r="C500" s="423"/>
      <c r="D500" s="423"/>
      <c r="E500" s="423"/>
      <c r="F500" s="423"/>
      <c r="G500" s="423"/>
      <c r="H500" s="423"/>
      <c r="I500" s="423"/>
      <c r="J500" s="423"/>
      <c r="K500" s="423"/>
      <c r="L500" s="423"/>
      <c r="M500" s="424"/>
      <c r="N500" s="420" t="s">
        <v>43</v>
      </c>
      <c r="O500" s="421"/>
      <c r="P500" s="421"/>
      <c r="Q500" s="421"/>
      <c r="R500" s="421"/>
      <c r="S500" s="421"/>
      <c r="T500" s="422"/>
      <c r="U500" s="43" t="s">
        <v>0</v>
      </c>
      <c r="V500" s="44">
        <f>IFERROR(SUM(V496:V498),"0")</f>
        <v>0</v>
      </c>
      <c r="W500" s="44">
        <f>IFERROR(SUM(W496:W498),"0")</f>
        <v>0</v>
      </c>
      <c r="X500" s="43"/>
      <c r="Y500" s="68"/>
      <c r="Z500" s="68"/>
    </row>
    <row r="501" spans="1:53" ht="14.25" customHeight="1" x14ac:dyDescent="0.25">
      <c r="A501" s="415" t="s">
        <v>75</v>
      </c>
      <c r="B501" s="415"/>
      <c r="C501" s="415"/>
      <c r="D501" s="415"/>
      <c r="E501" s="415"/>
      <c r="F501" s="415"/>
      <c r="G501" s="415"/>
      <c r="H501" s="415"/>
      <c r="I501" s="415"/>
      <c r="J501" s="415"/>
      <c r="K501" s="415"/>
      <c r="L501" s="415"/>
      <c r="M501" s="415"/>
      <c r="N501" s="415"/>
      <c r="O501" s="415"/>
      <c r="P501" s="415"/>
      <c r="Q501" s="415"/>
      <c r="R501" s="415"/>
      <c r="S501" s="415"/>
      <c r="T501" s="415"/>
      <c r="U501" s="415"/>
      <c r="V501" s="415"/>
      <c r="W501" s="415"/>
      <c r="X501" s="415"/>
      <c r="Y501" s="67"/>
      <c r="Z501" s="67"/>
    </row>
    <row r="502" spans="1:53" ht="27" customHeight="1" x14ac:dyDescent="0.25">
      <c r="A502" s="64" t="s">
        <v>691</v>
      </c>
      <c r="B502" s="64" t="s">
        <v>692</v>
      </c>
      <c r="C502" s="37">
        <v>4301031280</v>
      </c>
      <c r="D502" s="416">
        <v>4640242180816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79</v>
      </c>
      <c r="L502" s="39" t="s">
        <v>78</v>
      </c>
      <c r="M502" s="38">
        <v>40</v>
      </c>
      <c r="N502" s="697" t="s">
        <v>693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6" t="s">
        <v>66</v>
      </c>
    </row>
    <row r="503" spans="1:53" ht="27" customHeight="1" x14ac:dyDescent="0.25">
      <c r="A503" s="64" t="s">
        <v>694</v>
      </c>
      <c r="B503" s="64" t="s">
        <v>695</v>
      </c>
      <c r="C503" s="37">
        <v>4301031244</v>
      </c>
      <c r="D503" s="416">
        <v>4640242180595</v>
      </c>
      <c r="E503" s="416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79</v>
      </c>
      <c r="L503" s="39" t="s">
        <v>78</v>
      </c>
      <c r="M503" s="38">
        <v>40</v>
      </c>
      <c r="N503" s="698" t="s">
        <v>696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7" t="s">
        <v>66</v>
      </c>
    </row>
    <row r="504" spans="1:53" ht="27" customHeight="1" x14ac:dyDescent="0.25">
      <c r="A504" s="64" t="s">
        <v>697</v>
      </c>
      <c r="B504" s="64" t="s">
        <v>698</v>
      </c>
      <c r="C504" s="37">
        <v>4301031203</v>
      </c>
      <c r="D504" s="416">
        <v>4640242180908</v>
      </c>
      <c r="E504" s="416"/>
      <c r="F504" s="63">
        <v>0.28000000000000003</v>
      </c>
      <c r="G504" s="38">
        <v>6</v>
      </c>
      <c r="H504" s="63">
        <v>1.68</v>
      </c>
      <c r="I504" s="63">
        <v>1.81</v>
      </c>
      <c r="J504" s="38">
        <v>234</v>
      </c>
      <c r="K504" s="38" t="s">
        <v>174</v>
      </c>
      <c r="L504" s="39" t="s">
        <v>78</v>
      </c>
      <c r="M504" s="38">
        <v>40</v>
      </c>
      <c r="N504" s="699" t="s">
        <v>699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8" t="s">
        <v>66</v>
      </c>
    </row>
    <row r="505" spans="1:53" ht="27" customHeight="1" x14ac:dyDescent="0.25">
      <c r="A505" s="64" t="s">
        <v>700</v>
      </c>
      <c r="B505" s="64" t="s">
        <v>701</v>
      </c>
      <c r="C505" s="37">
        <v>4301031200</v>
      </c>
      <c r="D505" s="416">
        <v>4640242180489</v>
      </c>
      <c r="E505" s="416"/>
      <c r="F505" s="63">
        <v>0.28000000000000003</v>
      </c>
      <c r="G505" s="38">
        <v>6</v>
      </c>
      <c r="H505" s="63">
        <v>1.68</v>
      </c>
      <c r="I505" s="63">
        <v>1.84</v>
      </c>
      <c r="J505" s="38">
        <v>234</v>
      </c>
      <c r="K505" s="38" t="s">
        <v>174</v>
      </c>
      <c r="L505" s="39" t="s">
        <v>78</v>
      </c>
      <c r="M505" s="38">
        <v>40</v>
      </c>
      <c r="N505" s="700" t="s">
        <v>702</v>
      </c>
      <c r="O505" s="418"/>
      <c r="P505" s="418"/>
      <c r="Q505" s="418"/>
      <c r="R505" s="419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49" t="s">
        <v>66</v>
      </c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42</v>
      </c>
      <c r="V506" s="44">
        <f>IFERROR(V502/H502,"0")+IFERROR(V503/H503,"0")+IFERROR(V504/H504,"0")+IFERROR(V505/H505,"0")</f>
        <v>0</v>
      </c>
      <c r="W506" s="44">
        <f>IFERROR(W502/H502,"0")+IFERROR(W503/H503,"0")+IFERROR(W504/H504,"0")+IFERROR(W505/H505,"0")</f>
        <v>0</v>
      </c>
      <c r="X506" s="44">
        <f>IFERROR(IF(X502="",0,X502),"0")+IFERROR(IF(X503="",0,X503),"0")+IFERROR(IF(X504="",0,X504),"0")+IFERROR(IF(X505="",0,X505),"0")</f>
        <v>0</v>
      </c>
      <c r="Y506" s="68"/>
      <c r="Z506" s="68"/>
    </row>
    <row r="507" spans="1:53" x14ac:dyDescent="0.2">
      <c r="A507" s="423"/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4"/>
      <c r="N507" s="420" t="s">
        <v>43</v>
      </c>
      <c r="O507" s="421"/>
      <c r="P507" s="421"/>
      <c r="Q507" s="421"/>
      <c r="R507" s="421"/>
      <c r="S507" s="421"/>
      <c r="T507" s="422"/>
      <c r="U507" s="43" t="s">
        <v>0</v>
      </c>
      <c r="V507" s="44">
        <f>IFERROR(SUM(V502:V505),"0")</f>
        <v>0</v>
      </c>
      <c r="W507" s="44">
        <f>IFERROR(SUM(W502:W505),"0")</f>
        <v>0</v>
      </c>
      <c r="X507" s="43"/>
      <c r="Y507" s="68"/>
      <c r="Z507" s="68"/>
    </row>
    <row r="508" spans="1:53" ht="14.25" customHeight="1" x14ac:dyDescent="0.25">
      <c r="A508" s="415" t="s">
        <v>80</v>
      </c>
      <c r="B508" s="415"/>
      <c r="C508" s="415"/>
      <c r="D508" s="415"/>
      <c r="E508" s="415"/>
      <c r="F508" s="415"/>
      <c r="G508" s="415"/>
      <c r="H508" s="415"/>
      <c r="I508" s="415"/>
      <c r="J508" s="415"/>
      <c r="K508" s="415"/>
      <c r="L508" s="415"/>
      <c r="M508" s="415"/>
      <c r="N508" s="415"/>
      <c r="O508" s="415"/>
      <c r="P508" s="415"/>
      <c r="Q508" s="415"/>
      <c r="R508" s="415"/>
      <c r="S508" s="415"/>
      <c r="T508" s="415"/>
      <c r="U508" s="415"/>
      <c r="V508" s="415"/>
      <c r="W508" s="415"/>
      <c r="X508" s="415"/>
      <c r="Y508" s="67"/>
      <c r="Z508" s="67"/>
    </row>
    <row r="509" spans="1:53" ht="27" customHeight="1" x14ac:dyDescent="0.25">
      <c r="A509" s="64" t="s">
        <v>703</v>
      </c>
      <c r="B509" s="64" t="s">
        <v>704</v>
      </c>
      <c r="C509" s="37">
        <v>4301051310</v>
      </c>
      <c r="D509" s="416">
        <v>4680115880870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113</v>
      </c>
      <c r="L509" s="39" t="s">
        <v>132</v>
      </c>
      <c r="M509" s="38">
        <v>40</v>
      </c>
      <c r="N509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0" t="s">
        <v>66</v>
      </c>
    </row>
    <row r="510" spans="1:53" ht="27" customHeight="1" x14ac:dyDescent="0.25">
      <c r="A510" s="64" t="s">
        <v>705</v>
      </c>
      <c r="B510" s="64" t="s">
        <v>706</v>
      </c>
      <c r="C510" s="37">
        <v>4301051510</v>
      </c>
      <c r="D510" s="416">
        <v>4640242180540</v>
      </c>
      <c r="E510" s="416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113</v>
      </c>
      <c r="L510" s="39" t="s">
        <v>78</v>
      </c>
      <c r="M510" s="38">
        <v>30</v>
      </c>
      <c r="N510" s="702" t="s">
        <v>707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ht="27" customHeight="1" x14ac:dyDescent="0.25">
      <c r="A511" s="64" t="s">
        <v>708</v>
      </c>
      <c r="B511" s="64" t="s">
        <v>709</v>
      </c>
      <c r="C511" s="37">
        <v>4301051390</v>
      </c>
      <c r="D511" s="416">
        <v>4640242181233</v>
      </c>
      <c r="E511" s="416"/>
      <c r="F511" s="63">
        <v>0.3</v>
      </c>
      <c r="G511" s="38">
        <v>6</v>
      </c>
      <c r="H511" s="63">
        <v>1.8</v>
      </c>
      <c r="I511" s="63">
        <v>1.984</v>
      </c>
      <c r="J511" s="38">
        <v>234</v>
      </c>
      <c r="K511" s="38" t="s">
        <v>174</v>
      </c>
      <c r="L511" s="39" t="s">
        <v>78</v>
      </c>
      <c r="M511" s="38">
        <v>40</v>
      </c>
      <c r="N511" s="703" t="s">
        <v>710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2" t="s">
        <v>66</v>
      </c>
    </row>
    <row r="512" spans="1:53" ht="27" customHeight="1" x14ac:dyDescent="0.25">
      <c r="A512" s="64" t="s">
        <v>711</v>
      </c>
      <c r="B512" s="64" t="s">
        <v>712</v>
      </c>
      <c r="C512" s="37">
        <v>4301051508</v>
      </c>
      <c r="D512" s="416">
        <v>4640242180557</v>
      </c>
      <c r="E512" s="416"/>
      <c r="F512" s="63">
        <v>0.5</v>
      </c>
      <c r="G512" s="38">
        <v>6</v>
      </c>
      <c r="H512" s="63">
        <v>3</v>
      </c>
      <c r="I512" s="63">
        <v>3.2839999999999998</v>
      </c>
      <c r="J512" s="38">
        <v>156</v>
      </c>
      <c r="K512" s="38" t="s">
        <v>79</v>
      </c>
      <c r="L512" s="39" t="s">
        <v>78</v>
      </c>
      <c r="M512" s="38">
        <v>30</v>
      </c>
      <c r="N512" s="704" t="s">
        <v>713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IFERROR(IF(W512=0,"",ROUNDUP(W512/H512,0)*0.00753),"")</f>
        <v/>
      </c>
      <c r="Y512" s="69" t="s">
        <v>48</v>
      </c>
      <c r="Z512" s="70" t="s">
        <v>48</v>
      </c>
      <c r="AD512" s="71"/>
      <c r="BA512" s="353" t="s">
        <v>66</v>
      </c>
    </row>
    <row r="513" spans="1:53" ht="27" customHeight="1" x14ac:dyDescent="0.25">
      <c r="A513" s="64" t="s">
        <v>714</v>
      </c>
      <c r="B513" s="64" t="s">
        <v>715</v>
      </c>
      <c r="C513" s="37">
        <v>4301051448</v>
      </c>
      <c r="D513" s="416">
        <v>4640242181226</v>
      </c>
      <c r="E513" s="416"/>
      <c r="F513" s="63">
        <v>0.3</v>
      </c>
      <c r="G513" s="38">
        <v>6</v>
      </c>
      <c r="H513" s="63">
        <v>1.8</v>
      </c>
      <c r="I513" s="63">
        <v>1.972</v>
      </c>
      <c r="J513" s="38">
        <v>234</v>
      </c>
      <c r="K513" s="38" t="s">
        <v>174</v>
      </c>
      <c r="L513" s="39" t="s">
        <v>78</v>
      </c>
      <c r="M513" s="38">
        <v>30</v>
      </c>
      <c r="N513" s="705" t="s">
        <v>716</v>
      </c>
      <c r="O513" s="418"/>
      <c r="P513" s="418"/>
      <c r="Q513" s="418"/>
      <c r="R513" s="419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IFERROR(IF(W513=0,"",ROUNDUP(W513/H513,0)*0.00502),"")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42</v>
      </c>
      <c r="V514" s="44">
        <f>IFERROR(V509/H509,"0")+IFERROR(V510/H510,"0")+IFERROR(V511/H511,"0")+IFERROR(V512/H512,"0")+IFERROR(V513/H513,"0")</f>
        <v>0</v>
      </c>
      <c r="W514" s="44">
        <f>IFERROR(W509/H509,"0")+IFERROR(W510/H510,"0")+IFERROR(W511/H511,"0")+IFERROR(W512/H512,"0")+IFERROR(W513/H513,"0")</f>
        <v>0</v>
      </c>
      <c r="X514" s="44">
        <f>IFERROR(IF(X509="",0,X509),"0")+IFERROR(IF(X510="",0,X510),"0")+IFERROR(IF(X511="",0,X511),"0")+IFERROR(IF(X512="",0,X512),"0")+IFERROR(IF(X513="",0,X513),"0")</f>
        <v>0</v>
      </c>
      <c r="Y514" s="68"/>
      <c r="Z514" s="68"/>
    </row>
    <row r="515" spans="1:53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424"/>
      <c r="N515" s="420" t="s">
        <v>43</v>
      </c>
      <c r="O515" s="421"/>
      <c r="P515" s="421"/>
      <c r="Q515" s="421"/>
      <c r="R515" s="421"/>
      <c r="S515" s="421"/>
      <c r="T515" s="422"/>
      <c r="U515" s="43" t="s">
        <v>0</v>
      </c>
      <c r="V515" s="44">
        <f>IFERROR(SUM(V509:V513),"0")</f>
        <v>0</v>
      </c>
      <c r="W515" s="44">
        <f>IFERROR(SUM(W509:W513),"0")</f>
        <v>0</v>
      </c>
      <c r="X515" s="43"/>
      <c r="Y515" s="68"/>
      <c r="Z515" s="68"/>
    </row>
    <row r="516" spans="1:53" ht="15" customHeight="1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09"/>
      <c r="N516" s="706" t="s">
        <v>36</v>
      </c>
      <c r="O516" s="707"/>
      <c r="P516" s="707"/>
      <c r="Q516" s="707"/>
      <c r="R516" s="707"/>
      <c r="S516" s="707"/>
      <c r="T516" s="708"/>
      <c r="U516" s="43" t="s">
        <v>0</v>
      </c>
      <c r="V516" s="44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0</v>
      </c>
      <c r="W516" s="44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0</v>
      </c>
      <c r="X516" s="43"/>
      <c r="Y516" s="68"/>
      <c r="Z516" s="68"/>
    </row>
    <row r="517" spans="1:53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09"/>
      <c r="N517" s="706" t="s">
        <v>37</v>
      </c>
      <c r="O517" s="707"/>
      <c r="P517" s="707"/>
      <c r="Q517" s="707"/>
      <c r="R517" s="707"/>
      <c r="S517" s="707"/>
      <c r="T517" s="708"/>
      <c r="U517" s="43" t="s">
        <v>0</v>
      </c>
      <c r="V51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0</v>
      </c>
      <c r="W51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0</v>
      </c>
      <c r="X517" s="43"/>
      <c r="Y517" s="68"/>
      <c r="Z517" s="68"/>
    </row>
    <row r="518" spans="1:53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09"/>
      <c r="N518" s="706" t="s">
        <v>38</v>
      </c>
      <c r="O518" s="707"/>
      <c r="P518" s="707"/>
      <c r="Q518" s="707"/>
      <c r="R518" s="707"/>
      <c r="S518" s="707"/>
      <c r="T518" s="708"/>
      <c r="U518" s="43" t="s">
        <v>23</v>
      </c>
      <c r="V51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0</v>
      </c>
      <c r="W51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0</v>
      </c>
      <c r="X518" s="43"/>
      <c r="Y518" s="68"/>
      <c r="Z518" s="68"/>
    </row>
    <row r="519" spans="1:53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09"/>
      <c r="N519" s="706" t="s">
        <v>39</v>
      </c>
      <c r="O519" s="707"/>
      <c r="P519" s="707"/>
      <c r="Q519" s="707"/>
      <c r="R519" s="707"/>
      <c r="S519" s="707"/>
      <c r="T519" s="708"/>
      <c r="U519" s="43" t="s">
        <v>0</v>
      </c>
      <c r="V519" s="44">
        <f>GrossWeightTotal+PalletQtyTotal*25</f>
        <v>0</v>
      </c>
      <c r="W519" s="44">
        <f>GrossWeightTotalR+PalletQtyTotalR*25</f>
        <v>0</v>
      </c>
      <c r="X519" s="43"/>
      <c r="Y519" s="68"/>
      <c r="Z519" s="68"/>
    </row>
    <row r="520" spans="1:53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09"/>
      <c r="N520" s="706" t="s">
        <v>40</v>
      </c>
      <c r="O520" s="707"/>
      <c r="P520" s="707"/>
      <c r="Q520" s="707"/>
      <c r="R520" s="707"/>
      <c r="S520" s="707"/>
      <c r="T520" s="708"/>
      <c r="U520" s="43" t="s">
        <v>23</v>
      </c>
      <c r="V520" s="44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0</v>
      </c>
      <c r="W520" s="44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0</v>
      </c>
      <c r="X520" s="43"/>
      <c r="Y520" s="68"/>
      <c r="Z520" s="68"/>
    </row>
    <row r="521" spans="1:53" ht="14.25" x14ac:dyDescent="0.2">
      <c r="A521" s="423"/>
      <c r="B521" s="423"/>
      <c r="C521" s="423"/>
      <c r="D521" s="423"/>
      <c r="E521" s="423"/>
      <c r="F521" s="423"/>
      <c r="G521" s="423"/>
      <c r="H521" s="423"/>
      <c r="I521" s="423"/>
      <c r="J521" s="423"/>
      <c r="K521" s="423"/>
      <c r="L521" s="423"/>
      <c r="M521" s="709"/>
      <c r="N521" s="706" t="s">
        <v>41</v>
      </c>
      <c r="O521" s="707"/>
      <c r="P521" s="707"/>
      <c r="Q521" s="707"/>
      <c r="R521" s="707"/>
      <c r="S521" s="707"/>
      <c r="T521" s="708"/>
      <c r="U521" s="46" t="s">
        <v>54</v>
      </c>
      <c r="V521" s="43"/>
      <c r="W521" s="43"/>
      <c r="X521" s="43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0</v>
      </c>
      <c r="Y521" s="68"/>
      <c r="Z521" s="68"/>
    </row>
    <row r="522" spans="1:53" ht="13.5" thickBot="1" x14ac:dyDescent="0.25"/>
    <row r="523" spans="1:53" ht="27" thickTop="1" thickBot="1" x14ac:dyDescent="0.25">
      <c r="A523" s="47" t="s">
        <v>9</v>
      </c>
      <c r="B523" s="72" t="s">
        <v>74</v>
      </c>
      <c r="C523" s="710" t="s">
        <v>107</v>
      </c>
      <c r="D523" s="710" t="s">
        <v>107</v>
      </c>
      <c r="E523" s="710" t="s">
        <v>107</v>
      </c>
      <c r="F523" s="710" t="s">
        <v>107</v>
      </c>
      <c r="G523" s="710" t="s">
        <v>235</v>
      </c>
      <c r="H523" s="710" t="s">
        <v>235</v>
      </c>
      <c r="I523" s="710" t="s">
        <v>235</v>
      </c>
      <c r="J523" s="710" t="s">
        <v>235</v>
      </c>
      <c r="K523" s="711"/>
      <c r="L523" s="710" t="s">
        <v>235</v>
      </c>
      <c r="M523" s="710" t="s">
        <v>235</v>
      </c>
      <c r="N523" s="710" t="s">
        <v>235</v>
      </c>
      <c r="O523" s="710" t="s">
        <v>235</v>
      </c>
      <c r="P523" s="710" t="s">
        <v>476</v>
      </c>
      <c r="Q523" s="710" t="s">
        <v>476</v>
      </c>
      <c r="R523" s="710" t="s">
        <v>529</v>
      </c>
      <c r="S523" s="710" t="s">
        <v>529</v>
      </c>
      <c r="T523" s="72" t="s">
        <v>607</v>
      </c>
      <c r="U523" s="72" t="s">
        <v>665</v>
      </c>
      <c r="Z523" s="61"/>
      <c r="AC523" s="1"/>
    </row>
    <row r="524" spans="1:53" ht="14.25" customHeight="1" thickTop="1" x14ac:dyDescent="0.2">
      <c r="A524" s="712" t="s">
        <v>10</v>
      </c>
      <c r="B524" s="710" t="s">
        <v>74</v>
      </c>
      <c r="C524" s="710" t="s">
        <v>108</v>
      </c>
      <c r="D524" s="710" t="s">
        <v>116</v>
      </c>
      <c r="E524" s="710" t="s">
        <v>107</v>
      </c>
      <c r="F524" s="710" t="s">
        <v>227</v>
      </c>
      <c r="G524" s="710" t="s">
        <v>236</v>
      </c>
      <c r="H524" s="710" t="s">
        <v>243</v>
      </c>
      <c r="I524" s="710" t="s">
        <v>262</v>
      </c>
      <c r="J524" s="710" t="s">
        <v>321</v>
      </c>
      <c r="K524" s="1"/>
      <c r="L524" s="710" t="s">
        <v>342</v>
      </c>
      <c r="M524" s="710" t="s">
        <v>361</v>
      </c>
      <c r="N524" s="710" t="s">
        <v>445</v>
      </c>
      <c r="O524" s="710" t="s">
        <v>463</v>
      </c>
      <c r="P524" s="710" t="s">
        <v>477</v>
      </c>
      <c r="Q524" s="710" t="s">
        <v>504</v>
      </c>
      <c r="R524" s="710" t="s">
        <v>530</v>
      </c>
      <c r="S524" s="710" t="s">
        <v>579</v>
      </c>
      <c r="T524" s="710" t="s">
        <v>607</v>
      </c>
      <c r="U524" s="710" t="s">
        <v>666</v>
      </c>
      <c r="Z524" s="61"/>
      <c r="AC524" s="1"/>
    </row>
    <row r="525" spans="1:53" ht="13.5" thickBot="1" x14ac:dyDescent="0.25">
      <c r="A525" s="713"/>
      <c r="B525" s="710"/>
      <c r="C525" s="710"/>
      <c r="D525" s="710"/>
      <c r="E525" s="710"/>
      <c r="F525" s="710"/>
      <c r="G525" s="710"/>
      <c r="H525" s="710"/>
      <c r="I525" s="710"/>
      <c r="J525" s="710"/>
      <c r="K525" s="1"/>
      <c r="L525" s="710"/>
      <c r="M525" s="710"/>
      <c r="N525" s="710"/>
      <c r="O525" s="710"/>
      <c r="P525" s="710"/>
      <c r="Q525" s="710"/>
      <c r="R525" s="710"/>
      <c r="S525" s="710"/>
      <c r="T525" s="710"/>
      <c r="U525" s="710"/>
      <c r="Z525" s="61"/>
      <c r="AC525" s="1"/>
    </row>
    <row r="526" spans="1:53" ht="18" thickTop="1" thickBot="1" x14ac:dyDescent="0.25">
      <c r="A526" s="47" t="s">
        <v>13</v>
      </c>
      <c r="B526" s="53">
        <f>IFERROR(W22*1,"0")+IFERROR(W26*1,"0")+IFERROR(W27*1,"0")+IFERROR(W28*1,"0")+IFERROR(W29*1,"0")+IFERROR(W30*1,"0")+IFERROR(W31*1,"0")+IFERROR(W35*1,"0")+IFERROR(W39*1,"0")+IFERROR(W43*1,"0")</f>
        <v>0</v>
      </c>
      <c r="C526" s="53">
        <f>IFERROR(W49*1,"0")+IFERROR(W50*1,"0")</f>
        <v>0</v>
      </c>
      <c r="D526" s="53">
        <f>IFERROR(W55*1,"0")+IFERROR(W56*1,"0")+IFERROR(W57*1,"0")+IFERROR(W58*1,"0")</f>
        <v>0</v>
      </c>
      <c r="E52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3">
        <f>IFERROR(W130*1,"0")+IFERROR(W131*1,"0")+IFERROR(W132*1,"0")+IFERROR(W133*1,"0")</f>
        <v>0</v>
      </c>
      <c r="G526" s="53">
        <f>IFERROR(W139*1,"0")+IFERROR(W140*1,"0")+IFERROR(W141*1,"0")</f>
        <v>0</v>
      </c>
      <c r="H526" s="53">
        <f>IFERROR(W146*1,"0")+IFERROR(W147*1,"0")+IFERROR(W148*1,"0")+IFERROR(W149*1,"0")+IFERROR(W150*1,"0")+IFERROR(W151*1,"0")+IFERROR(W152*1,"0")+IFERROR(W153*1,"0")+IFERROR(W154*1,"0")</f>
        <v>0</v>
      </c>
      <c r="I526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3">
        <f>IFERROR(W204*1,"0")+IFERROR(W205*1,"0")+IFERROR(W206*1,"0")+IFERROR(W207*1,"0")+IFERROR(W208*1,"0")+IFERROR(W209*1,"0")+IFERROR(W213*1,"0")</f>
        <v>0</v>
      </c>
      <c r="K526" s="1"/>
      <c r="L526" s="53">
        <f>IFERROR(W218*1,"0")+IFERROR(W219*1,"0")+IFERROR(W220*1,"0")+IFERROR(W221*1,"0")+IFERROR(W222*1,"0")+IFERROR(W223*1,"0")</f>
        <v>0</v>
      </c>
      <c r="M526" s="53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53">
        <f>IFERROR(W289*1,"0")+IFERROR(W290*1,"0")+IFERROR(W291*1,"0")+IFERROR(W292*1,"0")+IFERROR(W293*1,"0")+IFERROR(W294*1,"0")+IFERROR(W295*1,"0")+IFERROR(W296*1,"0")+IFERROR(W300*1,"0")+IFERROR(W301*1,"0")</f>
        <v>0</v>
      </c>
      <c r="O526" s="53">
        <f>IFERROR(W306*1,"0")+IFERROR(W310*1,"0")+IFERROR(W311*1,"0")+IFERROR(W312*1,"0")+IFERROR(W316*1,"0")+IFERROR(W320*1,"0")</f>
        <v>0</v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3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3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61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4" t="s">
        <v>718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720</v>
      </c>
      <c r="C6" s="54" t="s">
        <v>721</v>
      </c>
      <c r="D6" s="54" t="s">
        <v>722</v>
      </c>
      <c r="E6" s="54" t="s">
        <v>48</v>
      </c>
    </row>
    <row r="7" spans="2:8" x14ac:dyDescent="0.2">
      <c r="B7" s="54" t="s">
        <v>723</v>
      </c>
      <c r="C7" s="54" t="s">
        <v>724</v>
      </c>
      <c r="D7" s="54" t="s">
        <v>725</v>
      </c>
      <c r="E7" s="54" t="s">
        <v>48</v>
      </c>
    </row>
    <row r="8" spans="2:8" x14ac:dyDescent="0.2">
      <c r="B8" s="54" t="s">
        <v>726</v>
      </c>
      <c r="C8" s="54" t="s">
        <v>727</v>
      </c>
      <c r="D8" s="54" t="s">
        <v>728</v>
      </c>
      <c r="E8" s="54" t="s">
        <v>48</v>
      </c>
    </row>
    <row r="9" spans="2:8" x14ac:dyDescent="0.2">
      <c r="B9" s="54" t="s">
        <v>729</v>
      </c>
      <c r="C9" s="54" t="s">
        <v>730</v>
      </c>
      <c r="D9" s="54" t="s">
        <v>731</v>
      </c>
      <c r="E9" s="54" t="s">
        <v>48</v>
      </c>
    </row>
    <row r="10" spans="2:8" x14ac:dyDescent="0.2">
      <c r="B10" s="54" t="s">
        <v>732</v>
      </c>
      <c r="C10" s="54" t="s">
        <v>733</v>
      </c>
      <c r="D10" s="54" t="s">
        <v>734</v>
      </c>
      <c r="E10" s="54" t="s">
        <v>48</v>
      </c>
    </row>
    <row r="11" spans="2:8" x14ac:dyDescent="0.2">
      <c r="B11" s="54" t="s">
        <v>735</v>
      </c>
      <c r="C11" s="54" t="s">
        <v>736</v>
      </c>
      <c r="D11" s="54" t="s">
        <v>737</v>
      </c>
      <c r="E11" s="54" t="s">
        <v>48</v>
      </c>
    </row>
    <row r="13" spans="2:8" x14ac:dyDescent="0.2">
      <c r="B13" s="54" t="s">
        <v>738</v>
      </c>
      <c r="C13" s="54" t="s">
        <v>721</v>
      </c>
      <c r="D13" s="54" t="s">
        <v>48</v>
      </c>
      <c r="E13" s="54" t="s">
        <v>48</v>
      </c>
    </row>
    <row r="15" spans="2:8" x14ac:dyDescent="0.2">
      <c r="B15" s="54" t="s">
        <v>739</v>
      </c>
      <c r="C15" s="54" t="s">
        <v>724</v>
      </c>
      <c r="D15" s="54" t="s">
        <v>48</v>
      </c>
      <c r="E15" s="54" t="s">
        <v>48</v>
      </c>
    </row>
    <row r="17" spans="2:5" x14ac:dyDescent="0.2">
      <c r="B17" s="54" t="s">
        <v>740</v>
      </c>
      <c r="C17" s="54" t="s">
        <v>727</v>
      </c>
      <c r="D17" s="54" t="s">
        <v>48</v>
      </c>
      <c r="E17" s="54" t="s">
        <v>48</v>
      </c>
    </row>
    <row r="19" spans="2:5" x14ac:dyDescent="0.2">
      <c r="B19" s="54" t="s">
        <v>741</v>
      </c>
      <c r="C19" s="54" t="s">
        <v>730</v>
      </c>
      <c r="D19" s="54" t="s">
        <v>48</v>
      </c>
      <c r="E19" s="54" t="s">
        <v>48</v>
      </c>
    </row>
    <row r="21" spans="2:5" x14ac:dyDescent="0.2">
      <c r="B21" s="54" t="s">
        <v>742</v>
      </c>
      <c r="C21" s="54" t="s">
        <v>733</v>
      </c>
      <c r="D21" s="54" t="s">
        <v>48</v>
      </c>
      <c r="E21" s="54" t="s">
        <v>48</v>
      </c>
    </row>
    <row r="23" spans="2:5" x14ac:dyDescent="0.2">
      <c r="B23" s="54" t="s">
        <v>743</v>
      </c>
      <c r="C23" s="54" t="s">
        <v>736</v>
      </c>
      <c r="D23" s="54" t="s">
        <v>48</v>
      </c>
      <c r="E23" s="54" t="s">
        <v>48</v>
      </c>
    </row>
    <row r="25" spans="2:5" x14ac:dyDescent="0.2">
      <c r="B25" s="54" t="s">
        <v>744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754</v>
      </c>
      <c r="C35" s="54" t="s">
        <v>48</v>
      </c>
      <c r="D35" s="54" t="s">
        <v>48</v>
      </c>
      <c r="E35" s="54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