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56" i="2" l="1"/>
  <c r="X555" i="2"/>
  <c r="W555" i="2"/>
  <c r="BO554" i="2"/>
  <c r="BN554" i="2"/>
  <c r="BL554" i="2"/>
  <c r="X554" i="2"/>
  <c r="BM554" i="2" s="1"/>
  <c r="BN553" i="2"/>
  <c r="BL553" i="2"/>
  <c r="Y553" i="2"/>
  <c r="X553" i="2"/>
  <c r="BO553" i="2" s="1"/>
  <c r="BO552" i="2"/>
  <c r="BN552" i="2"/>
  <c r="BL552" i="2"/>
  <c r="X552" i="2"/>
  <c r="BM552" i="2" s="1"/>
  <c r="BN551" i="2"/>
  <c r="BL551" i="2"/>
  <c r="Y551" i="2"/>
  <c r="X551" i="2"/>
  <c r="BO551" i="2" s="1"/>
  <c r="W549" i="2"/>
  <c r="W548" i="2"/>
  <c r="BN547" i="2"/>
  <c r="BL547" i="2"/>
  <c r="X547" i="2"/>
  <c r="BO546" i="2"/>
  <c r="BN546" i="2"/>
  <c r="BM546" i="2"/>
  <c r="BL546" i="2"/>
  <c r="Y546" i="2"/>
  <c r="X546" i="2"/>
  <c r="BN545" i="2"/>
  <c r="BL545" i="2"/>
  <c r="X545" i="2"/>
  <c r="BO544" i="2"/>
  <c r="BN544" i="2"/>
  <c r="BM544" i="2"/>
  <c r="BL544" i="2"/>
  <c r="Y544" i="2"/>
  <c r="X544" i="2"/>
  <c r="BN543" i="2"/>
  <c r="BL543" i="2"/>
  <c r="X543" i="2"/>
  <c r="W541" i="2"/>
  <c r="W540" i="2"/>
  <c r="BN539" i="2"/>
  <c r="BL539" i="2"/>
  <c r="X539" i="2"/>
  <c r="BO539" i="2" s="1"/>
  <c r="BO538" i="2"/>
  <c r="BN538" i="2"/>
  <c r="BL538" i="2"/>
  <c r="X538" i="2"/>
  <c r="BM538" i="2" s="1"/>
  <c r="BN537" i="2"/>
  <c r="BL537" i="2"/>
  <c r="X537" i="2"/>
  <c r="BO537" i="2" s="1"/>
  <c r="BO536" i="2"/>
  <c r="BN536" i="2"/>
  <c r="BL536" i="2"/>
  <c r="X536" i="2"/>
  <c r="X541" i="2" s="1"/>
  <c r="BN535" i="2"/>
  <c r="BL535" i="2"/>
  <c r="X535" i="2"/>
  <c r="X540" i="2" s="1"/>
  <c r="W533" i="2"/>
  <c r="W532" i="2"/>
  <c r="BN531" i="2"/>
  <c r="BL531" i="2"/>
  <c r="X531" i="2"/>
  <c r="BO531" i="2" s="1"/>
  <c r="BO530" i="2"/>
  <c r="BN530" i="2"/>
  <c r="BM530" i="2"/>
  <c r="BL530" i="2"/>
  <c r="Y530" i="2"/>
  <c r="X530" i="2"/>
  <c r="BN529" i="2"/>
  <c r="BL529" i="2"/>
  <c r="X529" i="2"/>
  <c r="BO528" i="2"/>
  <c r="BN528" i="2"/>
  <c r="BM528" i="2"/>
  <c r="BL528" i="2"/>
  <c r="Y528" i="2"/>
  <c r="X528" i="2"/>
  <c r="BN527" i="2"/>
  <c r="BL527" i="2"/>
  <c r="X527" i="2"/>
  <c r="X533" i="2" s="1"/>
  <c r="X525" i="2"/>
  <c r="W525" i="2"/>
  <c r="Y524" i="2"/>
  <c r="X524" i="2"/>
  <c r="W524" i="2"/>
  <c r="BO523" i="2"/>
  <c r="BN523" i="2"/>
  <c r="BM523" i="2"/>
  <c r="BL523" i="2"/>
  <c r="Y523" i="2"/>
  <c r="X523" i="2"/>
  <c r="BO522" i="2"/>
  <c r="BN522" i="2"/>
  <c r="BM522" i="2"/>
  <c r="BL522" i="2"/>
  <c r="Y522" i="2"/>
  <c r="X522" i="2"/>
  <c r="BO521" i="2"/>
  <c r="BN521" i="2"/>
  <c r="BM521" i="2"/>
  <c r="BL521" i="2"/>
  <c r="Y521" i="2"/>
  <c r="X521" i="2"/>
  <c r="BO520" i="2"/>
  <c r="BN520" i="2"/>
  <c r="BM520" i="2"/>
  <c r="BL520" i="2"/>
  <c r="Y520" i="2"/>
  <c r="X520" i="2"/>
  <c r="BO519" i="2"/>
  <c r="BN519" i="2"/>
  <c r="BM519" i="2"/>
  <c r="BL519" i="2"/>
  <c r="Y519" i="2"/>
  <c r="X519" i="2"/>
  <c r="BO518" i="2"/>
  <c r="BN518" i="2"/>
  <c r="BM518" i="2"/>
  <c r="BL518" i="2"/>
  <c r="Y518" i="2"/>
  <c r="X518" i="2"/>
  <c r="BO517" i="2"/>
  <c r="BN517" i="2"/>
  <c r="BM517" i="2"/>
  <c r="BL517" i="2"/>
  <c r="Y517" i="2"/>
  <c r="X517" i="2"/>
  <c r="BO516" i="2"/>
  <c r="BN516" i="2"/>
  <c r="BM516" i="2"/>
  <c r="BL516" i="2"/>
  <c r="Y516" i="2"/>
  <c r="X516" i="2"/>
  <c r="BO515" i="2"/>
  <c r="BN515" i="2"/>
  <c r="BM515" i="2"/>
  <c r="BL515" i="2"/>
  <c r="Y515" i="2"/>
  <c r="X515" i="2"/>
  <c r="X511" i="2"/>
  <c r="W511" i="2"/>
  <c r="X510" i="2"/>
  <c r="W510" i="2"/>
  <c r="BN509" i="2"/>
  <c r="BM509" i="2"/>
  <c r="BL509" i="2"/>
  <c r="X509" i="2"/>
  <c r="BO509" i="2" s="1"/>
  <c r="O509" i="2"/>
  <c r="W507" i="2"/>
  <c r="W506" i="2"/>
  <c r="BN505" i="2"/>
  <c r="BM505" i="2"/>
  <c r="BL505" i="2"/>
  <c r="X505" i="2"/>
  <c r="BO505" i="2" s="1"/>
  <c r="O505" i="2"/>
  <c r="BO504" i="2"/>
  <c r="BN504" i="2"/>
  <c r="BM504" i="2"/>
  <c r="BL504" i="2"/>
  <c r="Y504" i="2"/>
  <c r="X504" i="2"/>
  <c r="O504" i="2"/>
  <c r="BN503" i="2"/>
  <c r="BL503" i="2"/>
  <c r="X503" i="2"/>
  <c r="O503" i="2"/>
  <c r="W501" i="2"/>
  <c r="W500" i="2"/>
  <c r="BN499" i="2"/>
  <c r="BL499" i="2"/>
  <c r="X499" i="2"/>
  <c r="O499" i="2"/>
  <c r="BO498" i="2"/>
  <c r="BN498" i="2"/>
  <c r="BL498" i="2"/>
  <c r="X498" i="2"/>
  <c r="BM498" i="2" s="1"/>
  <c r="O498" i="2"/>
  <c r="BN497" i="2"/>
  <c r="BL497" i="2"/>
  <c r="X497" i="2"/>
  <c r="O497" i="2"/>
  <c r="BO496" i="2"/>
  <c r="BN496" i="2"/>
  <c r="BM496" i="2"/>
  <c r="BL496" i="2"/>
  <c r="Y496" i="2"/>
  <c r="X496" i="2"/>
  <c r="O496" i="2"/>
  <c r="BN495" i="2"/>
  <c r="BM495" i="2"/>
  <c r="BL495" i="2"/>
  <c r="Y495" i="2"/>
  <c r="X495" i="2"/>
  <c r="BO495" i="2" s="1"/>
  <c r="O495" i="2"/>
  <c r="BO494" i="2"/>
  <c r="BN494" i="2"/>
  <c r="BM494" i="2"/>
  <c r="BL494" i="2"/>
  <c r="Y494" i="2"/>
  <c r="X494" i="2"/>
  <c r="O494" i="2"/>
  <c r="X492" i="2"/>
  <c r="W492" i="2"/>
  <c r="W491" i="2"/>
  <c r="BO490" i="2"/>
  <c r="BN490" i="2"/>
  <c r="BM490" i="2"/>
  <c r="BL490" i="2"/>
  <c r="Y490" i="2"/>
  <c r="X490" i="2"/>
  <c r="O490" i="2"/>
  <c r="BO489" i="2"/>
  <c r="BN489" i="2"/>
  <c r="BM489" i="2"/>
  <c r="BL489" i="2"/>
  <c r="X489" i="2"/>
  <c r="X491" i="2" s="1"/>
  <c r="O489" i="2"/>
  <c r="W487" i="2"/>
  <c r="W486" i="2"/>
  <c r="BO485" i="2"/>
  <c r="BN485" i="2"/>
  <c r="BM485" i="2"/>
  <c r="BL485" i="2"/>
  <c r="X485" i="2"/>
  <c r="Y485" i="2" s="1"/>
  <c r="O485" i="2"/>
  <c r="BN484" i="2"/>
  <c r="BL484" i="2"/>
  <c r="Y484" i="2"/>
  <c r="X484" i="2"/>
  <c r="BO484" i="2" s="1"/>
  <c r="O484" i="2"/>
  <c r="BO483" i="2"/>
  <c r="BN483" i="2"/>
  <c r="BL483" i="2"/>
  <c r="Y483" i="2"/>
  <c r="X483" i="2"/>
  <c r="BM483" i="2" s="1"/>
  <c r="O483" i="2"/>
  <c r="BN482" i="2"/>
  <c r="BM482" i="2"/>
  <c r="BL482" i="2"/>
  <c r="Y482" i="2"/>
  <c r="X482" i="2"/>
  <c r="BO482" i="2" s="1"/>
  <c r="O482" i="2"/>
  <c r="BN481" i="2"/>
  <c r="BM481" i="2"/>
  <c r="BL481" i="2"/>
  <c r="X481" i="2"/>
  <c r="BO481" i="2" s="1"/>
  <c r="O481" i="2"/>
  <c r="BO480" i="2"/>
  <c r="BN480" i="2"/>
  <c r="BM480" i="2"/>
  <c r="BL480" i="2"/>
  <c r="Y480" i="2"/>
  <c r="X480" i="2"/>
  <c r="O480" i="2"/>
  <c r="BN479" i="2"/>
  <c r="BL479" i="2"/>
  <c r="X479" i="2"/>
  <c r="O479" i="2"/>
  <c r="BO478" i="2"/>
  <c r="BN478" i="2"/>
  <c r="BL478" i="2"/>
  <c r="X478" i="2"/>
  <c r="BM478" i="2" s="1"/>
  <c r="O478" i="2"/>
  <c r="BN477" i="2"/>
  <c r="BL477" i="2"/>
  <c r="X477" i="2"/>
  <c r="O477" i="2"/>
  <c r="BO476" i="2"/>
  <c r="BN476" i="2"/>
  <c r="BM476" i="2"/>
  <c r="BL476" i="2"/>
  <c r="Y476" i="2"/>
  <c r="X476" i="2"/>
  <c r="O476" i="2"/>
  <c r="BN475" i="2"/>
  <c r="BM475" i="2"/>
  <c r="BL475" i="2"/>
  <c r="Y475" i="2"/>
  <c r="X475" i="2"/>
  <c r="O475" i="2"/>
  <c r="BO474" i="2"/>
  <c r="BN474" i="2"/>
  <c r="BM474" i="2"/>
  <c r="BL474" i="2"/>
  <c r="Y474" i="2"/>
  <c r="X474" i="2"/>
  <c r="O474" i="2"/>
  <c r="X470" i="2"/>
  <c r="W470" i="2"/>
  <c r="Y469" i="2"/>
  <c r="X469" i="2"/>
  <c r="W469" i="2"/>
  <c r="BO468" i="2"/>
  <c r="BN468" i="2"/>
  <c r="BM468" i="2"/>
  <c r="BL468" i="2"/>
  <c r="Y468" i="2"/>
  <c r="X468" i="2"/>
  <c r="X466" i="2"/>
  <c r="W466" i="2"/>
  <c r="X465" i="2"/>
  <c r="W465" i="2"/>
  <c r="BN464" i="2"/>
  <c r="BM464" i="2"/>
  <c r="BL464" i="2"/>
  <c r="X464" i="2"/>
  <c r="V567" i="2" s="1"/>
  <c r="O464" i="2"/>
  <c r="X461" i="2"/>
  <c r="W461" i="2"/>
  <c r="W460" i="2"/>
  <c r="BN459" i="2"/>
  <c r="BM459" i="2"/>
  <c r="BL459" i="2"/>
  <c r="X459" i="2"/>
  <c r="BO459" i="2" s="1"/>
  <c r="O459" i="2"/>
  <c r="BO458" i="2"/>
  <c r="BN458" i="2"/>
  <c r="BM458" i="2"/>
  <c r="BL458" i="2"/>
  <c r="Y458" i="2"/>
  <c r="X458" i="2"/>
  <c r="O458" i="2"/>
  <c r="BN457" i="2"/>
  <c r="BL457" i="2"/>
  <c r="X457" i="2"/>
  <c r="O457" i="2"/>
  <c r="W454" i="2"/>
  <c r="W453" i="2"/>
  <c r="BN452" i="2"/>
  <c r="BL452" i="2"/>
  <c r="X452" i="2"/>
  <c r="O452" i="2"/>
  <c r="X450" i="2"/>
  <c r="W450" i="2"/>
  <c r="W449" i="2"/>
  <c r="BN448" i="2"/>
  <c r="BL448" i="2"/>
  <c r="X448" i="2"/>
  <c r="O448" i="2"/>
  <c r="W446" i="2"/>
  <c r="W445" i="2"/>
  <c r="BN444" i="2"/>
  <c r="BL444" i="2"/>
  <c r="X444" i="2"/>
  <c r="X446" i="2" s="1"/>
  <c r="O444" i="2"/>
  <c r="BO443" i="2"/>
  <c r="BN443" i="2"/>
  <c r="BL443" i="2"/>
  <c r="X443" i="2"/>
  <c r="BM443" i="2" s="1"/>
  <c r="O443" i="2"/>
  <c r="W441" i="2"/>
  <c r="X440" i="2"/>
  <c r="W440" i="2"/>
  <c r="BO439" i="2"/>
  <c r="BN439" i="2"/>
  <c r="BL439" i="2"/>
  <c r="X439" i="2"/>
  <c r="BM439" i="2" s="1"/>
  <c r="O439" i="2"/>
  <c r="BN438" i="2"/>
  <c r="BL438" i="2"/>
  <c r="X438" i="2"/>
  <c r="O438" i="2"/>
  <c r="BO437" i="2"/>
  <c r="BN437" i="2"/>
  <c r="BM437" i="2"/>
  <c r="BL437" i="2"/>
  <c r="Y437" i="2"/>
  <c r="X437" i="2"/>
  <c r="O437" i="2"/>
  <c r="BN436" i="2"/>
  <c r="BM436" i="2"/>
  <c r="BL436" i="2"/>
  <c r="Y436" i="2"/>
  <c r="X436" i="2"/>
  <c r="BO436" i="2" s="1"/>
  <c r="O436" i="2"/>
  <c r="BO435" i="2"/>
  <c r="BN435" i="2"/>
  <c r="BM435" i="2"/>
  <c r="BL435" i="2"/>
  <c r="Y435" i="2"/>
  <c r="X435" i="2"/>
  <c r="O435" i="2"/>
  <c r="BO434" i="2"/>
  <c r="BN434" i="2"/>
  <c r="BM434" i="2"/>
  <c r="BL434" i="2"/>
  <c r="X434" i="2"/>
  <c r="Y434" i="2" s="1"/>
  <c r="O434" i="2"/>
  <c r="W432" i="2"/>
  <c r="W431" i="2"/>
  <c r="BO430" i="2"/>
  <c r="BN430" i="2"/>
  <c r="BM430" i="2"/>
  <c r="BL430" i="2"/>
  <c r="X430" i="2"/>
  <c r="Y430" i="2" s="1"/>
  <c r="O430" i="2"/>
  <c r="BN429" i="2"/>
  <c r="BL429" i="2"/>
  <c r="Y429" i="2"/>
  <c r="Y431" i="2" s="1"/>
  <c r="X429" i="2"/>
  <c r="O429" i="2"/>
  <c r="W426" i="2"/>
  <c r="W425" i="2"/>
  <c r="BN424" i="2"/>
  <c r="BL424" i="2"/>
  <c r="Y424" i="2"/>
  <c r="X424" i="2"/>
  <c r="BO424" i="2" s="1"/>
  <c r="O424" i="2"/>
  <c r="BO423" i="2"/>
  <c r="BN423" i="2"/>
  <c r="BL423" i="2"/>
  <c r="Y423" i="2"/>
  <c r="X423" i="2"/>
  <c r="BM423" i="2" s="1"/>
  <c r="O423" i="2"/>
  <c r="BN422" i="2"/>
  <c r="BM422" i="2"/>
  <c r="BL422" i="2"/>
  <c r="Y422" i="2"/>
  <c r="Y425" i="2" s="1"/>
  <c r="X422" i="2"/>
  <c r="X426" i="2" s="1"/>
  <c r="O422" i="2"/>
  <c r="W420" i="2"/>
  <c r="W419" i="2"/>
  <c r="BN418" i="2"/>
  <c r="BM418" i="2"/>
  <c r="BL418" i="2"/>
  <c r="Y418" i="2"/>
  <c r="Y419" i="2" s="1"/>
  <c r="X418" i="2"/>
  <c r="X420" i="2" s="1"/>
  <c r="O418" i="2"/>
  <c r="W416" i="2"/>
  <c r="W415" i="2"/>
  <c r="BN414" i="2"/>
  <c r="BM414" i="2"/>
  <c r="BL414" i="2"/>
  <c r="Y414" i="2"/>
  <c r="X414" i="2"/>
  <c r="X415" i="2" s="1"/>
  <c r="O414" i="2"/>
  <c r="BN413" i="2"/>
  <c r="BM413" i="2"/>
  <c r="BL413" i="2"/>
  <c r="X413" i="2"/>
  <c r="BO413" i="2" s="1"/>
  <c r="O413" i="2"/>
  <c r="BO412" i="2"/>
  <c r="BN412" i="2"/>
  <c r="BM412" i="2"/>
  <c r="BL412" i="2"/>
  <c r="Y412" i="2"/>
  <c r="X412" i="2"/>
  <c r="X416" i="2" s="1"/>
  <c r="O412" i="2"/>
  <c r="W410" i="2"/>
  <c r="W409" i="2"/>
  <c r="BO408" i="2"/>
  <c r="BN408" i="2"/>
  <c r="BM408" i="2"/>
  <c r="BL408" i="2"/>
  <c r="Y408" i="2"/>
  <c r="X408" i="2"/>
  <c r="O408" i="2"/>
  <c r="BN407" i="2"/>
  <c r="BL407" i="2"/>
  <c r="X407" i="2"/>
  <c r="O407" i="2"/>
  <c r="BO406" i="2"/>
  <c r="BN406" i="2"/>
  <c r="BL406" i="2"/>
  <c r="X406" i="2"/>
  <c r="BM406" i="2" s="1"/>
  <c r="O406" i="2"/>
  <c r="BN405" i="2"/>
  <c r="BL405" i="2"/>
  <c r="X405" i="2"/>
  <c r="O405" i="2"/>
  <c r="BO404" i="2"/>
  <c r="BN404" i="2"/>
  <c r="BM404" i="2"/>
  <c r="BL404" i="2"/>
  <c r="Y404" i="2"/>
  <c r="X404" i="2"/>
  <c r="O404" i="2"/>
  <c r="BN403" i="2"/>
  <c r="BM403" i="2"/>
  <c r="BL403" i="2"/>
  <c r="Y403" i="2"/>
  <c r="X403" i="2"/>
  <c r="BO403" i="2" s="1"/>
  <c r="O403" i="2"/>
  <c r="BO402" i="2"/>
  <c r="BN402" i="2"/>
  <c r="BM402" i="2"/>
  <c r="BL402" i="2"/>
  <c r="Y402" i="2"/>
  <c r="X402" i="2"/>
  <c r="O402" i="2"/>
  <c r="BO401" i="2"/>
  <c r="BN401" i="2"/>
  <c r="BM401" i="2"/>
  <c r="BL401" i="2"/>
  <c r="X401" i="2"/>
  <c r="Y401" i="2" s="1"/>
  <c r="O401" i="2"/>
  <c r="BN400" i="2"/>
  <c r="BL400" i="2"/>
  <c r="Y400" i="2"/>
  <c r="X400" i="2"/>
  <c r="BO400" i="2" s="1"/>
  <c r="O400" i="2"/>
  <c r="BO399" i="2"/>
  <c r="BN399" i="2"/>
  <c r="BL399" i="2"/>
  <c r="Y399" i="2"/>
  <c r="X399" i="2"/>
  <c r="BM399" i="2" s="1"/>
  <c r="O399" i="2"/>
  <c r="BN398" i="2"/>
  <c r="BM398" i="2"/>
  <c r="BL398" i="2"/>
  <c r="Y398" i="2"/>
  <c r="X398" i="2"/>
  <c r="X410" i="2" s="1"/>
  <c r="O398" i="2"/>
  <c r="BN397" i="2"/>
  <c r="BM397" i="2"/>
  <c r="BL397" i="2"/>
  <c r="X397" i="2"/>
  <c r="BO397" i="2" s="1"/>
  <c r="O397" i="2"/>
  <c r="BO396" i="2"/>
  <c r="BN396" i="2"/>
  <c r="BM396" i="2"/>
  <c r="BL396" i="2"/>
  <c r="Y396" i="2"/>
  <c r="X396" i="2"/>
  <c r="O396" i="2"/>
  <c r="W394" i="2"/>
  <c r="W393" i="2"/>
  <c r="BO392" i="2"/>
  <c r="BN392" i="2"/>
  <c r="BM392" i="2"/>
  <c r="BL392" i="2"/>
  <c r="Y392" i="2"/>
  <c r="X392" i="2"/>
  <c r="O392" i="2"/>
  <c r="BN391" i="2"/>
  <c r="BL391" i="2"/>
  <c r="X391" i="2"/>
  <c r="O391" i="2"/>
  <c r="W387" i="2"/>
  <c r="W386" i="2"/>
  <c r="BN385" i="2"/>
  <c r="BL385" i="2"/>
  <c r="X385" i="2"/>
  <c r="O385" i="2"/>
  <c r="BO384" i="2"/>
  <c r="BN384" i="2"/>
  <c r="BL384" i="2"/>
  <c r="X384" i="2"/>
  <c r="BM384" i="2" s="1"/>
  <c r="W382" i="2"/>
  <c r="W381" i="2"/>
  <c r="BO380" i="2"/>
  <c r="BN380" i="2"/>
  <c r="BM380" i="2"/>
  <c r="BL380" i="2"/>
  <c r="X380" i="2"/>
  <c r="Y380" i="2" s="1"/>
  <c r="O380" i="2"/>
  <c r="BN379" i="2"/>
  <c r="BL379" i="2"/>
  <c r="Y379" i="2"/>
  <c r="X379" i="2"/>
  <c r="BO379" i="2" s="1"/>
  <c r="O379" i="2"/>
  <c r="BO378" i="2"/>
  <c r="BN378" i="2"/>
  <c r="BL378" i="2"/>
  <c r="Y378" i="2"/>
  <c r="X378" i="2"/>
  <c r="BM378" i="2" s="1"/>
  <c r="O378" i="2"/>
  <c r="BN377" i="2"/>
  <c r="BL377" i="2"/>
  <c r="X377" i="2"/>
  <c r="BM377" i="2" s="1"/>
  <c r="O377" i="2"/>
  <c r="BN376" i="2"/>
  <c r="BM376" i="2"/>
  <c r="BL376" i="2"/>
  <c r="X376" i="2"/>
  <c r="BO376" i="2" s="1"/>
  <c r="W374" i="2"/>
  <c r="X373" i="2"/>
  <c r="W373" i="2"/>
  <c r="BO372" i="2"/>
  <c r="BN372" i="2"/>
  <c r="BM372" i="2"/>
  <c r="BL372" i="2"/>
  <c r="Y372" i="2"/>
  <c r="X372" i="2"/>
  <c r="O372" i="2"/>
  <c r="BN371" i="2"/>
  <c r="BM371" i="2"/>
  <c r="BL371" i="2"/>
  <c r="Y371" i="2"/>
  <c r="X371" i="2"/>
  <c r="BO371" i="2" s="1"/>
  <c r="BN370" i="2"/>
  <c r="BM370" i="2"/>
  <c r="BL370" i="2"/>
  <c r="X370" i="2"/>
  <c r="BO370" i="2" s="1"/>
  <c r="O370" i="2"/>
  <c r="BO369" i="2"/>
  <c r="BN369" i="2"/>
  <c r="BM369" i="2"/>
  <c r="BL369" i="2"/>
  <c r="Y369" i="2"/>
  <c r="X369" i="2"/>
  <c r="W367" i="2"/>
  <c r="W366" i="2"/>
  <c r="BN365" i="2"/>
  <c r="BM365" i="2"/>
  <c r="BL365" i="2"/>
  <c r="Y365" i="2"/>
  <c r="X365" i="2"/>
  <c r="BO365" i="2" s="1"/>
  <c r="O365" i="2"/>
  <c r="BO364" i="2"/>
  <c r="BN364" i="2"/>
  <c r="BM364" i="2"/>
  <c r="BL364" i="2"/>
  <c r="Y364" i="2"/>
  <c r="X364" i="2"/>
  <c r="O364" i="2"/>
  <c r="BO363" i="2"/>
  <c r="BN363" i="2"/>
  <c r="BM363" i="2"/>
  <c r="BL363" i="2"/>
  <c r="X363" i="2"/>
  <c r="Y363" i="2" s="1"/>
  <c r="Y366" i="2" s="1"/>
  <c r="O363" i="2"/>
  <c r="W360" i="2"/>
  <c r="W359" i="2"/>
  <c r="BO358" i="2"/>
  <c r="BN358" i="2"/>
  <c r="BM358" i="2"/>
  <c r="BL358" i="2"/>
  <c r="X358" i="2"/>
  <c r="Y358" i="2" s="1"/>
  <c r="BO357" i="2"/>
  <c r="BN357" i="2"/>
  <c r="BL357" i="2"/>
  <c r="X357" i="2"/>
  <c r="O357" i="2"/>
  <c r="W355" i="2"/>
  <c r="W354" i="2"/>
  <c r="BN353" i="2"/>
  <c r="BL353" i="2"/>
  <c r="X353" i="2"/>
  <c r="O353" i="2"/>
  <c r="BN352" i="2"/>
  <c r="BL352" i="2"/>
  <c r="X352" i="2"/>
  <c r="BN351" i="2"/>
  <c r="BL351" i="2"/>
  <c r="X351" i="2"/>
  <c r="O351" i="2"/>
  <c r="BO350" i="2"/>
  <c r="BN350" i="2"/>
  <c r="BL350" i="2"/>
  <c r="Y350" i="2"/>
  <c r="X350" i="2"/>
  <c r="W348" i="2"/>
  <c r="W347" i="2"/>
  <c r="BN346" i="2"/>
  <c r="BL346" i="2"/>
  <c r="X346" i="2"/>
  <c r="O346" i="2"/>
  <c r="BN345" i="2"/>
  <c r="BL345" i="2"/>
  <c r="Y345" i="2"/>
  <c r="X345" i="2"/>
  <c r="O345" i="2"/>
  <c r="BO344" i="2"/>
  <c r="BN344" i="2"/>
  <c r="BM344" i="2"/>
  <c r="BL344" i="2"/>
  <c r="Y344" i="2"/>
  <c r="X344" i="2"/>
  <c r="O344" i="2"/>
  <c r="BN343" i="2"/>
  <c r="BM343" i="2"/>
  <c r="BL343" i="2"/>
  <c r="Y343" i="2"/>
  <c r="X343" i="2"/>
  <c r="O343" i="2"/>
  <c r="W341" i="2"/>
  <c r="W340" i="2"/>
  <c r="BN339" i="2"/>
  <c r="BM339" i="2"/>
  <c r="BL339" i="2"/>
  <c r="Y339" i="2"/>
  <c r="X339" i="2"/>
  <c r="BO339" i="2" s="1"/>
  <c r="O339" i="2"/>
  <c r="BO338" i="2"/>
  <c r="BN338" i="2"/>
  <c r="BM338" i="2"/>
  <c r="BL338" i="2"/>
  <c r="Y338" i="2"/>
  <c r="X338" i="2"/>
  <c r="BO337" i="2"/>
  <c r="BN337" i="2"/>
  <c r="BM337" i="2"/>
  <c r="BL337" i="2"/>
  <c r="Y337" i="2"/>
  <c r="X337" i="2"/>
  <c r="BO336" i="2"/>
  <c r="BN336" i="2"/>
  <c r="BM336" i="2"/>
  <c r="BL336" i="2"/>
  <c r="Y336" i="2"/>
  <c r="X336" i="2"/>
  <c r="BO335" i="2"/>
  <c r="BN335" i="2"/>
  <c r="BM335" i="2"/>
  <c r="BL335" i="2"/>
  <c r="Y335" i="2"/>
  <c r="X335" i="2"/>
  <c r="O335" i="2"/>
  <c r="BN334" i="2"/>
  <c r="BL334" i="2"/>
  <c r="X334" i="2"/>
  <c r="BO333" i="2"/>
  <c r="BN333" i="2"/>
  <c r="BM333" i="2"/>
  <c r="BL333" i="2"/>
  <c r="X333" i="2"/>
  <c r="Y333" i="2" s="1"/>
  <c r="BO332" i="2"/>
  <c r="BN332" i="2"/>
  <c r="BL332" i="2"/>
  <c r="X332" i="2"/>
  <c r="BO331" i="2"/>
  <c r="BN331" i="2"/>
  <c r="BL331" i="2"/>
  <c r="X331" i="2"/>
  <c r="Y331" i="2" s="1"/>
  <c r="BN330" i="2"/>
  <c r="BL330" i="2"/>
  <c r="X330" i="2"/>
  <c r="BO329" i="2"/>
  <c r="BN329" i="2"/>
  <c r="BL329" i="2"/>
  <c r="X329" i="2"/>
  <c r="X325" i="2"/>
  <c r="W325" i="2"/>
  <c r="X324" i="2"/>
  <c r="W324" i="2"/>
  <c r="BO323" i="2"/>
  <c r="BN323" i="2"/>
  <c r="BM323" i="2"/>
  <c r="BL323" i="2"/>
  <c r="Y323" i="2"/>
  <c r="Y324" i="2" s="1"/>
  <c r="X323" i="2"/>
  <c r="O323" i="2"/>
  <c r="X321" i="2"/>
  <c r="W321" i="2"/>
  <c r="X320" i="2"/>
  <c r="W320" i="2"/>
  <c r="BO319" i="2"/>
  <c r="BN319" i="2"/>
  <c r="BM319" i="2"/>
  <c r="BL319" i="2"/>
  <c r="Y319" i="2"/>
  <c r="Y320" i="2" s="1"/>
  <c r="X319" i="2"/>
  <c r="O319" i="2"/>
  <c r="X317" i="2"/>
  <c r="W317" i="2"/>
  <c r="W316" i="2"/>
  <c r="BO315" i="2"/>
  <c r="BN315" i="2"/>
  <c r="BM315" i="2"/>
  <c r="BL315" i="2"/>
  <c r="Y315" i="2"/>
  <c r="X315" i="2"/>
  <c r="O315" i="2"/>
  <c r="BN314" i="2"/>
  <c r="BL314" i="2"/>
  <c r="X314" i="2"/>
  <c r="O314" i="2"/>
  <c r="BN313" i="2"/>
  <c r="BL313" i="2"/>
  <c r="Y313" i="2"/>
  <c r="X313" i="2"/>
  <c r="O313" i="2"/>
  <c r="W311" i="2"/>
  <c r="W310" i="2"/>
  <c r="BO309" i="2"/>
  <c r="BN309" i="2"/>
  <c r="BL309" i="2"/>
  <c r="Y309" i="2"/>
  <c r="Y310" i="2" s="1"/>
  <c r="X309" i="2"/>
  <c r="O309" i="2"/>
  <c r="W306" i="2"/>
  <c r="W305" i="2"/>
  <c r="BO304" i="2"/>
  <c r="BN304" i="2"/>
  <c r="BL304" i="2"/>
  <c r="Y304" i="2"/>
  <c r="X304" i="2"/>
  <c r="BM304" i="2" s="1"/>
  <c r="O304" i="2"/>
  <c r="BN303" i="2"/>
  <c r="BL303" i="2"/>
  <c r="X303" i="2"/>
  <c r="X305" i="2" s="1"/>
  <c r="O303" i="2"/>
  <c r="W301" i="2"/>
  <c r="W300" i="2"/>
  <c r="BN299" i="2"/>
  <c r="BL299" i="2"/>
  <c r="X299" i="2"/>
  <c r="O299" i="2"/>
  <c r="BO298" i="2"/>
  <c r="BN298" i="2"/>
  <c r="BM298" i="2"/>
  <c r="BL298" i="2"/>
  <c r="Y298" i="2"/>
  <c r="X298" i="2"/>
  <c r="O298" i="2"/>
  <c r="BN297" i="2"/>
  <c r="BM297" i="2"/>
  <c r="BL297" i="2"/>
  <c r="Y297" i="2"/>
  <c r="X297" i="2"/>
  <c r="BO297" i="2" s="1"/>
  <c r="O297" i="2"/>
  <c r="BO296" i="2"/>
  <c r="BN296" i="2"/>
  <c r="BM296" i="2"/>
  <c r="BL296" i="2"/>
  <c r="Y296" i="2"/>
  <c r="X296" i="2"/>
  <c r="O296" i="2"/>
  <c r="BN295" i="2"/>
  <c r="BL295" i="2"/>
  <c r="X295" i="2"/>
  <c r="Y295" i="2" s="1"/>
  <c r="O295" i="2"/>
  <c r="BO294" i="2"/>
  <c r="BN294" i="2"/>
  <c r="BL294" i="2"/>
  <c r="Y294" i="2"/>
  <c r="X294" i="2"/>
  <c r="BM294" i="2" s="1"/>
  <c r="O294" i="2"/>
  <c r="BN293" i="2"/>
  <c r="BL293" i="2"/>
  <c r="X293" i="2"/>
  <c r="O293" i="2"/>
  <c r="W290" i="2"/>
  <c r="W289" i="2"/>
  <c r="BN288" i="2"/>
  <c r="BL288" i="2"/>
  <c r="X288" i="2"/>
  <c r="BM288" i="2" s="1"/>
  <c r="O288" i="2"/>
  <c r="BN287" i="2"/>
  <c r="BL287" i="2"/>
  <c r="X287" i="2"/>
  <c r="BO287" i="2" s="1"/>
  <c r="O287" i="2"/>
  <c r="BN286" i="2"/>
  <c r="BM286" i="2"/>
  <c r="BL286" i="2"/>
  <c r="X286" i="2"/>
  <c r="BO286" i="2" s="1"/>
  <c r="O286" i="2"/>
  <c r="X284" i="2"/>
  <c r="W284" i="2"/>
  <c r="X283" i="2"/>
  <c r="W283" i="2"/>
  <c r="BN282" i="2"/>
  <c r="BM282" i="2"/>
  <c r="BL282" i="2"/>
  <c r="X282" i="2"/>
  <c r="BO282" i="2" s="1"/>
  <c r="O282" i="2"/>
  <c r="BO281" i="2"/>
  <c r="BN281" i="2"/>
  <c r="BM281" i="2"/>
  <c r="BL281" i="2"/>
  <c r="Y281" i="2"/>
  <c r="X281" i="2"/>
  <c r="BO280" i="2"/>
  <c r="BN280" i="2"/>
  <c r="BM280" i="2"/>
  <c r="BL280" i="2"/>
  <c r="Y280" i="2"/>
  <c r="X280" i="2"/>
  <c r="W278" i="2"/>
  <c r="W277" i="2"/>
  <c r="BN276" i="2"/>
  <c r="BM276" i="2"/>
  <c r="BL276" i="2"/>
  <c r="X276" i="2"/>
  <c r="O276" i="2"/>
  <c r="BO275" i="2"/>
  <c r="BN275" i="2"/>
  <c r="BM275" i="2"/>
  <c r="BL275" i="2"/>
  <c r="Y275" i="2"/>
  <c r="X275" i="2"/>
  <c r="O275" i="2"/>
  <c r="BO274" i="2"/>
  <c r="BN274" i="2"/>
  <c r="BL274" i="2"/>
  <c r="X274" i="2"/>
  <c r="O274" i="2"/>
  <c r="BO273" i="2"/>
  <c r="BN273" i="2"/>
  <c r="BL273" i="2"/>
  <c r="X273" i="2"/>
  <c r="X278" i="2" s="1"/>
  <c r="W271" i="2"/>
  <c r="W270" i="2"/>
  <c r="BN269" i="2"/>
  <c r="BM269" i="2"/>
  <c r="BL269" i="2"/>
  <c r="X269" i="2"/>
  <c r="Y269" i="2" s="1"/>
  <c r="O269" i="2"/>
  <c r="BN268" i="2"/>
  <c r="BL268" i="2"/>
  <c r="X268" i="2"/>
  <c r="BO268" i="2" s="1"/>
  <c r="O268" i="2"/>
  <c r="BN267" i="2"/>
  <c r="BL267" i="2"/>
  <c r="X267" i="2"/>
  <c r="BM267" i="2" s="1"/>
  <c r="O267" i="2"/>
  <c r="BO266" i="2"/>
  <c r="BN266" i="2"/>
  <c r="BM266" i="2"/>
  <c r="BL266" i="2"/>
  <c r="Y266" i="2"/>
  <c r="X266" i="2"/>
  <c r="O266" i="2"/>
  <c r="BN265" i="2"/>
  <c r="BL265" i="2"/>
  <c r="X265" i="2"/>
  <c r="O265" i="2"/>
  <c r="BO264" i="2"/>
  <c r="BN264" i="2"/>
  <c r="BM264" i="2"/>
  <c r="BL264" i="2"/>
  <c r="Y264" i="2"/>
  <c r="X264" i="2"/>
  <c r="O264" i="2"/>
  <c r="BO263" i="2"/>
  <c r="BN263" i="2"/>
  <c r="BL263" i="2"/>
  <c r="X263" i="2"/>
  <c r="O263" i="2"/>
  <c r="BO262" i="2"/>
  <c r="BN262" i="2"/>
  <c r="BM262" i="2"/>
  <c r="BL262" i="2"/>
  <c r="Y262" i="2"/>
  <c r="X262" i="2"/>
  <c r="O262" i="2"/>
  <c r="BN261" i="2"/>
  <c r="BL261" i="2"/>
  <c r="X261" i="2"/>
  <c r="X271" i="2" s="1"/>
  <c r="O261" i="2"/>
  <c r="BO260" i="2"/>
  <c r="BN260" i="2"/>
  <c r="BM260" i="2"/>
  <c r="BL260" i="2"/>
  <c r="Y260" i="2"/>
  <c r="X260" i="2"/>
  <c r="O260" i="2"/>
  <c r="W258" i="2"/>
  <c r="W257" i="2"/>
  <c r="BO256" i="2"/>
  <c r="BN256" i="2"/>
  <c r="BM256" i="2"/>
  <c r="BL256" i="2"/>
  <c r="Y256" i="2"/>
  <c r="X256" i="2"/>
  <c r="O256" i="2"/>
  <c r="BN255" i="2"/>
  <c r="BM255" i="2"/>
  <c r="BL255" i="2"/>
  <c r="X255" i="2"/>
  <c r="BO255" i="2" s="1"/>
  <c r="O255" i="2"/>
  <c r="BO254" i="2"/>
  <c r="BN254" i="2"/>
  <c r="BM254" i="2"/>
  <c r="BL254" i="2"/>
  <c r="Y254" i="2"/>
  <c r="X254" i="2"/>
  <c r="O254" i="2"/>
  <c r="BO253" i="2"/>
  <c r="BN253" i="2"/>
  <c r="BL253" i="2"/>
  <c r="X253" i="2"/>
  <c r="O253" i="2"/>
  <c r="W251" i="2"/>
  <c r="W250" i="2"/>
  <c r="BN249" i="2"/>
  <c r="BM249" i="2"/>
  <c r="BL249" i="2"/>
  <c r="X249" i="2"/>
  <c r="Y249" i="2" s="1"/>
  <c r="O249" i="2"/>
  <c r="BN248" i="2"/>
  <c r="BL248" i="2"/>
  <c r="X248" i="2"/>
  <c r="Y248" i="2" s="1"/>
  <c r="O248" i="2"/>
  <c r="BN247" i="2"/>
  <c r="BL247" i="2"/>
  <c r="X247" i="2"/>
  <c r="BM247" i="2" s="1"/>
  <c r="O247" i="2"/>
  <c r="BO246" i="2"/>
  <c r="BN246" i="2"/>
  <c r="BM246" i="2"/>
  <c r="BL246" i="2"/>
  <c r="Y246" i="2"/>
  <c r="X246" i="2"/>
  <c r="O246" i="2"/>
  <c r="BN245" i="2"/>
  <c r="BL245" i="2"/>
  <c r="X245" i="2"/>
  <c r="O245" i="2"/>
  <c r="BO244" i="2"/>
  <c r="BN244" i="2"/>
  <c r="BM244" i="2"/>
  <c r="BL244" i="2"/>
  <c r="Y244" i="2"/>
  <c r="X244" i="2"/>
  <c r="O244" i="2"/>
  <c r="BN243" i="2"/>
  <c r="BL243" i="2"/>
  <c r="X243" i="2"/>
  <c r="O243" i="2"/>
  <c r="BO242" i="2"/>
  <c r="BN242" i="2"/>
  <c r="BM242" i="2"/>
  <c r="BL242" i="2"/>
  <c r="Y242" i="2"/>
  <c r="X242" i="2"/>
  <c r="O242" i="2"/>
  <c r="BN241" i="2"/>
  <c r="BL241" i="2"/>
  <c r="X241" i="2"/>
  <c r="O241" i="2"/>
  <c r="BO240" i="2"/>
  <c r="BN240" i="2"/>
  <c r="BM240" i="2"/>
  <c r="BL240" i="2"/>
  <c r="Y240" i="2"/>
  <c r="X240" i="2"/>
  <c r="O240" i="2"/>
  <c r="BN239" i="2"/>
  <c r="BM239" i="2"/>
  <c r="BL239" i="2"/>
  <c r="Y239" i="2"/>
  <c r="X239" i="2"/>
  <c r="BO239" i="2" s="1"/>
  <c r="BN238" i="2"/>
  <c r="BL238" i="2"/>
  <c r="X238" i="2"/>
  <c r="X251" i="2" s="1"/>
  <c r="BN237" i="2"/>
  <c r="BL237" i="2"/>
  <c r="Y237" i="2"/>
  <c r="X237" i="2"/>
  <c r="W234" i="2"/>
  <c r="W233" i="2"/>
  <c r="BO232" i="2"/>
  <c r="BN232" i="2"/>
  <c r="BM232" i="2"/>
  <c r="BL232" i="2"/>
  <c r="X232" i="2"/>
  <c r="Y232" i="2" s="1"/>
  <c r="O232" i="2"/>
  <c r="BN231" i="2"/>
  <c r="BL231" i="2"/>
  <c r="X231" i="2"/>
  <c r="O231" i="2"/>
  <c r="BO230" i="2"/>
  <c r="BN230" i="2"/>
  <c r="BM230" i="2"/>
  <c r="BL230" i="2"/>
  <c r="Y230" i="2"/>
  <c r="X230" i="2"/>
  <c r="O230" i="2"/>
  <c r="BO229" i="2"/>
  <c r="BN229" i="2"/>
  <c r="BL229" i="2"/>
  <c r="X229" i="2"/>
  <c r="O229" i="2"/>
  <c r="BO228" i="2"/>
  <c r="BN228" i="2"/>
  <c r="BM228" i="2"/>
  <c r="BL228" i="2"/>
  <c r="X228" i="2"/>
  <c r="Y228" i="2" s="1"/>
  <c r="O228" i="2"/>
  <c r="BN227" i="2"/>
  <c r="BL227" i="2"/>
  <c r="Y227" i="2"/>
  <c r="X227" i="2"/>
  <c r="O227" i="2"/>
  <c r="W224" i="2"/>
  <c r="X223" i="2"/>
  <c r="W223" i="2"/>
  <c r="BN222" i="2"/>
  <c r="BL222" i="2"/>
  <c r="Y222" i="2"/>
  <c r="X222" i="2"/>
  <c r="O222" i="2"/>
  <c r="BO221" i="2"/>
  <c r="BN221" i="2"/>
  <c r="BM221" i="2"/>
  <c r="BL221" i="2"/>
  <c r="Y221" i="2"/>
  <c r="X221" i="2"/>
  <c r="O221" i="2"/>
  <c r="BN220" i="2"/>
  <c r="BM220" i="2"/>
  <c r="BL220" i="2"/>
  <c r="X220" i="2"/>
  <c r="BO220" i="2" s="1"/>
  <c r="W218" i="2"/>
  <c r="W217" i="2"/>
  <c r="BO216" i="2"/>
  <c r="BN216" i="2"/>
  <c r="BL216" i="2"/>
  <c r="Y216" i="2"/>
  <c r="X216" i="2"/>
  <c r="BM216" i="2" s="1"/>
  <c r="O216" i="2"/>
  <c r="BN215" i="2"/>
  <c r="BL215" i="2"/>
  <c r="X215" i="2"/>
  <c r="O215" i="2"/>
  <c r="BO214" i="2"/>
  <c r="BN214" i="2"/>
  <c r="BM214" i="2"/>
  <c r="BL214" i="2"/>
  <c r="Y214" i="2"/>
  <c r="X214" i="2"/>
  <c r="O214" i="2"/>
  <c r="BO213" i="2"/>
  <c r="BN213" i="2"/>
  <c r="BL213" i="2"/>
  <c r="X213" i="2"/>
  <c r="O213" i="2"/>
  <c r="BO212" i="2"/>
  <c r="BN212" i="2"/>
  <c r="BL212" i="2"/>
  <c r="Y212" i="2"/>
  <c r="X212" i="2"/>
  <c r="BM212" i="2" s="1"/>
  <c r="O212" i="2"/>
  <c r="BN211" i="2"/>
  <c r="BL211" i="2"/>
  <c r="X211" i="2"/>
  <c r="O211" i="2"/>
  <c r="BO210" i="2"/>
  <c r="BN210" i="2"/>
  <c r="BM210" i="2"/>
  <c r="BL210" i="2"/>
  <c r="Y210" i="2"/>
  <c r="X210" i="2"/>
  <c r="O210" i="2"/>
  <c r="W207" i="2"/>
  <c r="W206" i="2"/>
  <c r="BO205" i="2"/>
  <c r="BN205" i="2"/>
  <c r="BM205" i="2"/>
  <c r="BL205" i="2"/>
  <c r="Y205" i="2"/>
  <c r="X205" i="2"/>
  <c r="BN204" i="2"/>
  <c r="BM204" i="2"/>
  <c r="BL204" i="2"/>
  <c r="X204" i="2"/>
  <c r="BO204" i="2" s="1"/>
  <c r="BO203" i="2"/>
  <c r="BN203" i="2"/>
  <c r="BM203" i="2"/>
  <c r="BL203" i="2"/>
  <c r="Y203" i="2"/>
  <c r="X203" i="2"/>
  <c r="O203" i="2"/>
  <c r="BN202" i="2"/>
  <c r="BM202" i="2"/>
  <c r="BL202" i="2"/>
  <c r="X202" i="2"/>
  <c r="O202" i="2"/>
  <c r="X200" i="2"/>
  <c r="W200" i="2"/>
  <c r="W199" i="2"/>
  <c r="BN198" i="2"/>
  <c r="BM198" i="2"/>
  <c r="BL198" i="2"/>
  <c r="Y198" i="2"/>
  <c r="X198" i="2"/>
  <c r="BO198" i="2" s="1"/>
  <c r="O198" i="2"/>
  <c r="BO197" i="2"/>
  <c r="BN197" i="2"/>
  <c r="BM197" i="2"/>
  <c r="BL197" i="2"/>
  <c r="Y197" i="2"/>
  <c r="X197" i="2"/>
  <c r="BO196" i="2"/>
  <c r="BN196" i="2"/>
  <c r="BM196" i="2"/>
  <c r="BL196" i="2"/>
  <c r="Y196" i="2"/>
  <c r="X196" i="2"/>
  <c r="BO195" i="2"/>
  <c r="BN195" i="2"/>
  <c r="BM195" i="2"/>
  <c r="BL195" i="2"/>
  <c r="Y195" i="2"/>
  <c r="X195" i="2"/>
  <c r="BO194" i="2"/>
  <c r="BN194" i="2"/>
  <c r="BM194" i="2"/>
  <c r="BL194" i="2"/>
  <c r="Y194" i="2"/>
  <c r="X194" i="2"/>
  <c r="O194" i="2"/>
  <c r="BO193" i="2"/>
  <c r="BN193" i="2"/>
  <c r="BL193" i="2"/>
  <c r="X193" i="2"/>
  <c r="O193" i="2"/>
  <c r="BO192" i="2"/>
  <c r="BN192" i="2"/>
  <c r="BL192" i="2"/>
  <c r="X192" i="2"/>
  <c r="BM192" i="2" s="1"/>
  <c r="O192" i="2"/>
  <c r="BN191" i="2"/>
  <c r="BL191" i="2"/>
  <c r="Y191" i="2"/>
  <c r="X191" i="2"/>
  <c r="O191" i="2"/>
  <c r="BO190" i="2"/>
  <c r="BN190" i="2"/>
  <c r="BM190" i="2"/>
  <c r="BL190" i="2"/>
  <c r="Y190" i="2"/>
  <c r="X190" i="2"/>
  <c r="O190" i="2"/>
  <c r="BN189" i="2"/>
  <c r="BM189" i="2"/>
  <c r="BL189" i="2"/>
  <c r="Y189" i="2"/>
  <c r="X189" i="2"/>
  <c r="BO189" i="2" s="1"/>
  <c r="BN188" i="2"/>
  <c r="BL188" i="2"/>
  <c r="X188" i="2"/>
  <c r="O188" i="2"/>
  <c r="BO187" i="2"/>
  <c r="BN187" i="2"/>
  <c r="BM187" i="2"/>
  <c r="BL187" i="2"/>
  <c r="Y187" i="2"/>
  <c r="X187" i="2"/>
  <c r="BO186" i="2"/>
  <c r="BN186" i="2"/>
  <c r="BM186" i="2"/>
  <c r="BL186" i="2"/>
  <c r="Y186" i="2"/>
  <c r="X186" i="2"/>
  <c r="O186" i="2"/>
  <c r="BO185" i="2"/>
  <c r="BN185" i="2"/>
  <c r="BM185" i="2"/>
  <c r="BL185" i="2"/>
  <c r="X185" i="2"/>
  <c r="Y185" i="2" s="1"/>
  <c r="O185" i="2"/>
  <c r="BO184" i="2"/>
  <c r="BN184" i="2"/>
  <c r="BL184" i="2"/>
  <c r="X184" i="2"/>
  <c r="O184" i="2"/>
  <c r="W182" i="2"/>
  <c r="W181" i="2"/>
  <c r="BN180" i="2"/>
  <c r="BM180" i="2"/>
  <c r="BL180" i="2"/>
  <c r="Y180" i="2"/>
  <c r="X180" i="2"/>
  <c r="BO180" i="2" s="1"/>
  <c r="BO179" i="2"/>
  <c r="BN179" i="2"/>
  <c r="BL179" i="2"/>
  <c r="Y179" i="2"/>
  <c r="X179" i="2"/>
  <c r="BM179" i="2" s="1"/>
  <c r="O179" i="2"/>
  <c r="BO178" i="2"/>
  <c r="BN178" i="2"/>
  <c r="BL178" i="2"/>
  <c r="Y178" i="2"/>
  <c r="X178" i="2"/>
  <c r="BM178" i="2" s="1"/>
  <c r="BN177" i="2"/>
  <c r="BL177" i="2"/>
  <c r="X177" i="2"/>
  <c r="BM177" i="2" s="1"/>
  <c r="BO176" i="2"/>
  <c r="BN176" i="2"/>
  <c r="BL176" i="2"/>
  <c r="Y176" i="2"/>
  <c r="X176" i="2"/>
  <c r="BM176" i="2" s="1"/>
  <c r="O176" i="2"/>
  <c r="BN175" i="2"/>
  <c r="BL175" i="2"/>
  <c r="X175" i="2"/>
  <c r="Y175" i="2" s="1"/>
  <c r="O175" i="2"/>
  <c r="BN174" i="2"/>
  <c r="BL174" i="2"/>
  <c r="X174" i="2"/>
  <c r="BO174" i="2" s="1"/>
  <c r="O174" i="2"/>
  <c r="BO173" i="2"/>
  <c r="BN173" i="2"/>
  <c r="BM173" i="2"/>
  <c r="BL173" i="2"/>
  <c r="Y173" i="2"/>
  <c r="X173" i="2"/>
  <c r="O173" i="2"/>
  <c r="X171" i="2"/>
  <c r="W171" i="2"/>
  <c r="X170" i="2"/>
  <c r="W170" i="2"/>
  <c r="BO169" i="2"/>
  <c r="BN169" i="2"/>
  <c r="BM169" i="2"/>
  <c r="BL169" i="2"/>
  <c r="Y169" i="2"/>
  <c r="X169" i="2"/>
  <c r="O169" i="2"/>
  <c r="BO168" i="2"/>
  <c r="BN168" i="2"/>
  <c r="BL168" i="2"/>
  <c r="X168" i="2"/>
  <c r="Y168" i="2" s="1"/>
  <c r="Y170" i="2" s="1"/>
  <c r="O168" i="2"/>
  <c r="W166" i="2"/>
  <c r="W165" i="2"/>
  <c r="BO164" i="2"/>
  <c r="BN164" i="2"/>
  <c r="BM164" i="2"/>
  <c r="BL164" i="2"/>
  <c r="X164" i="2"/>
  <c r="Y164" i="2" s="1"/>
  <c r="O164" i="2"/>
  <c r="BN163" i="2"/>
  <c r="BL163" i="2"/>
  <c r="X163" i="2"/>
  <c r="Y163" i="2" s="1"/>
  <c r="Y165" i="2" s="1"/>
  <c r="O163" i="2"/>
  <c r="W160" i="2"/>
  <c r="W159" i="2"/>
  <c r="BN158" i="2"/>
  <c r="BL158" i="2"/>
  <c r="X158" i="2"/>
  <c r="BO158" i="2" s="1"/>
  <c r="O158" i="2"/>
  <c r="BO157" i="2"/>
  <c r="BN157" i="2"/>
  <c r="BL157" i="2"/>
  <c r="Y157" i="2"/>
  <c r="X157" i="2"/>
  <c r="BM157" i="2" s="1"/>
  <c r="O157" i="2"/>
  <c r="BN156" i="2"/>
  <c r="BL156" i="2"/>
  <c r="X156" i="2"/>
  <c r="Y156" i="2" s="1"/>
  <c r="O156" i="2"/>
  <c r="BN155" i="2"/>
  <c r="BL155" i="2"/>
  <c r="X155" i="2"/>
  <c r="BO155" i="2" s="1"/>
  <c r="O155" i="2"/>
  <c r="BO154" i="2"/>
  <c r="BN154" i="2"/>
  <c r="BM154" i="2"/>
  <c r="BL154" i="2"/>
  <c r="Y154" i="2"/>
  <c r="X154" i="2"/>
  <c r="O154" i="2"/>
  <c r="BO153" i="2"/>
  <c r="BN153" i="2"/>
  <c r="BL153" i="2"/>
  <c r="X153" i="2"/>
  <c r="Y153" i="2" s="1"/>
  <c r="O153" i="2"/>
  <c r="BO152" i="2"/>
  <c r="BN152" i="2"/>
  <c r="BM152" i="2"/>
  <c r="BL152" i="2"/>
  <c r="Y152" i="2"/>
  <c r="X152" i="2"/>
  <c r="O152" i="2"/>
  <c r="BO151" i="2"/>
  <c r="BN151" i="2"/>
  <c r="BL151" i="2"/>
  <c r="X151" i="2"/>
  <c r="BM151" i="2" s="1"/>
  <c r="O151" i="2"/>
  <c r="BN150" i="2"/>
  <c r="BM150" i="2"/>
  <c r="BL150" i="2"/>
  <c r="X150" i="2"/>
  <c r="X159" i="2" s="1"/>
  <c r="O150" i="2"/>
  <c r="W147" i="2"/>
  <c r="W146" i="2"/>
  <c r="BO145" i="2"/>
  <c r="BN145" i="2"/>
  <c r="BM145" i="2"/>
  <c r="BL145" i="2"/>
  <c r="Y145" i="2"/>
  <c r="X145" i="2"/>
  <c r="BO144" i="2"/>
  <c r="BN144" i="2"/>
  <c r="BL144" i="2"/>
  <c r="X144" i="2"/>
  <c r="BM144" i="2" s="1"/>
  <c r="O144" i="2"/>
  <c r="BN143" i="2"/>
  <c r="BM143" i="2"/>
  <c r="BL143" i="2"/>
  <c r="Y143" i="2"/>
  <c r="X143" i="2"/>
  <c r="BO143" i="2" s="1"/>
  <c r="BN142" i="2"/>
  <c r="BM142" i="2"/>
  <c r="BL142" i="2"/>
  <c r="Y142" i="2"/>
  <c r="X142" i="2"/>
  <c r="BO142" i="2" s="1"/>
  <c r="O142" i="2"/>
  <c r="BO141" i="2"/>
  <c r="BN141" i="2"/>
  <c r="BM141" i="2"/>
  <c r="BL141" i="2"/>
  <c r="Y141" i="2"/>
  <c r="X141" i="2"/>
  <c r="BO140" i="2"/>
  <c r="BN140" i="2"/>
  <c r="BM140" i="2"/>
  <c r="BL140" i="2"/>
  <c r="Y140" i="2"/>
  <c r="X140" i="2"/>
  <c r="G567" i="2" s="1"/>
  <c r="O140" i="2"/>
  <c r="W136" i="2"/>
  <c r="W135" i="2"/>
  <c r="BO134" i="2"/>
  <c r="BN134" i="2"/>
  <c r="BM134" i="2"/>
  <c r="BL134" i="2"/>
  <c r="Y134" i="2"/>
  <c r="X134" i="2"/>
  <c r="O134" i="2"/>
  <c r="BN133" i="2"/>
  <c r="BM133" i="2"/>
  <c r="BL133" i="2"/>
  <c r="X133" i="2"/>
  <c r="Y133" i="2" s="1"/>
  <c r="O133" i="2"/>
  <c r="BN132" i="2"/>
  <c r="BL132" i="2"/>
  <c r="X132" i="2"/>
  <c r="BO132" i="2" s="1"/>
  <c r="O132" i="2"/>
  <c r="BO131" i="2"/>
  <c r="BN131" i="2"/>
  <c r="BL131" i="2"/>
  <c r="X131" i="2"/>
  <c r="BM131" i="2" s="1"/>
  <c r="O131" i="2"/>
  <c r="BN130" i="2"/>
  <c r="BL130" i="2"/>
  <c r="Y130" i="2"/>
  <c r="X130" i="2"/>
  <c r="O130" i="2"/>
  <c r="W127" i="2"/>
  <c r="W126" i="2"/>
  <c r="BN125" i="2"/>
  <c r="BL125" i="2"/>
  <c r="X125" i="2"/>
  <c r="BO125" i="2" s="1"/>
  <c r="O125" i="2"/>
  <c r="BN124" i="2"/>
  <c r="BM124" i="2"/>
  <c r="BL124" i="2"/>
  <c r="X124" i="2"/>
  <c r="BO124" i="2" s="1"/>
  <c r="O124" i="2"/>
  <c r="BN123" i="2"/>
  <c r="BL123" i="2"/>
  <c r="Y123" i="2"/>
  <c r="X123" i="2"/>
  <c r="BO123" i="2" s="1"/>
  <c r="O123" i="2"/>
  <c r="BO122" i="2"/>
  <c r="BN122" i="2"/>
  <c r="BM122" i="2"/>
  <c r="BL122" i="2"/>
  <c r="Y122" i="2"/>
  <c r="X122" i="2"/>
  <c r="O122" i="2"/>
  <c r="BN121" i="2"/>
  <c r="BL121" i="2"/>
  <c r="X121" i="2"/>
  <c r="X126" i="2" s="1"/>
  <c r="O121" i="2"/>
  <c r="BO120" i="2"/>
  <c r="BN120" i="2"/>
  <c r="BM120" i="2"/>
  <c r="BL120" i="2"/>
  <c r="Y120" i="2"/>
  <c r="X120" i="2"/>
  <c r="O120" i="2"/>
  <c r="W118" i="2"/>
  <c r="W117" i="2"/>
  <c r="BO116" i="2"/>
  <c r="BN116" i="2"/>
  <c r="BM116" i="2"/>
  <c r="BL116" i="2"/>
  <c r="Y116" i="2"/>
  <c r="X116" i="2"/>
  <c r="O116" i="2"/>
  <c r="BO115" i="2"/>
  <c r="BN115" i="2"/>
  <c r="BM115" i="2"/>
  <c r="BL115" i="2"/>
  <c r="Y115" i="2"/>
  <c r="X115" i="2"/>
  <c r="O115" i="2"/>
  <c r="BN114" i="2"/>
  <c r="BL114" i="2"/>
  <c r="X114" i="2"/>
  <c r="BO114" i="2" s="1"/>
  <c r="O114" i="2"/>
  <c r="BO113" i="2"/>
  <c r="BN113" i="2"/>
  <c r="BL113" i="2"/>
  <c r="Y113" i="2"/>
  <c r="X113" i="2"/>
  <c r="BM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Y110" i="2" s="1"/>
  <c r="O110" i="2"/>
  <c r="BO109" i="2"/>
  <c r="BN109" i="2"/>
  <c r="BM109" i="2"/>
  <c r="BL109" i="2"/>
  <c r="Y109" i="2"/>
  <c r="X109" i="2"/>
  <c r="O109" i="2"/>
  <c r="BO108" i="2"/>
  <c r="BN108" i="2"/>
  <c r="BM108" i="2"/>
  <c r="BL108" i="2"/>
  <c r="Y108" i="2"/>
  <c r="X108" i="2"/>
  <c r="O108" i="2"/>
  <c r="BN107" i="2"/>
  <c r="BL107" i="2"/>
  <c r="X107" i="2"/>
  <c r="BO107" i="2" s="1"/>
  <c r="O107" i="2"/>
  <c r="BO106" i="2"/>
  <c r="BN106" i="2"/>
  <c r="BL106" i="2"/>
  <c r="Y106" i="2"/>
  <c r="X106" i="2"/>
  <c r="BM106" i="2" s="1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Y103" i="2"/>
  <c r="X103" i="2"/>
  <c r="BO103" i="2" s="1"/>
  <c r="O103" i="2"/>
  <c r="BO102" i="2"/>
  <c r="BN102" i="2"/>
  <c r="BL102" i="2"/>
  <c r="X102" i="2"/>
  <c r="BM102" i="2" s="1"/>
  <c r="O102" i="2"/>
  <c r="W100" i="2"/>
  <c r="W99" i="2"/>
  <c r="BO98" i="2"/>
  <c r="BN98" i="2"/>
  <c r="BL98" i="2"/>
  <c r="X98" i="2"/>
  <c r="BM98" i="2" s="1"/>
  <c r="O98" i="2"/>
  <c r="BN97" i="2"/>
  <c r="BM97" i="2"/>
  <c r="BL97" i="2"/>
  <c r="X97" i="2"/>
  <c r="Y97" i="2" s="1"/>
  <c r="O97" i="2"/>
  <c r="BN96" i="2"/>
  <c r="BL96" i="2"/>
  <c r="Y96" i="2"/>
  <c r="X96" i="2"/>
  <c r="BO96" i="2" s="1"/>
  <c r="O96" i="2"/>
  <c r="BO95" i="2"/>
  <c r="BN95" i="2"/>
  <c r="BM95" i="2"/>
  <c r="BL95" i="2"/>
  <c r="Y95" i="2"/>
  <c r="X95" i="2"/>
  <c r="O95" i="2"/>
  <c r="BN94" i="2"/>
  <c r="BL94" i="2"/>
  <c r="X94" i="2"/>
  <c r="X99" i="2" s="1"/>
  <c r="O94" i="2"/>
  <c r="BO93" i="2"/>
  <c r="BN93" i="2"/>
  <c r="BM93" i="2"/>
  <c r="BL93" i="2"/>
  <c r="Y93" i="2"/>
  <c r="X93" i="2"/>
  <c r="O93" i="2"/>
  <c r="BO92" i="2"/>
  <c r="BN92" i="2"/>
  <c r="BM92" i="2"/>
  <c r="BL92" i="2"/>
  <c r="Y92" i="2"/>
  <c r="X92" i="2"/>
  <c r="X100" i="2" s="1"/>
  <c r="O92" i="2"/>
  <c r="W90" i="2"/>
  <c r="W89" i="2"/>
  <c r="BO88" i="2"/>
  <c r="BN88" i="2"/>
  <c r="BM88" i="2"/>
  <c r="BL88" i="2"/>
  <c r="Y88" i="2"/>
  <c r="X88" i="2"/>
  <c r="O88" i="2"/>
  <c r="BN87" i="2"/>
  <c r="BL87" i="2"/>
  <c r="X87" i="2"/>
  <c r="BO87" i="2" s="1"/>
  <c r="O87" i="2"/>
  <c r="BO86" i="2"/>
  <c r="BN86" i="2"/>
  <c r="BL86" i="2"/>
  <c r="Y86" i="2"/>
  <c r="X86" i="2"/>
  <c r="BM86" i="2" s="1"/>
  <c r="O86" i="2"/>
  <c r="BN85" i="2"/>
  <c r="BL85" i="2"/>
  <c r="X85" i="2"/>
  <c r="X90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Y79" i="2"/>
  <c r="X79" i="2"/>
  <c r="BO79" i="2" s="1"/>
  <c r="O79" i="2"/>
  <c r="BO78" i="2"/>
  <c r="BN78" i="2"/>
  <c r="BL78" i="2"/>
  <c r="X78" i="2"/>
  <c r="BM78" i="2" s="1"/>
  <c r="O78" i="2"/>
  <c r="BN77" i="2"/>
  <c r="BM77" i="2"/>
  <c r="BL77" i="2"/>
  <c r="X77" i="2"/>
  <c r="Y77" i="2" s="1"/>
  <c r="O77" i="2"/>
  <c r="BN76" i="2"/>
  <c r="BL76" i="2"/>
  <c r="Y76" i="2"/>
  <c r="X76" i="2"/>
  <c r="BO76" i="2" s="1"/>
  <c r="O76" i="2"/>
  <c r="BO75" i="2"/>
  <c r="BN75" i="2"/>
  <c r="BM75" i="2"/>
  <c r="BL75" i="2"/>
  <c r="Y75" i="2"/>
  <c r="X75" i="2"/>
  <c r="O75" i="2"/>
  <c r="BN74" i="2"/>
  <c r="BL74" i="2"/>
  <c r="X74" i="2"/>
  <c r="BO74" i="2" s="1"/>
  <c r="O74" i="2"/>
  <c r="BO73" i="2"/>
  <c r="BN73" i="2"/>
  <c r="BM73" i="2"/>
  <c r="BL73" i="2"/>
  <c r="Y73" i="2"/>
  <c r="X73" i="2"/>
  <c r="O73" i="2"/>
  <c r="BO72" i="2"/>
  <c r="BN72" i="2"/>
  <c r="BM72" i="2"/>
  <c r="BL72" i="2"/>
  <c r="Y72" i="2"/>
  <c r="X72" i="2"/>
  <c r="O72" i="2"/>
  <c r="BN71" i="2"/>
  <c r="BM71" i="2"/>
  <c r="BL71" i="2"/>
  <c r="X71" i="2"/>
  <c r="BO71" i="2" s="1"/>
  <c r="O71" i="2"/>
  <c r="BO70" i="2"/>
  <c r="BN70" i="2"/>
  <c r="BM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Y67" i="2"/>
  <c r="X67" i="2"/>
  <c r="BO67" i="2" s="1"/>
  <c r="O67" i="2"/>
  <c r="BO66" i="2"/>
  <c r="BN66" i="2"/>
  <c r="BL66" i="2"/>
  <c r="X66" i="2"/>
  <c r="BM66" i="2" s="1"/>
  <c r="O66" i="2"/>
  <c r="BN65" i="2"/>
  <c r="BM65" i="2"/>
  <c r="BL65" i="2"/>
  <c r="X65" i="2"/>
  <c r="Y65" i="2" s="1"/>
  <c r="O65" i="2"/>
  <c r="BN64" i="2"/>
  <c r="BL64" i="2"/>
  <c r="Y64" i="2"/>
  <c r="X64" i="2"/>
  <c r="BO64" i="2" s="1"/>
  <c r="O64" i="2"/>
  <c r="BO63" i="2"/>
  <c r="BN63" i="2"/>
  <c r="BM63" i="2"/>
  <c r="BL63" i="2"/>
  <c r="Y63" i="2"/>
  <c r="X63" i="2"/>
  <c r="O63" i="2"/>
  <c r="BN62" i="2"/>
  <c r="BL62" i="2"/>
  <c r="X62" i="2"/>
  <c r="X83" i="2" s="1"/>
  <c r="O62" i="2"/>
  <c r="BO61" i="2"/>
  <c r="BN61" i="2"/>
  <c r="BM61" i="2"/>
  <c r="BL61" i="2"/>
  <c r="Y61" i="2"/>
  <c r="X61" i="2"/>
  <c r="O61" i="2"/>
  <c r="W58" i="2"/>
  <c r="X57" i="2"/>
  <c r="W57" i="2"/>
  <c r="BO56" i="2"/>
  <c r="BN56" i="2"/>
  <c r="BM56" i="2"/>
  <c r="BL56" i="2"/>
  <c r="Y56" i="2"/>
  <c r="X56" i="2"/>
  <c r="BN55" i="2"/>
  <c r="BL55" i="2"/>
  <c r="Y55" i="2"/>
  <c r="X55" i="2"/>
  <c r="BO55" i="2" s="1"/>
  <c r="O55" i="2"/>
  <c r="BO54" i="2"/>
  <c r="BN54" i="2"/>
  <c r="BL54" i="2"/>
  <c r="X54" i="2"/>
  <c r="BM54" i="2" s="1"/>
  <c r="O54" i="2"/>
  <c r="BN53" i="2"/>
  <c r="BM53" i="2"/>
  <c r="BL53" i="2"/>
  <c r="X53" i="2"/>
  <c r="BO53" i="2" s="1"/>
  <c r="O53" i="2"/>
  <c r="W50" i="2"/>
  <c r="W49" i="2"/>
  <c r="BN48" i="2"/>
  <c r="BM48" i="2"/>
  <c r="BL48" i="2"/>
  <c r="X48" i="2"/>
  <c r="Y48" i="2" s="1"/>
  <c r="O48" i="2"/>
  <c r="BN47" i="2"/>
  <c r="BL47" i="2"/>
  <c r="Y47" i="2"/>
  <c r="Y49" i="2" s="1"/>
  <c r="X47" i="2"/>
  <c r="O47" i="2"/>
  <c r="X43" i="2"/>
  <c r="W43" i="2"/>
  <c r="X42" i="2"/>
  <c r="W42" i="2"/>
  <c r="BN41" i="2"/>
  <c r="BL41" i="2"/>
  <c r="Y41" i="2"/>
  <c r="Y42" i="2" s="1"/>
  <c r="X41" i="2"/>
  <c r="BO41" i="2" s="1"/>
  <c r="O41" i="2"/>
  <c r="X39" i="2"/>
  <c r="W39" i="2"/>
  <c r="X38" i="2"/>
  <c r="W38" i="2"/>
  <c r="BN37" i="2"/>
  <c r="BL37" i="2"/>
  <c r="Y37" i="2"/>
  <c r="Y38" i="2" s="1"/>
  <c r="X37" i="2"/>
  <c r="BO37" i="2" s="1"/>
  <c r="O37" i="2"/>
  <c r="W35" i="2"/>
  <c r="W34" i="2"/>
  <c r="BN33" i="2"/>
  <c r="BL33" i="2"/>
  <c r="Y33" i="2"/>
  <c r="X33" i="2"/>
  <c r="BO33" i="2" s="1"/>
  <c r="O33" i="2"/>
  <c r="BO32" i="2"/>
  <c r="BN32" i="2"/>
  <c r="BM32" i="2"/>
  <c r="BL32" i="2"/>
  <c r="Y32" i="2"/>
  <c r="X32" i="2"/>
  <c r="O32" i="2"/>
  <c r="BN31" i="2"/>
  <c r="BL31" i="2"/>
  <c r="X31" i="2"/>
  <c r="BO31" i="2" s="1"/>
  <c r="O31" i="2"/>
  <c r="BO30" i="2"/>
  <c r="BN30" i="2"/>
  <c r="BM30" i="2"/>
  <c r="BL30" i="2"/>
  <c r="Y30" i="2"/>
  <c r="X30" i="2"/>
  <c r="O30" i="2"/>
  <c r="BO29" i="2"/>
  <c r="BN29" i="2"/>
  <c r="BM29" i="2"/>
  <c r="BL29" i="2"/>
  <c r="Y29" i="2"/>
  <c r="X29" i="2"/>
  <c r="O29" i="2"/>
  <c r="BN28" i="2"/>
  <c r="BL28" i="2"/>
  <c r="X28" i="2"/>
  <c r="BO28" i="2" s="1"/>
  <c r="O28" i="2"/>
  <c r="BO27" i="2"/>
  <c r="BN27" i="2"/>
  <c r="BM27" i="2"/>
  <c r="BL27" i="2"/>
  <c r="X27" i="2"/>
  <c r="X34" i="2" s="1"/>
  <c r="O27" i="2"/>
  <c r="W25" i="2"/>
  <c r="W24" i="2"/>
  <c r="W561" i="2" s="1"/>
  <c r="BO23" i="2"/>
  <c r="BN23" i="2"/>
  <c r="BM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F9" i="2" l="1"/>
  <c r="J9" i="2"/>
  <c r="X35" i="2"/>
  <c r="X557" i="2" s="1"/>
  <c r="X289" i="2"/>
  <c r="X394" i="2"/>
  <c r="BO391" i="2"/>
  <c r="S567" i="2"/>
  <c r="BM391" i="2"/>
  <c r="X393" i="2"/>
  <c r="Y391" i="2"/>
  <c r="Y393" i="2" s="1"/>
  <c r="Y31" i="2"/>
  <c r="Y62" i="2"/>
  <c r="Y82" i="2" s="1"/>
  <c r="Y121" i="2"/>
  <c r="Y126" i="2" s="1"/>
  <c r="BM353" i="2"/>
  <c r="Y353" i="2"/>
  <c r="Y377" i="2"/>
  <c r="Y22" i="2"/>
  <c r="Y24" i="2" s="1"/>
  <c r="C567" i="2"/>
  <c r="BO48" i="2"/>
  <c r="BM55" i="2"/>
  <c r="BO65" i="2"/>
  <c r="BM67" i="2"/>
  <c r="Y69" i="2"/>
  <c r="BO77" i="2"/>
  <c r="BM79" i="2"/>
  <c r="Y81" i="2"/>
  <c r="Y85" i="2"/>
  <c r="BO97" i="2"/>
  <c r="BM103" i="2"/>
  <c r="Y105" i="2"/>
  <c r="Y112" i="2"/>
  <c r="F567" i="2"/>
  <c r="BO133" i="2"/>
  <c r="X136" i="2"/>
  <c r="BO150" i="2"/>
  <c r="Y158" i="2"/>
  <c r="X182" i="2"/>
  <c r="BM313" i="2"/>
  <c r="X316" i="2"/>
  <c r="Y287" i="2"/>
  <c r="BM330" i="2"/>
  <c r="Y330" i="2"/>
  <c r="BO497" i="2"/>
  <c r="BM497" i="2"/>
  <c r="Y497" i="2"/>
  <c r="W558" i="2"/>
  <c r="X24" i="2"/>
  <c r="BM31" i="2"/>
  <c r="X58" i="2"/>
  <c r="BM62" i="2"/>
  <c r="BM74" i="2"/>
  <c r="BM94" i="2"/>
  <c r="BM110" i="2"/>
  <c r="X118" i="2"/>
  <c r="BM121" i="2"/>
  <c r="BM156" i="2"/>
  <c r="BM163" i="2"/>
  <c r="X166" i="2"/>
  <c r="BM175" i="2"/>
  <c r="X207" i="2"/>
  <c r="BO202" i="2"/>
  <c r="BO211" i="2"/>
  <c r="BM211" i="2"/>
  <c r="BM213" i="2"/>
  <c r="Y213" i="2"/>
  <c r="BO215" i="2"/>
  <c r="Y215" i="2"/>
  <c r="X217" i="2"/>
  <c r="X224" i="2"/>
  <c r="BM238" i="2"/>
  <c r="BM248" i="2"/>
  <c r="BM268" i="2"/>
  <c r="BM287" i="2"/>
  <c r="X306" i="2"/>
  <c r="BO303" i="2"/>
  <c r="BM303" i="2"/>
  <c r="BM346" i="2"/>
  <c r="Y346" i="2"/>
  <c r="X453" i="2"/>
  <c r="BO452" i="2"/>
  <c r="BM452" i="2"/>
  <c r="Y452" i="2"/>
  <c r="Y453" i="2" s="1"/>
  <c r="W567" i="2"/>
  <c r="X501" i="2"/>
  <c r="Y74" i="2"/>
  <c r="Y94" i="2"/>
  <c r="Y99" i="2" s="1"/>
  <c r="Y268" i="2"/>
  <c r="X49" i="2"/>
  <c r="BM69" i="2"/>
  <c r="Y71" i="2"/>
  <c r="BM81" i="2"/>
  <c r="BM85" i="2"/>
  <c r="Y87" i="2"/>
  <c r="BM105" i="2"/>
  <c r="Y107" i="2"/>
  <c r="BM112" i="2"/>
  <c r="Y114" i="2"/>
  <c r="Y125" i="2"/>
  <c r="Y132" i="2"/>
  <c r="BM158" i="2"/>
  <c r="BO177" i="2"/>
  <c r="X199" i="2"/>
  <c r="Y202" i="2"/>
  <c r="Y204" i="2"/>
  <c r="X206" i="2"/>
  <c r="Y211" i="2"/>
  <c r="Y217" i="2" s="1"/>
  <c r="X277" i="2"/>
  <c r="X301" i="2"/>
  <c r="BM293" i="2"/>
  <c r="O567" i="2"/>
  <c r="Y303" i="2"/>
  <c r="Y305" i="2" s="1"/>
  <c r="BO330" i="2"/>
  <c r="BO351" i="2"/>
  <c r="BM351" i="2"/>
  <c r="BO353" i="2"/>
  <c r="X549" i="2"/>
  <c r="X548" i="2"/>
  <c r="BO543" i="2"/>
  <c r="BM543" i="2"/>
  <c r="Y543" i="2"/>
  <c r="Y555" i="2"/>
  <c r="X382" i="2"/>
  <c r="BO377" i="2"/>
  <c r="BO238" i="2"/>
  <c r="Y238" i="2"/>
  <c r="BM22" i="2"/>
  <c r="Y28" i="2"/>
  <c r="W559" i="2"/>
  <c r="W557" i="2"/>
  <c r="BM33" i="2"/>
  <c r="BM37" i="2"/>
  <c r="BM41" i="2"/>
  <c r="BM47" i="2"/>
  <c r="Y54" i="2"/>
  <c r="E567" i="2"/>
  <c r="BO62" i="2"/>
  <c r="BM64" i="2"/>
  <c r="Y66" i="2"/>
  <c r="BM76" i="2"/>
  <c r="Y78" i="2"/>
  <c r="X89" i="2"/>
  <c r="BO94" i="2"/>
  <c r="BM96" i="2"/>
  <c r="Y98" i="2"/>
  <c r="Y102" i="2"/>
  <c r="Y117" i="2" s="1"/>
  <c r="BO110" i="2"/>
  <c r="X127" i="2"/>
  <c r="BO121" i="2"/>
  <c r="BM123" i="2"/>
  <c r="BM130" i="2"/>
  <c r="Y144" i="2"/>
  <c r="Y146" i="2" s="1"/>
  <c r="X146" i="2"/>
  <c r="Y151" i="2"/>
  <c r="BO156" i="2"/>
  <c r="BO163" i="2"/>
  <c r="BO175" i="2"/>
  <c r="Y184" i="2"/>
  <c r="Y192" i="2"/>
  <c r="BM215" i="2"/>
  <c r="X234" i="2"/>
  <c r="BO227" i="2"/>
  <c r="BM227" i="2"/>
  <c r="BM229" i="2"/>
  <c r="Y229" i="2"/>
  <c r="Y233" i="2" s="1"/>
  <c r="BO231" i="2"/>
  <c r="Y231" i="2"/>
  <c r="X233" i="2"/>
  <c r="BO248" i="2"/>
  <c r="Y253" i="2"/>
  <c r="Y257" i="2" s="1"/>
  <c r="X258" i="2"/>
  <c r="Y273" i="2"/>
  <c r="Y293" i="2"/>
  <c r="BM309" i="2"/>
  <c r="X311" i="2"/>
  <c r="P567" i="2"/>
  <c r="Y351" i="2"/>
  <c r="Y354" i="2" s="1"/>
  <c r="BO385" i="2"/>
  <c r="BM385" i="2"/>
  <c r="Y385" i="2"/>
  <c r="BO407" i="2"/>
  <c r="BM407" i="2"/>
  <c r="Y407" i="2"/>
  <c r="T567" i="2"/>
  <c r="X500" i="2"/>
  <c r="X506" i="2"/>
  <c r="BO503" i="2"/>
  <c r="BM503" i="2"/>
  <c r="Y503" i="2"/>
  <c r="Y177" i="2"/>
  <c r="BM28" i="2"/>
  <c r="BO85" i="2"/>
  <c r="BM87" i="2"/>
  <c r="BM125" i="2"/>
  <c r="BM132" i="2"/>
  <c r="BO188" i="2"/>
  <c r="Y188" i="2"/>
  <c r="BO241" i="2"/>
  <c r="BM241" i="2"/>
  <c r="BM243" i="2"/>
  <c r="Y243" i="2"/>
  <c r="BO245" i="2"/>
  <c r="Y245" i="2"/>
  <c r="BO261" i="2"/>
  <c r="BM261" i="2"/>
  <c r="BM263" i="2"/>
  <c r="Y263" i="2"/>
  <c r="BO265" i="2"/>
  <c r="Y265" i="2"/>
  <c r="BM295" i="2"/>
  <c r="BO299" i="2"/>
  <c r="BM299" i="2"/>
  <c r="BO313" i="2"/>
  <c r="BO346" i="2"/>
  <c r="Y440" i="2"/>
  <c r="BO529" i="2"/>
  <c r="BM529" i="2"/>
  <c r="Y529" i="2"/>
  <c r="X117" i="2"/>
  <c r="X181" i="2"/>
  <c r="BM107" i="2"/>
  <c r="BM114" i="2"/>
  <c r="H9" i="2"/>
  <c r="BO47" i="2"/>
  <c r="X50" i="2"/>
  <c r="Y68" i="2"/>
  <c r="Y80" i="2"/>
  <c r="Y104" i="2"/>
  <c r="Y111" i="2"/>
  <c r="BO130" i="2"/>
  <c r="BM153" i="2"/>
  <c r="Y155" i="2"/>
  <c r="BM168" i="2"/>
  <c r="Y174" i="2"/>
  <c r="Y181" i="2" s="1"/>
  <c r="BM184" i="2"/>
  <c r="Y220" i="2"/>
  <c r="Y223" i="2" s="1"/>
  <c r="BO222" i="2"/>
  <c r="BM222" i="2"/>
  <c r="BM231" i="2"/>
  <c r="Y241" i="2"/>
  <c r="Y247" i="2"/>
  <c r="BM253" i="2"/>
  <c r="Y255" i="2"/>
  <c r="X257" i="2"/>
  <c r="Y261" i="2"/>
  <c r="Y270" i="2" s="1"/>
  <c r="Y267" i="2"/>
  <c r="BM273" i="2"/>
  <c r="Y288" i="2"/>
  <c r="Y299" i="2"/>
  <c r="BM331" i="2"/>
  <c r="BM334" i="2"/>
  <c r="Y334" i="2"/>
  <c r="X355" i="2"/>
  <c r="B567" i="2"/>
  <c r="X82" i="2"/>
  <c r="BM188" i="2"/>
  <c r="J567" i="2"/>
  <c r="X250" i="2"/>
  <c r="BO237" i="2"/>
  <c r="N567" i="2"/>
  <c r="BM245" i="2"/>
  <c r="BM265" i="2"/>
  <c r="BO293" i="2"/>
  <c r="BO295" i="2"/>
  <c r="BM314" i="2"/>
  <c r="Y314" i="2"/>
  <c r="Y316" i="2" s="1"/>
  <c r="Y329" i="2"/>
  <c r="X341" i="2"/>
  <c r="X340" i="2"/>
  <c r="Q567" i="2"/>
  <c r="X347" i="2"/>
  <c r="BM352" i="2"/>
  <c r="Y352" i="2"/>
  <c r="BO405" i="2"/>
  <c r="BM405" i="2"/>
  <c r="Y405" i="2"/>
  <c r="BO438" i="2"/>
  <c r="BM438" i="2"/>
  <c r="Y438" i="2"/>
  <c r="X449" i="2"/>
  <c r="BO448" i="2"/>
  <c r="BM448" i="2"/>
  <c r="Y448" i="2"/>
  <c r="Y449" i="2" s="1"/>
  <c r="X454" i="2"/>
  <c r="BO479" i="2"/>
  <c r="BM479" i="2"/>
  <c r="Y479" i="2"/>
  <c r="BO22" i="2"/>
  <c r="A10" i="2"/>
  <c r="Y27" i="2"/>
  <c r="Y34" i="2" s="1"/>
  <c r="BM68" i="2"/>
  <c r="BM80" i="2"/>
  <c r="BM104" i="2"/>
  <c r="BM111" i="2"/>
  <c r="H567" i="2"/>
  <c r="BM155" i="2"/>
  <c r="BM174" i="2"/>
  <c r="BO243" i="2"/>
  <c r="X348" i="2"/>
  <c r="X360" i="2"/>
  <c r="BM357" i="2"/>
  <c r="X359" i="2"/>
  <c r="Y357" i="2"/>
  <c r="Y359" i="2" s="1"/>
  <c r="X532" i="2"/>
  <c r="BO527" i="2"/>
  <c r="BM527" i="2"/>
  <c r="Y527" i="2"/>
  <c r="BO444" i="2"/>
  <c r="BM444" i="2"/>
  <c r="Y444" i="2"/>
  <c r="BO545" i="2"/>
  <c r="BM545" i="2"/>
  <c r="Y545" i="2"/>
  <c r="D567" i="2"/>
  <c r="Y53" i="2"/>
  <c r="Y124" i="2"/>
  <c r="Y131" i="2"/>
  <c r="Y150" i="2"/>
  <c r="Y159" i="2" s="1"/>
  <c r="X160" i="2"/>
  <c r="BO247" i="2"/>
  <c r="BO267" i="2"/>
  <c r="BO288" i="2"/>
  <c r="BM329" i="2"/>
  <c r="BM332" i="2"/>
  <c r="Y332" i="2"/>
  <c r="BO334" i="2"/>
  <c r="Y347" i="2"/>
  <c r="BO345" i="2"/>
  <c r="BM345" i="2"/>
  <c r="X354" i="2"/>
  <c r="X387" i="2"/>
  <c r="X460" i="2"/>
  <c r="U567" i="2"/>
  <c r="BO457" i="2"/>
  <c r="BM457" i="2"/>
  <c r="Y457" i="2"/>
  <c r="X487" i="2"/>
  <c r="BO499" i="2"/>
  <c r="BM499" i="2"/>
  <c r="Y499" i="2"/>
  <c r="X567" i="2"/>
  <c r="BO547" i="2"/>
  <c r="BM547" i="2"/>
  <c r="Y547" i="2"/>
  <c r="I567" i="2"/>
  <c r="X165" i="2"/>
  <c r="X135" i="2"/>
  <c r="BO191" i="2"/>
  <c r="BM191" i="2"/>
  <c r="BM193" i="2"/>
  <c r="Y193" i="2"/>
  <c r="BM237" i="2"/>
  <c r="BO249" i="2"/>
  <c r="X270" i="2"/>
  <c r="BO269" i="2"/>
  <c r="BM274" i="2"/>
  <c r="Y274" i="2"/>
  <c r="BO276" i="2"/>
  <c r="Y276" i="2"/>
  <c r="X300" i="2"/>
  <c r="X310" i="2"/>
  <c r="BO314" i="2"/>
  <c r="BO352" i="2"/>
  <c r="BO477" i="2"/>
  <c r="BM477" i="2"/>
  <c r="Y477" i="2"/>
  <c r="Y486" i="2" s="1"/>
  <c r="X507" i="2"/>
  <c r="L567" i="2"/>
  <c r="Y535" i="2"/>
  <c r="Y537" i="2"/>
  <c r="Y539" i="2"/>
  <c r="BM551" i="2"/>
  <c r="BM553" i="2"/>
  <c r="X147" i="2"/>
  <c r="BO343" i="2"/>
  <c r="X374" i="2"/>
  <c r="X381" i="2"/>
  <c r="X431" i="2"/>
  <c r="BO475" i="2"/>
  <c r="X486" i="2"/>
  <c r="Y531" i="2"/>
  <c r="X556" i="2"/>
  <c r="X290" i="2"/>
  <c r="BM379" i="2"/>
  <c r="BO398" i="2"/>
  <c r="BM400" i="2"/>
  <c r="X409" i="2"/>
  <c r="BO414" i="2"/>
  <c r="BO418" i="2"/>
  <c r="BO422" i="2"/>
  <c r="BM424" i="2"/>
  <c r="BM429" i="2"/>
  <c r="BM484" i="2"/>
  <c r="BM535" i="2"/>
  <c r="BM537" i="2"/>
  <c r="BM539" i="2"/>
  <c r="Y282" i="2"/>
  <c r="Y283" i="2" s="1"/>
  <c r="Y286" i="2"/>
  <c r="X366" i="2"/>
  <c r="Y370" i="2"/>
  <c r="Y373" i="2" s="1"/>
  <c r="Y376" i="2"/>
  <c r="Y397" i="2"/>
  <c r="Y413" i="2"/>
  <c r="Y415" i="2" s="1"/>
  <c r="X441" i="2"/>
  <c r="Y459" i="2"/>
  <c r="Y464" i="2"/>
  <c r="Y465" i="2" s="1"/>
  <c r="Y481" i="2"/>
  <c r="Y505" i="2"/>
  <c r="Y509" i="2"/>
  <c r="Y510" i="2" s="1"/>
  <c r="BM531" i="2"/>
  <c r="R567" i="2"/>
  <c r="X419" i="2"/>
  <c r="BO429" i="2"/>
  <c r="X432" i="2"/>
  <c r="BO535" i="2"/>
  <c r="Y552" i="2"/>
  <c r="Y554" i="2"/>
  <c r="X367" i="2"/>
  <c r="Y384" i="2"/>
  <c r="Y386" i="2" s="1"/>
  <c r="Y406" i="2"/>
  <c r="Y409" i="2" s="1"/>
  <c r="X425" i="2"/>
  <c r="Y439" i="2"/>
  <c r="Y443" i="2"/>
  <c r="Y478" i="2"/>
  <c r="Y498" i="2"/>
  <c r="Y500" i="2" s="1"/>
  <c r="Y536" i="2"/>
  <c r="Y538" i="2"/>
  <c r="X218" i="2"/>
  <c r="BM350" i="2"/>
  <c r="X386" i="2"/>
  <c r="X445" i="2"/>
  <c r="BO464" i="2"/>
  <c r="Y489" i="2"/>
  <c r="Y491" i="2" s="1"/>
  <c r="BM536" i="2"/>
  <c r="Y460" i="2" l="1"/>
  <c r="X559" i="2"/>
  <c r="Y548" i="2"/>
  <c r="Y89" i="2"/>
  <c r="Y540" i="2"/>
  <c r="X561" i="2"/>
  <c r="W560" i="2"/>
  <c r="Y506" i="2"/>
  <c r="Y532" i="2"/>
  <c r="X558" i="2"/>
  <c r="X560" i="2" s="1"/>
  <c r="Y206" i="2"/>
  <c r="Y135" i="2"/>
  <c r="Y250" i="2"/>
  <c r="Y199" i="2"/>
  <c r="Y445" i="2"/>
  <c r="Y300" i="2"/>
  <c r="Y381" i="2"/>
  <c r="Y289" i="2"/>
  <c r="Y57" i="2"/>
  <c r="Y562" i="2" s="1"/>
  <c r="Y340" i="2"/>
  <c r="Y277" i="2"/>
</calcChain>
</file>

<file path=xl/sharedStrings.xml><?xml version="1.0" encoding="utf-8"?>
<sst xmlns="http://schemas.openxmlformats.org/spreadsheetml/2006/main" count="3794" uniqueCount="839">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</sst>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8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7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1" t="s">
        <v>29</v>
      </c>
      <c r="E1" s="761"/>
      <c r="F1" s="761"/>
      <c r="G1" s="14" t="s">
        <v>67</v>
      </c>
      <c r="H1" s="761" t="s">
        <v>49</v>
      </c>
      <c r="I1" s="761"/>
      <c r="J1" s="761"/>
      <c r="K1" s="761"/>
      <c r="L1" s="761"/>
      <c r="M1" s="761"/>
      <c r="N1" s="761"/>
      <c r="O1" s="761"/>
      <c r="P1" s="761"/>
      <c r="Q1" s="762" t="s">
        <v>68</v>
      </c>
      <c r="R1" s="763"/>
      <c r="S1" s="76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4"/>
      <c r="Q2" s="764"/>
      <c r="R2" s="764"/>
      <c r="S2" s="764"/>
      <c r="T2" s="764"/>
      <c r="U2" s="764"/>
      <c r="V2" s="76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4"/>
      <c r="P3" s="764"/>
      <c r="Q3" s="764"/>
      <c r="R3" s="764"/>
      <c r="S3" s="764"/>
      <c r="T3" s="764"/>
      <c r="U3" s="764"/>
      <c r="V3" s="76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5" t="s">
        <v>8</v>
      </c>
      <c r="B5" s="765"/>
      <c r="C5" s="765"/>
      <c r="D5" s="766"/>
      <c r="E5" s="766"/>
      <c r="F5" s="767" t="s">
        <v>14</v>
      </c>
      <c r="G5" s="767"/>
      <c r="H5" s="766"/>
      <c r="I5" s="766"/>
      <c r="J5" s="766"/>
      <c r="K5" s="766"/>
      <c r="L5" s="766"/>
      <c r="M5" s="73"/>
      <c r="O5" s="27" t="s">
        <v>4</v>
      </c>
      <c r="P5" s="768">
        <v>45466</v>
      </c>
      <c r="Q5" s="768"/>
      <c r="S5" s="769" t="s">
        <v>3</v>
      </c>
      <c r="T5" s="770"/>
      <c r="U5" s="771" t="s">
        <v>803</v>
      </c>
      <c r="V5" s="772"/>
      <c r="AA5" s="60"/>
      <c r="AB5" s="60"/>
      <c r="AC5" s="60"/>
    </row>
    <row r="6" spans="1:30" s="17" customFormat="1" ht="24" customHeight="1" x14ac:dyDescent="0.2">
      <c r="A6" s="765" t="s">
        <v>1</v>
      </c>
      <c r="B6" s="765"/>
      <c r="C6" s="765"/>
      <c r="D6" s="773" t="s">
        <v>816</v>
      </c>
      <c r="E6" s="773"/>
      <c r="F6" s="773"/>
      <c r="G6" s="773"/>
      <c r="H6" s="773"/>
      <c r="I6" s="773"/>
      <c r="J6" s="773"/>
      <c r="K6" s="773"/>
      <c r="L6" s="773"/>
      <c r="M6" s="74"/>
      <c r="O6" s="27" t="s">
        <v>30</v>
      </c>
      <c r="P6" s="774" t="str">
        <f>IF(P5=0," ",CHOOSE(WEEKDAY(P5,2),"Понедельник","Вторник","Среда","Четверг","Пятница","Суббота","Воскресенье"))</f>
        <v>Воскресенье</v>
      </c>
      <c r="Q6" s="774"/>
      <c r="S6" s="775" t="s">
        <v>5</v>
      </c>
      <c r="T6" s="776"/>
      <c r="U6" s="777" t="s">
        <v>70</v>
      </c>
      <c r="V6" s="77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3" t="str">
        <f>IFERROR(VLOOKUP(DeliveryAddress,Table,3,0),1)</f>
        <v>5</v>
      </c>
      <c r="E7" s="784"/>
      <c r="F7" s="784"/>
      <c r="G7" s="784"/>
      <c r="H7" s="784"/>
      <c r="I7" s="784"/>
      <c r="J7" s="784"/>
      <c r="K7" s="784"/>
      <c r="L7" s="785"/>
      <c r="M7" s="75"/>
      <c r="O7" s="29"/>
      <c r="P7" s="49"/>
      <c r="Q7" s="49"/>
      <c r="S7" s="775"/>
      <c r="T7" s="776"/>
      <c r="U7" s="779"/>
      <c r="V7" s="780"/>
      <c r="AA7" s="60"/>
      <c r="AB7" s="60"/>
      <c r="AC7" s="60"/>
    </row>
    <row r="8" spans="1:30" s="17" customFormat="1" ht="25.5" customHeight="1" x14ac:dyDescent="0.2">
      <c r="A8" s="786" t="s">
        <v>60</v>
      </c>
      <c r="B8" s="786"/>
      <c r="C8" s="786"/>
      <c r="D8" s="787"/>
      <c r="E8" s="787"/>
      <c r="F8" s="787"/>
      <c r="G8" s="787"/>
      <c r="H8" s="787"/>
      <c r="I8" s="787"/>
      <c r="J8" s="787"/>
      <c r="K8" s="787"/>
      <c r="L8" s="787"/>
      <c r="M8" s="76"/>
      <c r="O8" s="27" t="s">
        <v>11</v>
      </c>
      <c r="P8" s="752">
        <v>0.41666666666666669</v>
      </c>
      <c r="Q8" s="752"/>
      <c r="S8" s="775"/>
      <c r="T8" s="776"/>
      <c r="U8" s="779"/>
      <c r="V8" s="780"/>
      <c r="AA8" s="60"/>
      <c r="AB8" s="60"/>
      <c r="AC8" s="60"/>
    </row>
    <row r="9" spans="1:30" s="17" customFormat="1" ht="39.950000000000003" customHeight="1" x14ac:dyDescent="0.2">
      <c r="A9" s="7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743" t="s">
        <v>48</v>
      </c>
      <c r="E9" s="744"/>
      <c r="F9" s="7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8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1"/>
      <c r="O9" s="31" t="s">
        <v>15</v>
      </c>
      <c r="P9" s="789"/>
      <c r="Q9" s="789"/>
      <c r="S9" s="775"/>
      <c r="T9" s="776"/>
      <c r="U9" s="781"/>
      <c r="V9" s="78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743"/>
      <c r="E10" s="744"/>
      <c r="F10" s="7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745" t="str">
        <f>IFERROR(VLOOKUP($D$10,Proxy,2,FALSE),"")</f>
        <v/>
      </c>
      <c r="I10" s="745"/>
      <c r="J10" s="745"/>
      <c r="K10" s="745"/>
      <c r="L10" s="745"/>
      <c r="M10" s="72"/>
      <c r="O10" s="31" t="s">
        <v>35</v>
      </c>
      <c r="P10" s="746"/>
      <c r="Q10" s="746"/>
      <c r="T10" s="29" t="s">
        <v>12</v>
      </c>
      <c r="U10" s="747" t="s">
        <v>71</v>
      </c>
      <c r="V10" s="74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9"/>
      <c r="Q11" s="749"/>
      <c r="T11" s="29" t="s">
        <v>31</v>
      </c>
      <c r="U11" s="750" t="s">
        <v>57</v>
      </c>
      <c r="V11" s="75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51" t="s">
        <v>72</v>
      </c>
      <c r="B12" s="751"/>
      <c r="C12" s="751"/>
      <c r="D12" s="751"/>
      <c r="E12" s="751"/>
      <c r="F12" s="751"/>
      <c r="G12" s="751"/>
      <c r="H12" s="751"/>
      <c r="I12" s="751"/>
      <c r="J12" s="751"/>
      <c r="K12" s="751"/>
      <c r="L12" s="751"/>
      <c r="M12" s="77"/>
      <c r="O12" s="27" t="s">
        <v>33</v>
      </c>
      <c r="P12" s="752"/>
      <c r="Q12" s="752"/>
      <c r="R12" s="28"/>
      <c r="S12"/>
      <c r="T12" s="29" t="s">
        <v>48</v>
      </c>
      <c r="U12" s="753"/>
      <c r="V12" s="753"/>
      <c r="W12"/>
      <c r="AA12" s="60"/>
      <c r="AB12" s="60"/>
      <c r="AC12" s="60"/>
    </row>
    <row r="13" spans="1:30" s="17" customFormat="1" ht="23.25" customHeight="1" x14ac:dyDescent="0.2">
      <c r="A13" s="751" t="s">
        <v>73</v>
      </c>
      <c r="B13" s="751"/>
      <c r="C13" s="751"/>
      <c r="D13" s="751"/>
      <c r="E13" s="751"/>
      <c r="F13" s="751"/>
      <c r="G13" s="751"/>
      <c r="H13" s="751"/>
      <c r="I13" s="751"/>
      <c r="J13" s="751"/>
      <c r="K13" s="751"/>
      <c r="L13" s="751"/>
      <c r="M13" s="77"/>
      <c r="N13" s="31"/>
      <c r="O13" s="31" t="s">
        <v>34</v>
      </c>
      <c r="P13" s="750"/>
      <c r="Q13" s="75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51" t="s">
        <v>74</v>
      </c>
      <c r="B14" s="751"/>
      <c r="C14" s="751"/>
      <c r="D14" s="751"/>
      <c r="E14" s="751"/>
      <c r="F14" s="751"/>
      <c r="G14" s="751"/>
      <c r="H14" s="751"/>
      <c r="I14" s="751"/>
      <c r="J14" s="751"/>
      <c r="K14" s="751"/>
      <c r="L14" s="75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4" t="s">
        <v>75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8"/>
      <c r="N15"/>
      <c r="O15" s="755" t="s">
        <v>63</v>
      </c>
      <c r="P15" s="755"/>
      <c r="Q15" s="755"/>
      <c r="R15" s="755"/>
      <c r="S15" s="75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6"/>
      <c r="P16" s="756"/>
      <c r="Q16" s="756"/>
      <c r="R16" s="756"/>
      <c r="S16" s="75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8" t="s">
        <v>61</v>
      </c>
      <c r="B17" s="728" t="s">
        <v>51</v>
      </c>
      <c r="C17" s="758" t="s">
        <v>50</v>
      </c>
      <c r="D17" s="728" t="s">
        <v>52</v>
      </c>
      <c r="E17" s="728"/>
      <c r="F17" s="728" t="s">
        <v>24</v>
      </c>
      <c r="G17" s="728" t="s">
        <v>27</v>
      </c>
      <c r="H17" s="728" t="s">
        <v>25</v>
      </c>
      <c r="I17" s="728" t="s">
        <v>26</v>
      </c>
      <c r="J17" s="759" t="s">
        <v>16</v>
      </c>
      <c r="K17" s="759" t="s">
        <v>65</v>
      </c>
      <c r="L17" s="759" t="s">
        <v>2</v>
      </c>
      <c r="M17" s="759" t="s">
        <v>66</v>
      </c>
      <c r="N17" s="728" t="s">
        <v>28</v>
      </c>
      <c r="O17" s="728" t="s">
        <v>17</v>
      </c>
      <c r="P17" s="728"/>
      <c r="Q17" s="728"/>
      <c r="R17" s="728"/>
      <c r="S17" s="728"/>
      <c r="T17" s="757" t="s">
        <v>58</v>
      </c>
      <c r="U17" s="728"/>
      <c r="V17" s="728" t="s">
        <v>6</v>
      </c>
      <c r="W17" s="728" t="s">
        <v>44</v>
      </c>
      <c r="X17" s="729" t="s">
        <v>56</v>
      </c>
      <c r="Y17" s="728" t="s">
        <v>18</v>
      </c>
      <c r="Z17" s="731" t="s">
        <v>62</v>
      </c>
      <c r="AA17" s="731" t="s">
        <v>19</v>
      </c>
      <c r="AB17" s="732" t="s">
        <v>59</v>
      </c>
      <c r="AC17" s="733"/>
      <c r="AD17" s="734"/>
      <c r="AE17" s="738"/>
      <c r="BB17" s="739" t="s">
        <v>64</v>
      </c>
    </row>
    <row r="18" spans="1:67" ht="14.25" customHeight="1" x14ac:dyDescent="0.2">
      <c r="A18" s="728"/>
      <c r="B18" s="728"/>
      <c r="C18" s="758"/>
      <c r="D18" s="728"/>
      <c r="E18" s="728"/>
      <c r="F18" s="728" t="s">
        <v>20</v>
      </c>
      <c r="G18" s="728" t="s">
        <v>21</v>
      </c>
      <c r="H18" s="728" t="s">
        <v>22</v>
      </c>
      <c r="I18" s="728" t="s">
        <v>22</v>
      </c>
      <c r="J18" s="760"/>
      <c r="K18" s="760"/>
      <c r="L18" s="760"/>
      <c r="M18" s="760"/>
      <c r="N18" s="728"/>
      <c r="O18" s="728"/>
      <c r="P18" s="728"/>
      <c r="Q18" s="728"/>
      <c r="R18" s="728"/>
      <c r="S18" s="728"/>
      <c r="T18" s="36" t="s">
        <v>47</v>
      </c>
      <c r="U18" s="36" t="s">
        <v>46</v>
      </c>
      <c r="V18" s="728"/>
      <c r="W18" s="728"/>
      <c r="X18" s="730"/>
      <c r="Y18" s="728"/>
      <c r="Z18" s="731"/>
      <c r="AA18" s="731"/>
      <c r="AB18" s="735"/>
      <c r="AC18" s="736"/>
      <c r="AD18" s="737"/>
      <c r="AE18" s="738"/>
      <c r="BB18" s="739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5"/>
      <c r="AA19" s="55"/>
    </row>
    <row r="20" spans="1:67" ht="16.5" customHeight="1" x14ac:dyDescent="0.25">
      <c r="A20" s="433" t="s">
        <v>76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66"/>
      <c r="AA20" s="66"/>
    </row>
    <row r="21" spans="1:67" ht="14.25" customHeight="1" x14ac:dyDescent="0.25">
      <c r="A21" s="417" t="s">
        <v>77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7">
        <v>4607091389258</v>
      </c>
      <c r="E22" s="39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9"/>
      <c r="Q22" s="399"/>
      <c r="R22" s="399"/>
      <c r="S22" s="400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7">
        <v>4680115885004</v>
      </c>
      <c r="E23" s="397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4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9"/>
      <c r="Q23" s="399"/>
      <c r="R23" s="399"/>
      <c r="S23" s="400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7" t="s">
        <v>85</v>
      </c>
      <c r="B26" s="417"/>
      <c r="C26" s="417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17"/>
      <c r="R26" s="417"/>
      <c r="S26" s="417"/>
      <c r="T26" s="417"/>
      <c r="U26" s="417"/>
      <c r="V26" s="417"/>
      <c r="W26" s="417"/>
      <c r="X26" s="417"/>
      <c r="Y26" s="41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7">
        <v>4607091383881</v>
      </c>
      <c r="E27" s="397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9"/>
      <c r="Q27" s="399"/>
      <c r="R27" s="399"/>
      <c r="S27" s="400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7">
        <v>4607091388237</v>
      </c>
      <c r="E28" s="39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9"/>
      <c r="Q28" s="399"/>
      <c r="R28" s="399"/>
      <c r="S28" s="400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7">
        <v>4607091383935</v>
      </c>
      <c r="E29" s="39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9"/>
      <c r="Q29" s="399"/>
      <c r="R29" s="399"/>
      <c r="S29" s="400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7">
        <v>4607091383935</v>
      </c>
      <c r="E30" s="39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9"/>
      <c r="Q30" s="399"/>
      <c r="R30" s="399"/>
      <c r="S30" s="400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7">
        <v>4680115881853</v>
      </c>
      <c r="E31" s="39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9"/>
      <c r="Q31" s="399"/>
      <c r="R31" s="399"/>
      <c r="S31" s="400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7">
        <v>4607091383911</v>
      </c>
      <c r="E32" s="397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9"/>
      <c r="Q32" s="399"/>
      <c r="R32" s="399"/>
      <c r="S32" s="400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7">
        <v>4607091388244</v>
      </c>
      <c r="E33" s="39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9"/>
      <c r="Q33" s="399"/>
      <c r="R33" s="399"/>
      <c r="S33" s="400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4"/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5"/>
      <c r="O34" s="401" t="s">
        <v>43</v>
      </c>
      <c r="P34" s="402"/>
      <c r="Q34" s="402"/>
      <c r="R34" s="402"/>
      <c r="S34" s="402"/>
      <c r="T34" s="402"/>
      <c r="U34" s="40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4"/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5"/>
      <c r="O35" s="401" t="s">
        <v>43</v>
      </c>
      <c r="P35" s="402"/>
      <c r="Q35" s="402"/>
      <c r="R35" s="402"/>
      <c r="S35" s="402"/>
      <c r="T35" s="402"/>
      <c r="U35" s="40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7" t="s">
        <v>99</v>
      </c>
      <c r="B36" s="417"/>
      <c r="C36" s="417"/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7">
        <v>4607091388503</v>
      </c>
      <c r="E37" s="39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9"/>
      <c r="Q37" s="399"/>
      <c r="R37" s="399"/>
      <c r="S37" s="400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4"/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5"/>
      <c r="O38" s="401" t="s">
        <v>43</v>
      </c>
      <c r="P38" s="402"/>
      <c r="Q38" s="402"/>
      <c r="R38" s="402"/>
      <c r="S38" s="402"/>
      <c r="T38" s="402"/>
      <c r="U38" s="40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4"/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5"/>
      <c r="O39" s="401" t="s">
        <v>43</v>
      </c>
      <c r="P39" s="402"/>
      <c r="Q39" s="402"/>
      <c r="R39" s="402"/>
      <c r="S39" s="402"/>
      <c r="T39" s="402"/>
      <c r="U39" s="40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7" t="s">
        <v>104</v>
      </c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7"/>
      <c r="R40" s="417"/>
      <c r="S40" s="417"/>
      <c r="T40" s="417"/>
      <c r="U40" s="417"/>
      <c r="V40" s="417"/>
      <c r="W40" s="417"/>
      <c r="X40" s="417"/>
      <c r="Y40" s="41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7">
        <v>4607091388282</v>
      </c>
      <c r="E41" s="39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9"/>
      <c r="Q41" s="399"/>
      <c r="R41" s="399"/>
      <c r="S41" s="400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4"/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5"/>
      <c r="O42" s="401" t="s">
        <v>43</v>
      </c>
      <c r="P42" s="402"/>
      <c r="Q42" s="402"/>
      <c r="R42" s="402"/>
      <c r="S42" s="402"/>
      <c r="T42" s="402"/>
      <c r="U42" s="40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M43" s="404"/>
      <c r="N43" s="405"/>
      <c r="O43" s="401" t="s">
        <v>43</v>
      </c>
      <c r="P43" s="402"/>
      <c r="Q43" s="402"/>
      <c r="R43" s="402"/>
      <c r="S43" s="402"/>
      <c r="T43" s="402"/>
      <c r="U43" s="40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55"/>
      <c r="AA44" s="55"/>
    </row>
    <row r="45" spans="1:67" ht="16.5" customHeight="1" x14ac:dyDescent="0.25">
      <c r="A45" s="433" t="s">
        <v>109</v>
      </c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66"/>
      <c r="AA45" s="66"/>
    </row>
    <row r="46" spans="1:67" ht="14.25" customHeight="1" x14ac:dyDescent="0.25">
      <c r="A46" s="417" t="s">
        <v>110</v>
      </c>
      <c r="B46" s="417"/>
      <c r="C46" s="417"/>
      <c r="D46" s="417"/>
      <c r="E46" s="417"/>
      <c r="F46" s="417"/>
      <c r="G46" s="417"/>
      <c r="H46" s="417"/>
      <c r="I46" s="417"/>
      <c r="J46" s="417"/>
      <c r="K46" s="417"/>
      <c r="L46" s="417"/>
      <c r="M46" s="417"/>
      <c r="N46" s="417"/>
      <c r="O46" s="417"/>
      <c r="P46" s="417"/>
      <c r="Q46" s="417"/>
      <c r="R46" s="417"/>
      <c r="S46" s="417"/>
      <c r="T46" s="417"/>
      <c r="U46" s="417"/>
      <c r="V46" s="417"/>
      <c r="W46" s="417"/>
      <c r="X46" s="417"/>
      <c r="Y46" s="417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397">
        <v>4680115881440</v>
      </c>
      <c r="E47" s="397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9"/>
      <c r="Q47" s="399"/>
      <c r="R47" s="399"/>
      <c r="S47" s="400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397">
        <v>4680115881433</v>
      </c>
      <c r="E48" s="397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9"/>
      <c r="Q48" s="399"/>
      <c r="R48" s="399"/>
      <c r="S48" s="400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1" t="s">
        <v>43</v>
      </c>
      <c r="P49" s="402"/>
      <c r="Q49" s="402"/>
      <c r="R49" s="402"/>
      <c r="S49" s="402"/>
      <c r="T49" s="402"/>
      <c r="U49" s="403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4"/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5"/>
      <c r="O50" s="401" t="s">
        <v>43</v>
      </c>
      <c r="P50" s="402"/>
      <c r="Q50" s="402"/>
      <c r="R50" s="402"/>
      <c r="S50" s="402"/>
      <c r="T50" s="402"/>
      <c r="U50" s="403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3" t="s">
        <v>117</v>
      </c>
      <c r="B51" s="433"/>
      <c r="C51" s="43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3"/>
      <c r="R51" s="433"/>
      <c r="S51" s="433"/>
      <c r="T51" s="433"/>
      <c r="U51" s="433"/>
      <c r="V51" s="433"/>
      <c r="W51" s="433"/>
      <c r="X51" s="433"/>
      <c r="Y51" s="433"/>
      <c r="Z51" s="66"/>
      <c r="AA51" s="66"/>
    </row>
    <row r="52" spans="1:67" ht="14.25" customHeight="1" x14ac:dyDescent="0.25">
      <c r="A52" s="417" t="s">
        <v>118</v>
      </c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397">
        <v>4680115881426</v>
      </c>
      <c r="E53" s="397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9"/>
      <c r="Q53" s="399"/>
      <c r="R53" s="399"/>
      <c r="S53" s="400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397">
        <v>4680115881426</v>
      </c>
      <c r="E54" s="397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9"/>
      <c r="Q54" s="399"/>
      <c r="R54" s="399"/>
      <c r="S54" s="400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397">
        <v>4680115881419</v>
      </c>
      <c r="E55" s="397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9"/>
      <c r="Q55" s="399"/>
      <c r="R55" s="399"/>
      <c r="S55" s="400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397">
        <v>4680115881525</v>
      </c>
      <c r="E56" s="397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7" t="s">
        <v>127</v>
      </c>
      <c r="P56" s="399"/>
      <c r="Q56" s="399"/>
      <c r="R56" s="399"/>
      <c r="S56" s="400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4"/>
      <c r="B57" s="404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5"/>
      <c r="O57" s="401" t="s">
        <v>43</v>
      </c>
      <c r="P57" s="402"/>
      <c r="Q57" s="402"/>
      <c r="R57" s="402"/>
      <c r="S57" s="402"/>
      <c r="T57" s="402"/>
      <c r="U57" s="403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4"/>
      <c r="B58" s="404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5"/>
      <c r="O58" s="401" t="s">
        <v>43</v>
      </c>
      <c r="P58" s="402"/>
      <c r="Q58" s="402"/>
      <c r="R58" s="402"/>
      <c r="S58" s="402"/>
      <c r="T58" s="402"/>
      <c r="U58" s="403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3" t="s">
        <v>108</v>
      </c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  <c r="R59" s="433"/>
      <c r="S59" s="433"/>
      <c r="T59" s="433"/>
      <c r="U59" s="433"/>
      <c r="V59" s="433"/>
      <c r="W59" s="433"/>
      <c r="X59" s="433"/>
      <c r="Y59" s="433"/>
      <c r="Z59" s="66"/>
      <c r="AA59" s="66"/>
    </row>
    <row r="60" spans="1:67" ht="14.25" customHeight="1" x14ac:dyDescent="0.25">
      <c r="A60" s="417" t="s">
        <v>118</v>
      </c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397">
        <v>4607091382945</v>
      </c>
      <c r="E61" s="397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9"/>
      <c r="Q61" s="399"/>
      <c r="R61" s="399"/>
      <c r="S61" s="400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397">
        <v>4607091385670</v>
      </c>
      <c r="E62" s="397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9"/>
      <c r="Q62" s="399"/>
      <c r="R62" s="399"/>
      <c r="S62" s="400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397">
        <v>4607091385670</v>
      </c>
      <c r="E63" s="397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7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9"/>
      <c r="Q63" s="399"/>
      <c r="R63" s="399"/>
      <c r="S63" s="400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397">
        <v>4680115883956</v>
      </c>
      <c r="E64" s="397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9"/>
      <c r="Q64" s="399"/>
      <c r="R64" s="399"/>
      <c r="S64" s="400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397">
        <v>4680115881327</v>
      </c>
      <c r="E65" s="39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9"/>
      <c r="Q65" s="399"/>
      <c r="R65" s="399"/>
      <c r="S65" s="400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397">
        <v>4680115882133</v>
      </c>
      <c r="E66" s="39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9"/>
      <c r="Q66" s="399"/>
      <c r="R66" s="399"/>
      <c r="S66" s="400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397">
        <v>4680115882133</v>
      </c>
      <c r="E67" s="39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9"/>
      <c r="Q67" s="399"/>
      <c r="R67" s="399"/>
      <c r="S67" s="400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397">
        <v>4607091382952</v>
      </c>
      <c r="E68" s="397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9"/>
      <c r="Q68" s="399"/>
      <c r="R68" s="399"/>
      <c r="S68" s="400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397">
        <v>4680115882539</v>
      </c>
      <c r="E69" s="397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9"/>
      <c r="Q69" s="399"/>
      <c r="R69" s="399"/>
      <c r="S69" s="400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397">
        <v>4607091385687</v>
      </c>
      <c r="E70" s="39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9"/>
      <c r="Q70" s="399"/>
      <c r="R70" s="399"/>
      <c r="S70" s="400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397">
        <v>4607091384604</v>
      </c>
      <c r="E71" s="39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9"/>
      <c r="Q71" s="399"/>
      <c r="R71" s="399"/>
      <c r="S71" s="400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397">
        <v>4680115880283</v>
      </c>
      <c r="E72" s="397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9"/>
      <c r="Q72" s="399"/>
      <c r="R72" s="399"/>
      <c r="S72" s="400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397">
        <v>4680115883949</v>
      </c>
      <c r="E73" s="397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70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9"/>
      <c r="Q73" s="399"/>
      <c r="R73" s="399"/>
      <c r="S73" s="400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397">
        <v>4680115881518</v>
      </c>
      <c r="E74" s="39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132</v>
      </c>
      <c r="M74" s="39"/>
      <c r="N74" s="38">
        <v>50</v>
      </c>
      <c r="O74" s="7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9"/>
      <c r="Q74" s="399"/>
      <c r="R74" s="399"/>
      <c r="S74" s="400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397">
        <v>4680115881303</v>
      </c>
      <c r="E75" s="397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9"/>
      <c r="Q75" s="399"/>
      <c r="R75" s="399"/>
      <c r="S75" s="400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397">
        <v>4680115882577</v>
      </c>
      <c r="E76" s="397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9"/>
      <c r="Q76" s="399"/>
      <c r="R76" s="399"/>
      <c r="S76" s="400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397">
        <v>4680115882577</v>
      </c>
      <c r="E77" s="397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9"/>
      <c r="Q77" s="399"/>
      <c r="R77" s="399"/>
      <c r="S77" s="400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397">
        <v>4680115882720</v>
      </c>
      <c r="E78" s="397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9"/>
      <c r="Q78" s="399"/>
      <c r="R78" s="399"/>
      <c r="S78" s="400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397">
        <v>4680115880269</v>
      </c>
      <c r="E79" s="39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9"/>
      <c r="Q79" s="399"/>
      <c r="R79" s="399"/>
      <c r="S79" s="400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397">
        <v>4680115880429</v>
      </c>
      <c r="E80" s="39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9"/>
      <c r="Q80" s="399"/>
      <c r="R80" s="399"/>
      <c r="S80" s="400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397">
        <v>4680115881457</v>
      </c>
      <c r="E81" s="39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132</v>
      </c>
      <c r="M81" s="39"/>
      <c r="N81" s="38">
        <v>50</v>
      </c>
      <c r="O81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9"/>
      <c r="Q81" s="399"/>
      <c r="R81" s="399"/>
      <c r="S81" s="400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04"/>
      <c r="B82" s="404"/>
      <c r="C82" s="404"/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5"/>
      <c r="O82" s="401" t="s">
        <v>43</v>
      </c>
      <c r="P82" s="402"/>
      <c r="Q82" s="402"/>
      <c r="R82" s="402"/>
      <c r="S82" s="402"/>
      <c r="T82" s="402"/>
      <c r="U82" s="403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04"/>
      <c r="B83" s="404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5"/>
      <c r="O83" s="401" t="s">
        <v>43</v>
      </c>
      <c r="P83" s="402"/>
      <c r="Q83" s="402"/>
      <c r="R83" s="402"/>
      <c r="S83" s="402"/>
      <c r="T83" s="402"/>
      <c r="U83" s="403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17" t="s">
        <v>110</v>
      </c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7"/>
      <c r="P84" s="417"/>
      <c r="Q84" s="417"/>
      <c r="R84" s="417"/>
      <c r="S84" s="417"/>
      <c r="T84" s="417"/>
      <c r="U84" s="417"/>
      <c r="V84" s="417"/>
      <c r="W84" s="417"/>
      <c r="X84" s="417"/>
      <c r="Y84" s="417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397">
        <v>4680115881488</v>
      </c>
      <c r="E85" s="39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9"/>
      <c r="Q85" s="399"/>
      <c r="R85" s="399"/>
      <c r="S85" s="400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397">
        <v>4680115882751</v>
      </c>
      <c r="E86" s="397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9"/>
      <c r="Q86" s="399"/>
      <c r="R86" s="399"/>
      <c r="S86" s="400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397">
        <v>4680115882775</v>
      </c>
      <c r="E87" s="397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132</v>
      </c>
      <c r="M87" s="39"/>
      <c r="N87" s="38">
        <v>50</v>
      </c>
      <c r="O87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9"/>
      <c r="Q87" s="399"/>
      <c r="R87" s="399"/>
      <c r="S87" s="400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397">
        <v>4680115880658</v>
      </c>
      <c r="E88" s="397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9"/>
      <c r="Q88" s="399"/>
      <c r="R88" s="399"/>
      <c r="S88" s="400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5"/>
      <c r="O89" s="401" t="s">
        <v>43</v>
      </c>
      <c r="P89" s="402"/>
      <c r="Q89" s="402"/>
      <c r="R89" s="402"/>
      <c r="S89" s="402"/>
      <c r="T89" s="402"/>
      <c r="U89" s="403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04"/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5"/>
      <c r="O90" s="401" t="s">
        <v>43</v>
      </c>
      <c r="P90" s="402"/>
      <c r="Q90" s="402"/>
      <c r="R90" s="402"/>
      <c r="S90" s="402"/>
      <c r="T90" s="402"/>
      <c r="U90" s="403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17" t="s">
        <v>77</v>
      </c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7"/>
      <c r="P91" s="417"/>
      <c r="Q91" s="417"/>
      <c r="R91" s="417"/>
      <c r="S91" s="417"/>
      <c r="T91" s="417"/>
      <c r="U91" s="417"/>
      <c r="V91" s="417"/>
      <c r="W91" s="417"/>
      <c r="X91" s="417"/>
      <c r="Y91" s="417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397">
        <v>4607091387667</v>
      </c>
      <c r="E92" s="39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9"/>
      <c r="Q92" s="399"/>
      <c r="R92" s="399"/>
      <c r="S92" s="400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397">
        <v>4607091387636</v>
      </c>
      <c r="E93" s="39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9"/>
      <c r="Q93" s="399"/>
      <c r="R93" s="399"/>
      <c r="S93" s="400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397">
        <v>4607091382426</v>
      </c>
      <c r="E94" s="397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9"/>
      <c r="Q94" s="399"/>
      <c r="R94" s="399"/>
      <c r="S94" s="400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397">
        <v>4607091386547</v>
      </c>
      <c r="E95" s="397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9"/>
      <c r="Q95" s="399"/>
      <c r="R95" s="399"/>
      <c r="S95" s="400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397">
        <v>4607091382464</v>
      </c>
      <c r="E96" s="397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9"/>
      <c r="Q96" s="399"/>
      <c r="R96" s="399"/>
      <c r="S96" s="400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397">
        <v>4680115883444</v>
      </c>
      <c r="E97" s="397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9"/>
      <c r="Q97" s="399"/>
      <c r="R97" s="399"/>
      <c r="S97" s="400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397">
        <v>4680115883444</v>
      </c>
      <c r="E98" s="397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9"/>
      <c r="Q98" s="399"/>
      <c r="R98" s="399"/>
      <c r="S98" s="400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04"/>
      <c r="B99" s="404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M99" s="404"/>
      <c r="N99" s="405"/>
      <c r="O99" s="401" t="s">
        <v>43</v>
      </c>
      <c r="P99" s="402"/>
      <c r="Q99" s="402"/>
      <c r="R99" s="402"/>
      <c r="S99" s="402"/>
      <c r="T99" s="402"/>
      <c r="U99" s="403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04"/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5"/>
      <c r="O100" s="401" t="s">
        <v>43</v>
      </c>
      <c r="P100" s="402"/>
      <c r="Q100" s="402"/>
      <c r="R100" s="402"/>
      <c r="S100" s="402"/>
      <c r="T100" s="402"/>
      <c r="U100" s="403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17" t="s">
        <v>85</v>
      </c>
      <c r="B101" s="417"/>
      <c r="C101" s="417"/>
      <c r="D101" s="417"/>
      <c r="E101" s="417"/>
      <c r="F101" s="417"/>
      <c r="G101" s="417"/>
      <c r="H101" s="417"/>
      <c r="I101" s="417"/>
      <c r="J101" s="417"/>
      <c r="K101" s="417"/>
      <c r="L101" s="417"/>
      <c r="M101" s="417"/>
      <c r="N101" s="417"/>
      <c r="O101" s="417"/>
      <c r="P101" s="417"/>
      <c r="Q101" s="417"/>
      <c r="R101" s="417"/>
      <c r="S101" s="417"/>
      <c r="T101" s="417"/>
      <c r="U101" s="417"/>
      <c r="V101" s="417"/>
      <c r="W101" s="417"/>
      <c r="X101" s="417"/>
      <c r="Y101" s="417"/>
      <c r="Z101" s="67"/>
      <c r="AA101" s="67"/>
    </row>
    <row r="102" spans="1:67" ht="27" customHeight="1" x14ac:dyDescent="0.25">
      <c r="A102" s="64" t="s">
        <v>190</v>
      </c>
      <c r="B102" s="64" t="s">
        <v>191</v>
      </c>
      <c r="C102" s="37">
        <v>4301051437</v>
      </c>
      <c r="D102" s="397">
        <v>4607091386967</v>
      </c>
      <c r="E102" s="397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132</v>
      </c>
      <c r="M102" s="39"/>
      <c r="N102" s="38">
        <v>45</v>
      </c>
      <c r="O102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9"/>
      <c r="Q102" s="399"/>
      <c r="R102" s="399"/>
      <c r="S102" s="400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190</v>
      </c>
      <c r="B103" s="64" t="s">
        <v>192</v>
      </c>
      <c r="C103" s="37">
        <v>4301051543</v>
      </c>
      <c r="D103" s="397">
        <v>4607091386967</v>
      </c>
      <c r="E103" s="397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9"/>
      <c r="Q103" s="399"/>
      <c r="R103" s="399"/>
      <c r="S103" s="400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4301051611</v>
      </c>
      <c r="D104" s="397">
        <v>4607091385304</v>
      </c>
      <c r="E104" s="397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6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9"/>
      <c r="Q104" s="399"/>
      <c r="R104" s="399"/>
      <c r="S104" s="400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4301051648</v>
      </c>
      <c r="D105" s="397">
        <v>4607091386264</v>
      </c>
      <c r="E105" s="397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6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9"/>
      <c r="Q105" s="399"/>
      <c r="R105" s="399"/>
      <c r="S105" s="400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197</v>
      </c>
      <c r="B106" s="64" t="s">
        <v>198</v>
      </c>
      <c r="C106" s="37">
        <v>4301051477</v>
      </c>
      <c r="D106" s="397">
        <v>4680115882584</v>
      </c>
      <c r="E106" s="397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9"/>
      <c r="Q106" s="399"/>
      <c r="R106" s="399"/>
      <c r="S106" s="400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197</v>
      </c>
      <c r="B107" s="64" t="s">
        <v>199</v>
      </c>
      <c r="C107" s="37">
        <v>4301051476</v>
      </c>
      <c r="D107" s="397">
        <v>4680115882584</v>
      </c>
      <c r="E107" s="397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9"/>
      <c r="Q107" s="399"/>
      <c r="R107" s="399"/>
      <c r="S107" s="400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4301051436</v>
      </c>
      <c r="D108" s="397">
        <v>4607091385731</v>
      </c>
      <c r="E108" s="39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132</v>
      </c>
      <c r="M108" s="39"/>
      <c r="N108" s="38">
        <v>45</v>
      </c>
      <c r="O108" s="6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9"/>
      <c r="Q108" s="399"/>
      <c r="R108" s="399"/>
      <c r="S108" s="400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4301051439</v>
      </c>
      <c r="D109" s="397">
        <v>4680115880214</v>
      </c>
      <c r="E109" s="39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132</v>
      </c>
      <c r="M109" s="39"/>
      <c r="N109" s="38">
        <v>45</v>
      </c>
      <c r="O109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9"/>
      <c r="Q109" s="399"/>
      <c r="R109" s="399"/>
      <c r="S109" s="400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204</v>
      </c>
      <c r="B110" s="64" t="s">
        <v>205</v>
      </c>
      <c r="C110" s="37">
        <v>4301051438</v>
      </c>
      <c r="D110" s="397">
        <v>4680115880894</v>
      </c>
      <c r="E110" s="39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132</v>
      </c>
      <c r="M110" s="39"/>
      <c r="N110" s="38">
        <v>45</v>
      </c>
      <c r="O110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9"/>
      <c r="Q110" s="399"/>
      <c r="R110" s="399"/>
      <c r="S110" s="400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4301051787</v>
      </c>
      <c r="D111" s="397">
        <v>4680115885233</v>
      </c>
      <c r="E111" s="397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669" t="s">
        <v>208</v>
      </c>
      <c r="P111" s="399"/>
      <c r="Q111" s="399"/>
      <c r="R111" s="399"/>
      <c r="S111" s="400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4301051693</v>
      </c>
      <c r="D112" s="397">
        <v>4680115884915</v>
      </c>
      <c r="E112" s="397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9"/>
      <c r="Q112" s="399"/>
      <c r="R112" s="399"/>
      <c r="S112" s="400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4301051313</v>
      </c>
      <c r="D113" s="397">
        <v>4607091385427</v>
      </c>
      <c r="E113" s="397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9"/>
      <c r="Q113" s="399"/>
      <c r="R113" s="399"/>
      <c r="S113" s="400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4301051480</v>
      </c>
      <c r="D114" s="397">
        <v>4680115882645</v>
      </c>
      <c r="E114" s="397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9"/>
      <c r="Q114" s="399"/>
      <c r="R114" s="399"/>
      <c r="S114" s="400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4301051395</v>
      </c>
      <c r="D115" s="397">
        <v>4680115884311</v>
      </c>
      <c r="E115" s="397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9"/>
      <c r="Q115" s="399"/>
      <c r="R115" s="399"/>
      <c r="S115" s="400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217</v>
      </c>
      <c r="B116" s="64" t="s">
        <v>218</v>
      </c>
      <c r="C116" s="37">
        <v>4301051641</v>
      </c>
      <c r="D116" s="397">
        <v>4680115884403</v>
      </c>
      <c r="E116" s="397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9"/>
      <c r="Q116" s="399"/>
      <c r="R116" s="399"/>
      <c r="S116" s="400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04"/>
      <c r="B117" s="404"/>
      <c r="C117" s="404"/>
      <c r="D117" s="404"/>
      <c r="E117" s="404"/>
      <c r="F117" s="404"/>
      <c r="G117" s="404"/>
      <c r="H117" s="404"/>
      <c r="I117" s="404"/>
      <c r="J117" s="404"/>
      <c r="K117" s="404"/>
      <c r="L117" s="404"/>
      <c r="M117" s="404"/>
      <c r="N117" s="405"/>
      <c r="O117" s="401" t="s">
        <v>43</v>
      </c>
      <c r="P117" s="402"/>
      <c r="Q117" s="402"/>
      <c r="R117" s="402"/>
      <c r="S117" s="402"/>
      <c r="T117" s="402"/>
      <c r="U117" s="403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04"/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5"/>
      <c r="O118" s="401" t="s">
        <v>43</v>
      </c>
      <c r="P118" s="402"/>
      <c r="Q118" s="402"/>
      <c r="R118" s="402"/>
      <c r="S118" s="402"/>
      <c r="T118" s="402"/>
      <c r="U118" s="403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17" t="s">
        <v>219</v>
      </c>
      <c r="B119" s="417"/>
      <c r="C119" s="417"/>
      <c r="D119" s="417"/>
      <c r="E119" s="417"/>
      <c r="F119" s="417"/>
      <c r="G119" s="417"/>
      <c r="H119" s="417"/>
      <c r="I119" s="417"/>
      <c r="J119" s="417"/>
      <c r="K119" s="417"/>
      <c r="L119" s="417"/>
      <c r="M119" s="417"/>
      <c r="N119" s="417"/>
      <c r="O119" s="417"/>
      <c r="P119" s="417"/>
      <c r="Q119" s="417"/>
      <c r="R119" s="417"/>
      <c r="S119" s="417"/>
      <c r="T119" s="417"/>
      <c r="U119" s="417"/>
      <c r="V119" s="417"/>
      <c r="W119" s="417"/>
      <c r="X119" s="417"/>
      <c r="Y119" s="417"/>
      <c r="Z119" s="67"/>
      <c r="AA119" s="67"/>
    </row>
    <row r="120" spans="1:67" ht="27" customHeight="1" x14ac:dyDescent="0.25">
      <c r="A120" s="64" t="s">
        <v>220</v>
      </c>
      <c r="B120" s="64" t="s">
        <v>221</v>
      </c>
      <c r="C120" s="37">
        <v>4301060296</v>
      </c>
      <c r="D120" s="397">
        <v>4607091383065</v>
      </c>
      <c r="E120" s="39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9"/>
      <c r="Q120" s="399"/>
      <c r="R120" s="399"/>
      <c r="S120" s="400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customHeight="1" x14ac:dyDescent="0.25">
      <c r="A121" s="64" t="s">
        <v>222</v>
      </c>
      <c r="B121" s="64" t="s">
        <v>223</v>
      </c>
      <c r="C121" s="37">
        <v>4301060366</v>
      </c>
      <c r="D121" s="397">
        <v>4680115881532</v>
      </c>
      <c r="E121" s="397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9"/>
      <c r="Q121" s="399"/>
      <c r="R121" s="399"/>
      <c r="S121" s="400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224</v>
      </c>
      <c r="C122" s="37">
        <v>4301060371</v>
      </c>
      <c r="D122" s="397">
        <v>4680115881532</v>
      </c>
      <c r="E122" s="39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9"/>
      <c r="Q122" s="399"/>
      <c r="R122" s="399"/>
      <c r="S122" s="400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397">
        <v>4680115882652</v>
      </c>
      <c r="E123" s="39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6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9"/>
      <c r="Q123" s="399"/>
      <c r="R123" s="399"/>
      <c r="S123" s="400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397">
        <v>4680115880238</v>
      </c>
      <c r="E124" s="39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9"/>
      <c r="Q124" s="399"/>
      <c r="R124" s="399"/>
      <c r="S124" s="400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397">
        <v>4680115881464</v>
      </c>
      <c r="E125" s="39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132</v>
      </c>
      <c r="M125" s="39"/>
      <c r="N125" s="38">
        <v>30</v>
      </c>
      <c r="O125" s="66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9"/>
      <c r="Q125" s="399"/>
      <c r="R125" s="399"/>
      <c r="S125" s="400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x14ac:dyDescent="0.2">
      <c r="A126" s="404"/>
      <c r="B126" s="404"/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4"/>
      <c r="N126" s="405"/>
      <c r="O126" s="401" t="s">
        <v>43</v>
      </c>
      <c r="P126" s="402"/>
      <c r="Q126" s="402"/>
      <c r="R126" s="402"/>
      <c r="S126" s="402"/>
      <c r="T126" s="402"/>
      <c r="U126" s="403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04"/>
      <c r="B127" s="404"/>
      <c r="C127" s="404"/>
      <c r="D127" s="404"/>
      <c r="E127" s="404"/>
      <c r="F127" s="404"/>
      <c r="G127" s="404"/>
      <c r="H127" s="404"/>
      <c r="I127" s="404"/>
      <c r="J127" s="404"/>
      <c r="K127" s="404"/>
      <c r="L127" s="404"/>
      <c r="M127" s="404"/>
      <c r="N127" s="405"/>
      <c r="O127" s="401" t="s">
        <v>43</v>
      </c>
      <c r="P127" s="402"/>
      <c r="Q127" s="402"/>
      <c r="R127" s="402"/>
      <c r="S127" s="402"/>
      <c r="T127" s="402"/>
      <c r="U127" s="403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customHeight="1" x14ac:dyDescent="0.25">
      <c r="A128" s="433" t="s">
        <v>231</v>
      </c>
      <c r="B128" s="433"/>
      <c r="C128" s="433"/>
      <c r="D128" s="433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  <c r="R128" s="433"/>
      <c r="S128" s="433"/>
      <c r="T128" s="433"/>
      <c r="U128" s="433"/>
      <c r="V128" s="433"/>
      <c r="W128" s="433"/>
      <c r="X128" s="433"/>
      <c r="Y128" s="433"/>
      <c r="Z128" s="66"/>
      <c r="AA128" s="66"/>
    </row>
    <row r="129" spans="1:67" ht="14.25" customHeight="1" x14ac:dyDescent="0.25">
      <c r="A129" s="417" t="s">
        <v>85</v>
      </c>
      <c r="B129" s="417"/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7"/>
      <c r="O129" s="417"/>
      <c r="P129" s="417"/>
      <c r="Q129" s="417"/>
      <c r="R129" s="417"/>
      <c r="S129" s="417"/>
      <c r="T129" s="417"/>
      <c r="U129" s="417"/>
      <c r="V129" s="417"/>
      <c r="W129" s="417"/>
      <c r="X129" s="417"/>
      <c r="Y129" s="417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397">
        <v>4607091385168</v>
      </c>
      <c r="E130" s="397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132</v>
      </c>
      <c r="M130" s="39"/>
      <c r="N130" s="38">
        <v>45</v>
      </c>
      <c r="O130" s="6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9"/>
      <c r="Q130" s="399"/>
      <c r="R130" s="399"/>
      <c r="S130" s="400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397">
        <v>4607091385168</v>
      </c>
      <c r="E131" s="39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6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9"/>
      <c r="Q131" s="399"/>
      <c r="R131" s="399"/>
      <c r="S131" s="400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397">
        <v>4607091383256</v>
      </c>
      <c r="E132" s="39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132</v>
      </c>
      <c r="M132" s="39"/>
      <c r="N132" s="38">
        <v>45</v>
      </c>
      <c r="O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9"/>
      <c r="Q132" s="399"/>
      <c r="R132" s="399"/>
      <c r="S132" s="400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397">
        <v>4607091385748</v>
      </c>
      <c r="E133" s="39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6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9"/>
      <c r="Q133" s="399"/>
      <c r="R133" s="399"/>
      <c r="S133" s="400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397">
        <v>4680115884533</v>
      </c>
      <c r="E134" s="397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6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9"/>
      <c r="Q134" s="399"/>
      <c r="R134" s="399"/>
      <c r="S134" s="400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04"/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5"/>
      <c r="O135" s="401" t="s">
        <v>43</v>
      </c>
      <c r="P135" s="402"/>
      <c r="Q135" s="402"/>
      <c r="R135" s="402"/>
      <c r="S135" s="402"/>
      <c r="T135" s="402"/>
      <c r="U135" s="403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04"/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5"/>
      <c r="O136" s="401" t="s">
        <v>43</v>
      </c>
      <c r="P136" s="402"/>
      <c r="Q136" s="402"/>
      <c r="R136" s="402"/>
      <c r="S136" s="402"/>
      <c r="T136" s="402"/>
      <c r="U136" s="403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46" t="s">
        <v>241</v>
      </c>
      <c r="B137" s="446"/>
      <c r="C137" s="446"/>
      <c r="D137" s="446"/>
      <c r="E137" s="446"/>
      <c r="F137" s="446"/>
      <c r="G137" s="446"/>
      <c r="H137" s="446"/>
      <c r="I137" s="446"/>
      <c r="J137" s="446"/>
      <c r="K137" s="446"/>
      <c r="L137" s="446"/>
      <c r="M137" s="446"/>
      <c r="N137" s="446"/>
      <c r="O137" s="446"/>
      <c r="P137" s="446"/>
      <c r="Q137" s="446"/>
      <c r="R137" s="446"/>
      <c r="S137" s="446"/>
      <c r="T137" s="446"/>
      <c r="U137" s="446"/>
      <c r="V137" s="446"/>
      <c r="W137" s="446"/>
      <c r="X137" s="446"/>
      <c r="Y137" s="446"/>
      <c r="Z137" s="55"/>
      <c r="AA137" s="55"/>
    </row>
    <row r="138" spans="1:67" ht="16.5" customHeight="1" x14ac:dyDescent="0.25">
      <c r="A138" s="433" t="s">
        <v>242</v>
      </c>
      <c r="B138" s="433"/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  <c r="Y138" s="433"/>
      <c r="Z138" s="66"/>
      <c r="AA138" s="66"/>
    </row>
    <row r="139" spans="1:67" ht="14.25" customHeight="1" x14ac:dyDescent="0.25">
      <c r="A139" s="417" t="s">
        <v>118</v>
      </c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417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397">
        <v>4607091383423</v>
      </c>
      <c r="E140" s="39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9"/>
      <c r="N140" s="38">
        <v>35</v>
      </c>
      <c r="O140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9"/>
      <c r="Q140" s="399"/>
      <c r="R140" s="399"/>
      <c r="S140" s="400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397">
        <v>4680115885707</v>
      </c>
      <c r="E141" s="397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650" t="s">
        <v>247</v>
      </c>
      <c r="P141" s="399"/>
      <c r="Q141" s="399"/>
      <c r="R141" s="399"/>
      <c r="S141" s="400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397">
        <v>4607091381405</v>
      </c>
      <c r="E142" s="397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9"/>
      <c r="Q142" s="399"/>
      <c r="R142" s="399"/>
      <c r="S142" s="400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customHeight="1" x14ac:dyDescent="0.25">
      <c r="A143" s="64" t="s">
        <v>251</v>
      </c>
      <c r="B143" s="64" t="s">
        <v>252</v>
      </c>
      <c r="C143" s="37">
        <v>4301011878</v>
      </c>
      <c r="D143" s="397">
        <v>4680115885660</v>
      </c>
      <c r="E143" s="397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52" t="s">
        <v>253</v>
      </c>
      <c r="P143" s="399"/>
      <c r="Q143" s="399"/>
      <c r="R143" s="399"/>
      <c r="S143" s="400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397">
        <v>4607091386516</v>
      </c>
      <c r="E144" s="397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9"/>
      <c r="Q144" s="399"/>
      <c r="R144" s="399"/>
      <c r="S144" s="400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customHeight="1" x14ac:dyDescent="0.25">
      <c r="A145" s="64" t="s">
        <v>256</v>
      </c>
      <c r="B145" s="64" t="s">
        <v>257</v>
      </c>
      <c r="C145" s="37">
        <v>4301011879</v>
      </c>
      <c r="D145" s="397">
        <v>4680115885691</v>
      </c>
      <c r="E145" s="397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654" t="s">
        <v>258</v>
      </c>
      <c r="P145" s="399"/>
      <c r="Q145" s="399"/>
      <c r="R145" s="399"/>
      <c r="S145" s="400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x14ac:dyDescent="0.2">
      <c r="A146" s="404"/>
      <c r="B146" s="404"/>
      <c r="C146" s="404"/>
      <c r="D146" s="404"/>
      <c r="E146" s="404"/>
      <c r="F146" s="404"/>
      <c r="G146" s="404"/>
      <c r="H146" s="404"/>
      <c r="I146" s="404"/>
      <c r="J146" s="404"/>
      <c r="K146" s="404"/>
      <c r="L146" s="404"/>
      <c r="M146" s="404"/>
      <c r="N146" s="405"/>
      <c r="O146" s="401" t="s">
        <v>43</v>
      </c>
      <c r="P146" s="402"/>
      <c r="Q146" s="402"/>
      <c r="R146" s="402"/>
      <c r="S146" s="402"/>
      <c r="T146" s="402"/>
      <c r="U146" s="403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x14ac:dyDescent="0.2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5"/>
      <c r="O147" s="401" t="s">
        <v>43</v>
      </c>
      <c r="P147" s="402"/>
      <c r="Q147" s="402"/>
      <c r="R147" s="402"/>
      <c r="S147" s="402"/>
      <c r="T147" s="402"/>
      <c r="U147" s="403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customHeight="1" x14ac:dyDescent="0.25">
      <c r="A148" s="433" t="s">
        <v>259</v>
      </c>
      <c r="B148" s="433"/>
      <c r="C148" s="433"/>
      <c r="D148" s="433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3"/>
      <c r="R148" s="433"/>
      <c r="S148" s="433"/>
      <c r="T148" s="433"/>
      <c r="U148" s="433"/>
      <c r="V148" s="433"/>
      <c r="W148" s="433"/>
      <c r="X148" s="433"/>
      <c r="Y148" s="433"/>
      <c r="Z148" s="66"/>
      <c r="AA148" s="66"/>
    </row>
    <row r="149" spans="1:67" ht="14.25" customHeight="1" x14ac:dyDescent="0.25">
      <c r="A149" s="417" t="s">
        <v>77</v>
      </c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7"/>
      <c r="P149" s="417"/>
      <c r="Q149" s="417"/>
      <c r="R149" s="417"/>
      <c r="S149" s="417"/>
      <c r="T149" s="417"/>
      <c r="U149" s="417"/>
      <c r="V149" s="417"/>
      <c r="W149" s="417"/>
      <c r="X149" s="417"/>
      <c r="Y149" s="417"/>
      <c r="Z149" s="67"/>
      <c r="AA149" s="67"/>
    </row>
    <row r="150" spans="1:67" ht="27" customHeight="1" x14ac:dyDescent="0.25">
      <c r="A150" s="64" t="s">
        <v>260</v>
      </c>
      <c r="B150" s="64" t="s">
        <v>261</v>
      </c>
      <c r="C150" s="37">
        <v>4301031191</v>
      </c>
      <c r="D150" s="397">
        <v>4680115880993</v>
      </c>
      <c r="E150" s="397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9"/>
      <c r="Q150" s="399"/>
      <c r="R150" s="399"/>
      <c r="S150" s="400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4301031204</v>
      </c>
      <c r="D151" s="397">
        <v>4680115881761</v>
      </c>
      <c r="E151" s="397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9"/>
      <c r="Q151" s="399"/>
      <c r="R151" s="399"/>
      <c r="S151" s="400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4301031201</v>
      </c>
      <c r="D152" s="397">
        <v>4680115881563</v>
      </c>
      <c r="E152" s="397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9"/>
      <c r="Q152" s="399"/>
      <c r="R152" s="399"/>
      <c r="S152" s="400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4301031199</v>
      </c>
      <c r="D153" s="397">
        <v>4680115880986</v>
      </c>
      <c r="E153" s="39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9"/>
      <c r="Q153" s="399"/>
      <c r="R153" s="399"/>
      <c r="S153" s="400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4301031190</v>
      </c>
      <c r="D154" s="397">
        <v>4680115880207</v>
      </c>
      <c r="E154" s="397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9"/>
      <c r="Q154" s="399"/>
      <c r="R154" s="399"/>
      <c r="S154" s="400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4301031205</v>
      </c>
      <c r="D155" s="397">
        <v>4680115881785</v>
      </c>
      <c r="E155" s="397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9"/>
      <c r="Q155" s="399"/>
      <c r="R155" s="399"/>
      <c r="S155" s="400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4301031202</v>
      </c>
      <c r="D156" s="397">
        <v>4680115881679</v>
      </c>
      <c r="E156" s="397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9"/>
      <c r="Q156" s="399"/>
      <c r="R156" s="399"/>
      <c r="S156" s="400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4301031158</v>
      </c>
      <c r="D157" s="397">
        <v>4680115880191</v>
      </c>
      <c r="E157" s="397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9"/>
      <c r="Q157" s="399"/>
      <c r="R157" s="399"/>
      <c r="S157" s="400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customHeight="1" x14ac:dyDescent="0.25">
      <c r="A158" s="64" t="s">
        <v>276</v>
      </c>
      <c r="B158" s="64" t="s">
        <v>277</v>
      </c>
      <c r="C158" s="37">
        <v>4301031245</v>
      </c>
      <c r="D158" s="397">
        <v>4680115883963</v>
      </c>
      <c r="E158" s="397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9"/>
      <c r="Q158" s="399"/>
      <c r="R158" s="399"/>
      <c r="S158" s="400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x14ac:dyDescent="0.2">
      <c r="A159" s="404"/>
      <c r="B159" s="404"/>
      <c r="C159" s="404"/>
      <c r="D159" s="404"/>
      <c r="E159" s="404"/>
      <c r="F159" s="404"/>
      <c r="G159" s="404"/>
      <c r="H159" s="404"/>
      <c r="I159" s="404"/>
      <c r="J159" s="404"/>
      <c r="K159" s="404"/>
      <c r="L159" s="404"/>
      <c r="M159" s="404"/>
      <c r="N159" s="405"/>
      <c r="O159" s="401" t="s">
        <v>43</v>
      </c>
      <c r="P159" s="402"/>
      <c r="Q159" s="402"/>
      <c r="R159" s="402"/>
      <c r="S159" s="402"/>
      <c r="T159" s="402"/>
      <c r="U159" s="403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04"/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5"/>
      <c r="O160" s="401" t="s">
        <v>43</v>
      </c>
      <c r="P160" s="402"/>
      <c r="Q160" s="402"/>
      <c r="R160" s="402"/>
      <c r="S160" s="402"/>
      <c r="T160" s="402"/>
      <c r="U160" s="403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33" t="s">
        <v>278</v>
      </c>
      <c r="B161" s="433"/>
      <c r="C161" s="433"/>
      <c r="D161" s="433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  <c r="Y161" s="433"/>
      <c r="Z161" s="66"/>
      <c r="AA161" s="66"/>
    </row>
    <row r="162" spans="1:67" ht="14.25" customHeight="1" x14ac:dyDescent="0.25">
      <c r="A162" s="417" t="s">
        <v>118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67"/>
      <c r="AA162" s="67"/>
    </row>
    <row r="163" spans="1:67" ht="16.5" customHeight="1" x14ac:dyDescent="0.25">
      <c r="A163" s="64" t="s">
        <v>279</v>
      </c>
      <c r="B163" s="64" t="s">
        <v>280</v>
      </c>
      <c r="C163" s="37">
        <v>4301011450</v>
      </c>
      <c r="D163" s="397">
        <v>4680115881402</v>
      </c>
      <c r="E163" s="39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6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9"/>
      <c r="Q163" s="399"/>
      <c r="R163" s="399"/>
      <c r="S163" s="400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281</v>
      </c>
      <c r="B164" s="64" t="s">
        <v>282</v>
      </c>
      <c r="C164" s="37">
        <v>4301011454</v>
      </c>
      <c r="D164" s="397">
        <v>4680115881396</v>
      </c>
      <c r="E164" s="397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9"/>
      <c r="Q164" s="399"/>
      <c r="R164" s="399"/>
      <c r="S164" s="400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04"/>
      <c r="B165" s="404"/>
      <c r="C165" s="404"/>
      <c r="D165" s="404"/>
      <c r="E165" s="404"/>
      <c r="F165" s="404"/>
      <c r="G165" s="404"/>
      <c r="H165" s="404"/>
      <c r="I165" s="404"/>
      <c r="J165" s="404"/>
      <c r="K165" s="404"/>
      <c r="L165" s="404"/>
      <c r="M165" s="404"/>
      <c r="N165" s="405"/>
      <c r="O165" s="401" t="s">
        <v>43</v>
      </c>
      <c r="P165" s="402"/>
      <c r="Q165" s="402"/>
      <c r="R165" s="402"/>
      <c r="S165" s="402"/>
      <c r="T165" s="402"/>
      <c r="U165" s="403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04"/>
      <c r="B166" s="404"/>
      <c r="C166" s="404"/>
      <c r="D166" s="404"/>
      <c r="E166" s="404"/>
      <c r="F166" s="404"/>
      <c r="G166" s="404"/>
      <c r="H166" s="404"/>
      <c r="I166" s="404"/>
      <c r="J166" s="404"/>
      <c r="K166" s="404"/>
      <c r="L166" s="404"/>
      <c r="M166" s="404"/>
      <c r="N166" s="405"/>
      <c r="O166" s="401" t="s">
        <v>43</v>
      </c>
      <c r="P166" s="402"/>
      <c r="Q166" s="402"/>
      <c r="R166" s="402"/>
      <c r="S166" s="402"/>
      <c r="T166" s="402"/>
      <c r="U166" s="403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17" t="s">
        <v>110</v>
      </c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7"/>
      <c r="P167" s="417"/>
      <c r="Q167" s="417"/>
      <c r="R167" s="417"/>
      <c r="S167" s="417"/>
      <c r="T167" s="417"/>
      <c r="U167" s="417"/>
      <c r="V167" s="417"/>
      <c r="W167" s="417"/>
      <c r="X167" s="417"/>
      <c r="Y167" s="417"/>
      <c r="Z167" s="67"/>
      <c r="AA167" s="67"/>
    </row>
    <row r="168" spans="1:67" ht="16.5" customHeight="1" x14ac:dyDescent="0.25">
      <c r="A168" s="64" t="s">
        <v>283</v>
      </c>
      <c r="B168" s="64" t="s">
        <v>284</v>
      </c>
      <c r="C168" s="37">
        <v>4301020262</v>
      </c>
      <c r="D168" s="397">
        <v>4680115882935</v>
      </c>
      <c r="E168" s="397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132</v>
      </c>
      <c r="M168" s="39"/>
      <c r="N168" s="38">
        <v>50</v>
      </c>
      <c r="O168" s="6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9"/>
      <c r="Q168" s="399"/>
      <c r="R168" s="399"/>
      <c r="S168" s="400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285</v>
      </c>
      <c r="B169" s="64" t="s">
        <v>286</v>
      </c>
      <c r="C169" s="37">
        <v>4301020220</v>
      </c>
      <c r="D169" s="397">
        <v>4680115880764</v>
      </c>
      <c r="E169" s="397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9"/>
      <c r="Q169" s="399"/>
      <c r="R169" s="399"/>
      <c r="S169" s="400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04"/>
      <c r="B170" s="404"/>
      <c r="C170" s="404"/>
      <c r="D170" s="404"/>
      <c r="E170" s="404"/>
      <c r="F170" s="404"/>
      <c r="G170" s="404"/>
      <c r="H170" s="404"/>
      <c r="I170" s="404"/>
      <c r="J170" s="404"/>
      <c r="K170" s="404"/>
      <c r="L170" s="404"/>
      <c r="M170" s="404"/>
      <c r="N170" s="405"/>
      <c r="O170" s="401" t="s">
        <v>43</v>
      </c>
      <c r="P170" s="402"/>
      <c r="Q170" s="402"/>
      <c r="R170" s="402"/>
      <c r="S170" s="402"/>
      <c r="T170" s="402"/>
      <c r="U170" s="403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04"/>
      <c r="B171" s="404"/>
      <c r="C171" s="404"/>
      <c r="D171" s="404"/>
      <c r="E171" s="404"/>
      <c r="F171" s="404"/>
      <c r="G171" s="404"/>
      <c r="H171" s="404"/>
      <c r="I171" s="404"/>
      <c r="J171" s="404"/>
      <c r="K171" s="404"/>
      <c r="L171" s="404"/>
      <c r="M171" s="404"/>
      <c r="N171" s="405"/>
      <c r="O171" s="401" t="s">
        <v>43</v>
      </c>
      <c r="P171" s="402"/>
      <c r="Q171" s="402"/>
      <c r="R171" s="402"/>
      <c r="S171" s="402"/>
      <c r="T171" s="402"/>
      <c r="U171" s="403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17" t="s">
        <v>77</v>
      </c>
      <c r="B172" s="417"/>
      <c r="C172" s="417"/>
      <c r="D172" s="417"/>
      <c r="E172" s="417"/>
      <c r="F172" s="417"/>
      <c r="G172" s="417"/>
      <c r="H172" s="417"/>
      <c r="I172" s="417"/>
      <c r="J172" s="417"/>
      <c r="K172" s="417"/>
      <c r="L172" s="417"/>
      <c r="M172" s="417"/>
      <c r="N172" s="417"/>
      <c r="O172" s="417"/>
      <c r="P172" s="417"/>
      <c r="Q172" s="417"/>
      <c r="R172" s="417"/>
      <c r="S172" s="417"/>
      <c r="T172" s="417"/>
      <c r="U172" s="417"/>
      <c r="V172" s="417"/>
      <c r="W172" s="417"/>
      <c r="X172" s="417"/>
      <c r="Y172" s="417"/>
      <c r="Z172" s="67"/>
      <c r="AA172" s="67"/>
    </row>
    <row r="173" spans="1:67" ht="27" customHeight="1" x14ac:dyDescent="0.25">
      <c r="A173" s="64" t="s">
        <v>287</v>
      </c>
      <c r="B173" s="64" t="s">
        <v>288</v>
      </c>
      <c r="C173" s="37">
        <v>4301031224</v>
      </c>
      <c r="D173" s="397">
        <v>4680115882683</v>
      </c>
      <c r="E173" s="39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9"/>
      <c r="Q173" s="399"/>
      <c r="R173" s="399"/>
      <c r="S173" s="400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4301031230</v>
      </c>
      <c r="D174" s="397">
        <v>4680115882690</v>
      </c>
      <c r="E174" s="39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9"/>
      <c r="Q174" s="399"/>
      <c r="R174" s="399"/>
      <c r="S174" s="400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4301031220</v>
      </c>
      <c r="D175" s="397">
        <v>4680115882669</v>
      </c>
      <c r="E175" s="397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9"/>
      <c r="Q175" s="399"/>
      <c r="R175" s="399"/>
      <c r="S175" s="400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4301031221</v>
      </c>
      <c r="D176" s="397">
        <v>4680115882676</v>
      </c>
      <c r="E176" s="397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9"/>
      <c r="Q176" s="399"/>
      <c r="R176" s="399"/>
      <c r="S176" s="400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4301031223</v>
      </c>
      <c r="D177" s="397">
        <v>4680115884014</v>
      </c>
      <c r="E177" s="397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35" t="s">
        <v>297</v>
      </c>
      <c r="P177" s="399"/>
      <c r="Q177" s="399"/>
      <c r="R177" s="399"/>
      <c r="S177" s="400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4301031222</v>
      </c>
      <c r="D178" s="397">
        <v>4680115884007</v>
      </c>
      <c r="E178" s="397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6" t="s">
        <v>300</v>
      </c>
      <c r="P178" s="399"/>
      <c r="Q178" s="399"/>
      <c r="R178" s="399"/>
      <c r="S178" s="400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4301031229</v>
      </c>
      <c r="D179" s="397">
        <v>4680115884038</v>
      </c>
      <c r="E179" s="397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9"/>
      <c r="Q179" s="399"/>
      <c r="R179" s="399"/>
      <c r="S179" s="400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4301031225</v>
      </c>
      <c r="D180" s="397">
        <v>4680115884021</v>
      </c>
      <c r="E180" s="397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24" t="s">
        <v>305</v>
      </c>
      <c r="P180" s="399"/>
      <c r="Q180" s="399"/>
      <c r="R180" s="399"/>
      <c r="S180" s="400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x14ac:dyDescent="0.2">
      <c r="A181" s="404"/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04"/>
      <c r="M181" s="404"/>
      <c r="N181" s="405"/>
      <c r="O181" s="401" t="s">
        <v>43</v>
      </c>
      <c r="P181" s="402"/>
      <c r="Q181" s="402"/>
      <c r="R181" s="402"/>
      <c r="S181" s="402"/>
      <c r="T181" s="402"/>
      <c r="U181" s="403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04"/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5"/>
      <c r="O182" s="401" t="s">
        <v>43</v>
      </c>
      <c r="P182" s="402"/>
      <c r="Q182" s="402"/>
      <c r="R182" s="402"/>
      <c r="S182" s="402"/>
      <c r="T182" s="402"/>
      <c r="U182" s="403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17" t="s">
        <v>85</v>
      </c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7"/>
      <c r="P183" s="417"/>
      <c r="Q183" s="417"/>
      <c r="R183" s="417"/>
      <c r="S183" s="417"/>
      <c r="T183" s="417"/>
      <c r="U183" s="417"/>
      <c r="V183" s="417"/>
      <c r="W183" s="417"/>
      <c r="X183" s="417"/>
      <c r="Y183" s="417"/>
      <c r="Z183" s="67"/>
      <c r="AA183" s="67"/>
    </row>
    <row r="184" spans="1:67" ht="27" customHeight="1" x14ac:dyDescent="0.25">
      <c r="A184" s="64" t="s">
        <v>306</v>
      </c>
      <c r="B184" s="64" t="s">
        <v>307</v>
      </c>
      <c r="C184" s="37">
        <v>4301051409</v>
      </c>
      <c r="D184" s="397">
        <v>4680115881556</v>
      </c>
      <c r="E184" s="397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132</v>
      </c>
      <c r="M184" s="39"/>
      <c r="N184" s="38">
        <v>45</v>
      </c>
      <c r="O184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9"/>
      <c r="Q184" s="399"/>
      <c r="R184" s="399"/>
      <c r="S184" s="400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4301051408</v>
      </c>
      <c r="D185" s="397">
        <v>4680115881594</v>
      </c>
      <c r="E185" s="397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132</v>
      </c>
      <c r="M185" s="39"/>
      <c r="N185" s="38">
        <v>40</v>
      </c>
      <c r="O185" s="6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9"/>
      <c r="Q185" s="399"/>
      <c r="R185" s="399"/>
      <c r="S185" s="400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customHeight="1" x14ac:dyDescent="0.25">
      <c r="A186" s="64" t="s">
        <v>310</v>
      </c>
      <c r="B186" s="64" t="s">
        <v>311</v>
      </c>
      <c r="C186" s="37">
        <v>4301051505</v>
      </c>
      <c r="D186" s="397">
        <v>4680115881587</v>
      </c>
      <c r="E186" s="397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6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9"/>
      <c r="Q186" s="399"/>
      <c r="R186" s="399"/>
      <c r="S186" s="400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customHeight="1" x14ac:dyDescent="0.25">
      <c r="A187" s="64" t="s">
        <v>312</v>
      </c>
      <c r="B187" s="64" t="s">
        <v>313</v>
      </c>
      <c r="C187" s="37">
        <v>4301051754</v>
      </c>
      <c r="D187" s="397">
        <v>4680115880962</v>
      </c>
      <c r="E187" s="397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28" t="s">
        <v>314</v>
      </c>
      <c r="P187" s="399"/>
      <c r="Q187" s="399"/>
      <c r="R187" s="399"/>
      <c r="S187" s="400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customHeight="1" x14ac:dyDescent="0.25">
      <c r="A188" s="64" t="s">
        <v>315</v>
      </c>
      <c r="B188" s="64" t="s">
        <v>316</v>
      </c>
      <c r="C188" s="37">
        <v>4301051411</v>
      </c>
      <c r="D188" s="397">
        <v>4680115881617</v>
      </c>
      <c r="E188" s="397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132</v>
      </c>
      <c r="M188" s="39"/>
      <c r="N188" s="38">
        <v>40</v>
      </c>
      <c r="O188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9"/>
      <c r="Q188" s="399"/>
      <c r="R188" s="399"/>
      <c r="S188" s="400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customHeight="1" x14ac:dyDescent="0.25">
      <c r="A189" s="64" t="s">
        <v>317</v>
      </c>
      <c r="B189" s="64" t="s">
        <v>318</v>
      </c>
      <c r="C189" s="37">
        <v>4301051632</v>
      </c>
      <c r="D189" s="397">
        <v>4680115880573</v>
      </c>
      <c r="E189" s="397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14" t="s">
        <v>319</v>
      </c>
      <c r="P189" s="399"/>
      <c r="Q189" s="399"/>
      <c r="R189" s="399"/>
      <c r="S189" s="400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4301051487</v>
      </c>
      <c r="D190" s="397">
        <v>4680115881228</v>
      </c>
      <c r="E190" s="397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6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9"/>
      <c r="Q190" s="399"/>
      <c r="R190" s="399"/>
      <c r="S190" s="400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4301051506</v>
      </c>
      <c r="D191" s="397">
        <v>4680115881037</v>
      </c>
      <c r="E191" s="397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6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9"/>
      <c r="Q191" s="399"/>
      <c r="R191" s="399"/>
      <c r="S191" s="400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4301051384</v>
      </c>
      <c r="D192" s="397">
        <v>4680115881211</v>
      </c>
      <c r="E192" s="397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6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9"/>
      <c r="Q192" s="399"/>
      <c r="R192" s="399"/>
      <c r="S192" s="400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4301051378</v>
      </c>
      <c r="D193" s="397">
        <v>4680115881020</v>
      </c>
      <c r="E193" s="397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9"/>
      <c r="Q193" s="399"/>
      <c r="R193" s="399"/>
      <c r="S193" s="400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4301051407</v>
      </c>
      <c r="D194" s="397">
        <v>4680115882195</v>
      </c>
      <c r="E194" s="397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132</v>
      </c>
      <c r="M194" s="39"/>
      <c r="N194" s="38">
        <v>40</v>
      </c>
      <c r="O194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9"/>
      <c r="Q194" s="399"/>
      <c r="R194" s="399"/>
      <c r="S194" s="400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4301051630</v>
      </c>
      <c r="D195" s="397">
        <v>4680115880092</v>
      </c>
      <c r="E195" s="397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20" t="s">
        <v>332</v>
      </c>
      <c r="P195" s="399"/>
      <c r="Q195" s="399"/>
      <c r="R195" s="399"/>
      <c r="S195" s="400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customHeight="1" x14ac:dyDescent="0.25">
      <c r="A196" s="64" t="s">
        <v>333</v>
      </c>
      <c r="B196" s="64" t="s">
        <v>334</v>
      </c>
      <c r="C196" s="37">
        <v>4301051631</v>
      </c>
      <c r="D196" s="397">
        <v>4680115880221</v>
      </c>
      <c r="E196" s="397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21" t="s">
        <v>335</v>
      </c>
      <c r="P196" s="399"/>
      <c r="Q196" s="399"/>
      <c r="R196" s="399"/>
      <c r="S196" s="400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customHeight="1" x14ac:dyDescent="0.25">
      <c r="A197" s="64" t="s">
        <v>336</v>
      </c>
      <c r="B197" s="64" t="s">
        <v>337</v>
      </c>
      <c r="C197" s="37">
        <v>4301051753</v>
      </c>
      <c r="D197" s="397">
        <v>4680115880504</v>
      </c>
      <c r="E197" s="39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622" t="s">
        <v>338</v>
      </c>
      <c r="P197" s="399"/>
      <c r="Q197" s="399"/>
      <c r="R197" s="399"/>
      <c r="S197" s="400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customHeight="1" x14ac:dyDescent="0.25">
      <c r="A198" s="64" t="s">
        <v>339</v>
      </c>
      <c r="B198" s="64" t="s">
        <v>340</v>
      </c>
      <c r="C198" s="37">
        <v>4301051410</v>
      </c>
      <c r="D198" s="397">
        <v>4680115882164</v>
      </c>
      <c r="E198" s="397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132</v>
      </c>
      <c r="M198" s="39"/>
      <c r="N198" s="38">
        <v>40</v>
      </c>
      <c r="O198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9"/>
      <c r="Q198" s="399"/>
      <c r="R198" s="399"/>
      <c r="S198" s="400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x14ac:dyDescent="0.2">
      <c r="A199" s="404"/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5"/>
      <c r="O199" s="401" t="s">
        <v>43</v>
      </c>
      <c r="P199" s="402"/>
      <c r="Q199" s="402"/>
      <c r="R199" s="402"/>
      <c r="S199" s="402"/>
      <c r="T199" s="402"/>
      <c r="U199" s="403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x14ac:dyDescent="0.2">
      <c r="A200" s="404"/>
      <c r="B200" s="404"/>
      <c r="C200" s="404"/>
      <c r="D200" s="404"/>
      <c r="E200" s="404"/>
      <c r="F200" s="404"/>
      <c r="G200" s="404"/>
      <c r="H200" s="404"/>
      <c r="I200" s="404"/>
      <c r="J200" s="404"/>
      <c r="K200" s="404"/>
      <c r="L200" s="404"/>
      <c r="M200" s="404"/>
      <c r="N200" s="405"/>
      <c r="O200" s="401" t="s">
        <v>43</v>
      </c>
      <c r="P200" s="402"/>
      <c r="Q200" s="402"/>
      <c r="R200" s="402"/>
      <c r="S200" s="402"/>
      <c r="T200" s="402"/>
      <c r="U200" s="403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customHeight="1" x14ac:dyDescent="0.25">
      <c r="A201" s="417" t="s">
        <v>219</v>
      </c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7"/>
      <c r="P201" s="417"/>
      <c r="Q201" s="417"/>
      <c r="R201" s="417"/>
      <c r="S201" s="417"/>
      <c r="T201" s="417"/>
      <c r="U201" s="417"/>
      <c r="V201" s="417"/>
      <c r="W201" s="417"/>
      <c r="X201" s="417"/>
      <c r="Y201" s="417"/>
      <c r="Z201" s="67"/>
      <c r="AA201" s="67"/>
    </row>
    <row r="202" spans="1:67" ht="16.5" customHeight="1" x14ac:dyDescent="0.25">
      <c r="A202" s="64" t="s">
        <v>341</v>
      </c>
      <c r="B202" s="64" t="s">
        <v>342</v>
      </c>
      <c r="C202" s="37">
        <v>4301060360</v>
      </c>
      <c r="D202" s="397">
        <v>4680115882874</v>
      </c>
      <c r="E202" s="397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9"/>
      <c r="Q202" s="399"/>
      <c r="R202" s="399"/>
      <c r="S202" s="400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4301060359</v>
      </c>
      <c r="D203" s="397">
        <v>4680115884434</v>
      </c>
      <c r="E203" s="397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6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9"/>
      <c r="Q203" s="399"/>
      <c r="R203" s="399"/>
      <c r="S203" s="400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customHeight="1" x14ac:dyDescent="0.25">
      <c r="A204" s="64" t="s">
        <v>345</v>
      </c>
      <c r="B204" s="64" t="s">
        <v>346</v>
      </c>
      <c r="C204" s="37">
        <v>4301060375</v>
      </c>
      <c r="D204" s="397">
        <v>4680115880818</v>
      </c>
      <c r="E204" s="397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12" t="s">
        <v>347</v>
      </c>
      <c r="P204" s="399"/>
      <c r="Q204" s="399"/>
      <c r="R204" s="399"/>
      <c r="S204" s="400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348</v>
      </c>
      <c r="B205" s="64" t="s">
        <v>349</v>
      </c>
      <c r="C205" s="37">
        <v>4301060389</v>
      </c>
      <c r="D205" s="397">
        <v>4680115880801</v>
      </c>
      <c r="E205" s="397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132</v>
      </c>
      <c r="M205" s="39"/>
      <c r="N205" s="38">
        <v>40</v>
      </c>
      <c r="O205" s="613" t="s">
        <v>350</v>
      </c>
      <c r="P205" s="399"/>
      <c r="Q205" s="399"/>
      <c r="R205" s="399"/>
      <c r="S205" s="400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x14ac:dyDescent="0.2">
      <c r="A206" s="404"/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5"/>
      <c r="O206" s="401" t="s">
        <v>43</v>
      </c>
      <c r="P206" s="402"/>
      <c r="Q206" s="402"/>
      <c r="R206" s="402"/>
      <c r="S206" s="402"/>
      <c r="T206" s="402"/>
      <c r="U206" s="403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04"/>
      <c r="B207" s="404"/>
      <c r="C207" s="404"/>
      <c r="D207" s="404"/>
      <c r="E207" s="404"/>
      <c r="F207" s="404"/>
      <c r="G207" s="404"/>
      <c r="H207" s="404"/>
      <c r="I207" s="404"/>
      <c r="J207" s="404"/>
      <c r="K207" s="404"/>
      <c r="L207" s="404"/>
      <c r="M207" s="404"/>
      <c r="N207" s="405"/>
      <c r="O207" s="401" t="s">
        <v>43</v>
      </c>
      <c r="P207" s="402"/>
      <c r="Q207" s="402"/>
      <c r="R207" s="402"/>
      <c r="S207" s="402"/>
      <c r="T207" s="402"/>
      <c r="U207" s="403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customHeight="1" x14ac:dyDescent="0.25">
      <c r="A208" s="433" t="s">
        <v>351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6"/>
      <c r="AA208" s="66"/>
    </row>
    <row r="209" spans="1:67" ht="14.25" customHeight="1" x14ac:dyDescent="0.25">
      <c r="A209" s="417" t="s">
        <v>118</v>
      </c>
      <c r="B209" s="417"/>
      <c r="C209" s="417"/>
      <c r="D209" s="417"/>
      <c r="E209" s="417"/>
      <c r="F209" s="417"/>
      <c r="G209" s="417"/>
      <c r="H209" s="417"/>
      <c r="I209" s="417"/>
      <c r="J209" s="417"/>
      <c r="K209" s="417"/>
      <c r="L209" s="417"/>
      <c r="M209" s="417"/>
      <c r="N209" s="417"/>
      <c r="O209" s="417"/>
      <c r="P209" s="417"/>
      <c r="Q209" s="417"/>
      <c r="R209" s="417"/>
      <c r="S209" s="417"/>
      <c r="T209" s="417"/>
      <c r="U209" s="417"/>
      <c r="V209" s="417"/>
      <c r="W209" s="417"/>
      <c r="X209" s="417"/>
      <c r="Y209" s="417"/>
      <c r="Z209" s="67"/>
      <c r="AA209" s="67"/>
    </row>
    <row r="210" spans="1:67" ht="27" customHeight="1" x14ac:dyDescent="0.25">
      <c r="A210" s="64" t="s">
        <v>352</v>
      </c>
      <c r="B210" s="64" t="s">
        <v>353</v>
      </c>
      <c r="C210" s="37">
        <v>4301011717</v>
      </c>
      <c r="D210" s="397">
        <v>4680115884274</v>
      </c>
      <c r="E210" s="397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9"/>
      <c r="Q210" s="399"/>
      <c r="R210" s="399"/>
      <c r="S210" s="400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4301011719</v>
      </c>
      <c r="D211" s="397">
        <v>4680115884298</v>
      </c>
      <c r="E211" s="397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6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9"/>
      <c r="Q211" s="399"/>
      <c r="R211" s="399"/>
      <c r="S211" s="400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4301011733</v>
      </c>
      <c r="D212" s="397">
        <v>4680115884250</v>
      </c>
      <c r="E212" s="397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132</v>
      </c>
      <c r="M212" s="39"/>
      <c r="N212" s="38">
        <v>55</v>
      </c>
      <c r="O212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9"/>
      <c r="Q212" s="399"/>
      <c r="R212" s="399"/>
      <c r="S212" s="400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4301011718</v>
      </c>
      <c r="D213" s="397">
        <v>4680115884281</v>
      </c>
      <c r="E213" s="397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6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9"/>
      <c r="Q213" s="399"/>
      <c r="R213" s="399"/>
      <c r="S213" s="400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4301011720</v>
      </c>
      <c r="D214" s="397">
        <v>4680115884199</v>
      </c>
      <c r="E214" s="397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6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9"/>
      <c r="Q214" s="399"/>
      <c r="R214" s="399"/>
      <c r="S214" s="400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4301011716</v>
      </c>
      <c r="D215" s="397">
        <v>4680115884267</v>
      </c>
      <c r="E215" s="39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6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9"/>
      <c r="Q215" s="399"/>
      <c r="R215" s="399"/>
      <c r="S215" s="400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4301011593</v>
      </c>
      <c r="D216" s="397">
        <v>4680115882973</v>
      </c>
      <c r="E216" s="397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9"/>
      <c r="Q216" s="399"/>
      <c r="R216" s="399"/>
      <c r="S216" s="400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x14ac:dyDescent="0.2">
      <c r="A217" s="404"/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5"/>
      <c r="O217" s="401" t="s">
        <v>43</v>
      </c>
      <c r="P217" s="402"/>
      <c r="Q217" s="402"/>
      <c r="R217" s="402"/>
      <c r="S217" s="402"/>
      <c r="T217" s="402"/>
      <c r="U217" s="403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404"/>
      <c r="B218" s="404"/>
      <c r="C218" s="404"/>
      <c r="D218" s="404"/>
      <c r="E218" s="404"/>
      <c r="F218" s="404"/>
      <c r="G218" s="404"/>
      <c r="H218" s="404"/>
      <c r="I218" s="404"/>
      <c r="J218" s="404"/>
      <c r="K218" s="404"/>
      <c r="L218" s="404"/>
      <c r="M218" s="404"/>
      <c r="N218" s="405"/>
      <c r="O218" s="401" t="s">
        <v>43</v>
      </c>
      <c r="P218" s="402"/>
      <c r="Q218" s="402"/>
      <c r="R218" s="402"/>
      <c r="S218" s="402"/>
      <c r="T218" s="402"/>
      <c r="U218" s="403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customHeight="1" x14ac:dyDescent="0.25">
      <c r="A219" s="417" t="s">
        <v>77</v>
      </c>
      <c r="B219" s="417"/>
      <c r="C219" s="417"/>
      <c r="D219" s="417"/>
      <c r="E219" s="417"/>
      <c r="F219" s="417"/>
      <c r="G219" s="417"/>
      <c r="H219" s="417"/>
      <c r="I219" s="417"/>
      <c r="J219" s="417"/>
      <c r="K219" s="417"/>
      <c r="L219" s="417"/>
      <c r="M219" s="417"/>
      <c r="N219" s="417"/>
      <c r="O219" s="417"/>
      <c r="P219" s="417"/>
      <c r="Q219" s="417"/>
      <c r="R219" s="417"/>
      <c r="S219" s="417"/>
      <c r="T219" s="417"/>
      <c r="U219" s="417"/>
      <c r="V219" s="417"/>
      <c r="W219" s="417"/>
      <c r="X219" s="417"/>
      <c r="Y219" s="417"/>
      <c r="Z219" s="67"/>
      <c r="AA219" s="67"/>
    </row>
    <row r="220" spans="1:67" ht="27" customHeight="1" x14ac:dyDescent="0.25">
      <c r="A220" s="64" t="s">
        <v>366</v>
      </c>
      <c r="B220" s="64" t="s">
        <v>367</v>
      </c>
      <c r="C220" s="37">
        <v>4301031305</v>
      </c>
      <c r="D220" s="397">
        <v>4607091389845</v>
      </c>
      <c r="E220" s="397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6" t="s">
        <v>368</v>
      </c>
      <c r="P220" s="399"/>
      <c r="Q220" s="399"/>
      <c r="R220" s="399"/>
      <c r="S220" s="400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366</v>
      </c>
      <c r="B221" s="64" t="s">
        <v>369</v>
      </c>
      <c r="C221" s="37">
        <v>4301031151</v>
      </c>
      <c r="D221" s="397">
        <v>4607091389845</v>
      </c>
      <c r="E221" s="397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9"/>
      <c r="Q221" s="399"/>
      <c r="R221" s="399"/>
      <c r="S221" s="400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customHeight="1" x14ac:dyDescent="0.25">
      <c r="A222" s="64" t="s">
        <v>370</v>
      </c>
      <c r="B222" s="64" t="s">
        <v>371</v>
      </c>
      <c r="C222" s="37">
        <v>4301031259</v>
      </c>
      <c r="D222" s="397">
        <v>4680115882881</v>
      </c>
      <c r="E222" s="397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9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9"/>
      <c r="Q222" s="399"/>
      <c r="R222" s="399"/>
      <c r="S222" s="400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5"/>
      <c r="O223" s="401" t="s">
        <v>43</v>
      </c>
      <c r="P223" s="402"/>
      <c r="Q223" s="402"/>
      <c r="R223" s="402"/>
      <c r="S223" s="402"/>
      <c r="T223" s="402"/>
      <c r="U223" s="403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5"/>
      <c r="O224" s="401" t="s">
        <v>43</v>
      </c>
      <c r="P224" s="402"/>
      <c r="Q224" s="402"/>
      <c r="R224" s="402"/>
      <c r="S224" s="402"/>
      <c r="T224" s="402"/>
      <c r="U224" s="403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customHeight="1" x14ac:dyDescent="0.25">
      <c r="A225" s="433" t="s">
        <v>372</v>
      </c>
      <c r="B225" s="433"/>
      <c r="C225" s="433"/>
      <c r="D225" s="433"/>
      <c r="E225" s="433"/>
      <c r="F225" s="433"/>
      <c r="G225" s="433"/>
      <c r="H225" s="433"/>
      <c r="I225" s="433"/>
      <c r="J225" s="433"/>
      <c r="K225" s="433"/>
      <c r="L225" s="433"/>
      <c r="M225" s="433"/>
      <c r="N225" s="433"/>
      <c r="O225" s="433"/>
      <c r="P225" s="433"/>
      <c r="Q225" s="433"/>
      <c r="R225" s="433"/>
      <c r="S225" s="433"/>
      <c r="T225" s="433"/>
      <c r="U225" s="433"/>
      <c r="V225" s="433"/>
      <c r="W225" s="433"/>
      <c r="X225" s="433"/>
      <c r="Y225" s="433"/>
      <c r="Z225" s="66"/>
      <c r="AA225" s="66"/>
    </row>
    <row r="226" spans="1:67" ht="14.25" customHeight="1" x14ac:dyDescent="0.25">
      <c r="A226" s="417" t="s">
        <v>118</v>
      </c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7"/>
      <c r="P226" s="417"/>
      <c r="Q226" s="417"/>
      <c r="R226" s="417"/>
      <c r="S226" s="417"/>
      <c r="T226" s="417"/>
      <c r="U226" s="417"/>
      <c r="V226" s="417"/>
      <c r="W226" s="417"/>
      <c r="X226" s="417"/>
      <c r="Y226" s="417"/>
      <c r="Z226" s="67"/>
      <c r="AA226" s="67"/>
    </row>
    <row r="227" spans="1:67" ht="27" customHeight="1" x14ac:dyDescent="0.25">
      <c r="A227" s="64" t="s">
        <v>373</v>
      </c>
      <c r="B227" s="64" t="s">
        <v>374</v>
      </c>
      <c r="C227" s="37">
        <v>4301011826</v>
      </c>
      <c r="D227" s="397">
        <v>4680115884137</v>
      </c>
      <c r="E227" s="397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9"/>
      <c r="Q227" s="399"/>
      <c r="R227" s="399"/>
      <c r="S227" s="400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4301011724</v>
      </c>
      <c r="D228" s="397">
        <v>4680115884236</v>
      </c>
      <c r="E228" s="397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9"/>
      <c r="Q228" s="399"/>
      <c r="R228" s="399"/>
      <c r="S228" s="400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4301011721</v>
      </c>
      <c r="D229" s="397">
        <v>4680115884175</v>
      </c>
      <c r="E229" s="397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9"/>
      <c r="Q229" s="399"/>
      <c r="R229" s="399"/>
      <c r="S229" s="400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4301011824</v>
      </c>
      <c r="D230" s="397">
        <v>4680115884144</v>
      </c>
      <c r="E230" s="397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9"/>
      <c r="Q230" s="399"/>
      <c r="R230" s="399"/>
      <c r="S230" s="400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4301011726</v>
      </c>
      <c r="D231" s="397">
        <v>4680115884182</v>
      </c>
      <c r="E231" s="397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9"/>
      <c r="Q231" s="399"/>
      <c r="R231" s="399"/>
      <c r="S231" s="400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4301011722</v>
      </c>
      <c r="D232" s="397">
        <v>4680115884205</v>
      </c>
      <c r="E232" s="397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9"/>
      <c r="Q232" s="399"/>
      <c r="R232" s="399"/>
      <c r="S232" s="400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x14ac:dyDescent="0.2">
      <c r="A233" s="404"/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5"/>
      <c r="O233" s="401" t="s">
        <v>43</v>
      </c>
      <c r="P233" s="402"/>
      <c r="Q233" s="402"/>
      <c r="R233" s="402"/>
      <c r="S233" s="402"/>
      <c r="T233" s="402"/>
      <c r="U233" s="403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x14ac:dyDescent="0.2">
      <c r="A234" s="404"/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5"/>
      <c r="O234" s="401" t="s">
        <v>43</v>
      </c>
      <c r="P234" s="402"/>
      <c r="Q234" s="402"/>
      <c r="R234" s="402"/>
      <c r="S234" s="402"/>
      <c r="T234" s="402"/>
      <c r="U234" s="403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customHeight="1" x14ac:dyDescent="0.25">
      <c r="A235" s="433" t="s">
        <v>385</v>
      </c>
      <c r="B235" s="433"/>
      <c r="C235" s="433"/>
      <c r="D235" s="433"/>
      <c r="E235" s="433"/>
      <c r="F235" s="433"/>
      <c r="G235" s="433"/>
      <c r="H235" s="433"/>
      <c r="I235" s="433"/>
      <c r="J235" s="433"/>
      <c r="K235" s="433"/>
      <c r="L235" s="433"/>
      <c r="M235" s="433"/>
      <c r="N235" s="433"/>
      <c r="O235" s="433"/>
      <c r="P235" s="433"/>
      <c r="Q235" s="433"/>
      <c r="R235" s="433"/>
      <c r="S235" s="433"/>
      <c r="T235" s="433"/>
      <c r="U235" s="433"/>
      <c r="V235" s="433"/>
      <c r="W235" s="433"/>
      <c r="X235" s="433"/>
      <c r="Y235" s="433"/>
      <c r="Z235" s="66"/>
      <c r="AA235" s="66"/>
    </row>
    <row r="236" spans="1:67" ht="14.25" customHeight="1" x14ac:dyDescent="0.25">
      <c r="A236" s="417" t="s">
        <v>118</v>
      </c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7"/>
      <c r="P236" s="417"/>
      <c r="Q236" s="417"/>
      <c r="R236" s="417"/>
      <c r="S236" s="417"/>
      <c r="T236" s="417"/>
      <c r="U236" s="417"/>
      <c r="V236" s="417"/>
      <c r="W236" s="417"/>
      <c r="X236" s="417"/>
      <c r="Y236" s="417"/>
      <c r="Z236" s="67"/>
      <c r="AA236" s="67"/>
    </row>
    <row r="237" spans="1:67" ht="27" customHeight="1" x14ac:dyDescent="0.25">
      <c r="A237" s="64" t="s">
        <v>386</v>
      </c>
      <c r="B237" s="64" t="s">
        <v>387</v>
      </c>
      <c r="C237" s="37">
        <v>4301012016</v>
      </c>
      <c r="D237" s="397">
        <v>4680115885554</v>
      </c>
      <c r="E237" s="397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132</v>
      </c>
      <c r="M237" s="39"/>
      <c r="N237" s="38">
        <v>55</v>
      </c>
      <c r="O237" s="593" t="s">
        <v>388</v>
      </c>
      <c r="P237" s="399"/>
      <c r="Q237" s="399"/>
      <c r="R237" s="399"/>
      <c r="S237" s="400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4301012024</v>
      </c>
      <c r="D238" s="397">
        <v>4680115885615</v>
      </c>
      <c r="E238" s="397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132</v>
      </c>
      <c r="M238" s="39"/>
      <c r="N238" s="38">
        <v>55</v>
      </c>
      <c r="O238" s="594" t="s">
        <v>393</v>
      </c>
      <c r="P238" s="399"/>
      <c r="Q238" s="399"/>
      <c r="R238" s="399"/>
      <c r="S238" s="400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4301011858</v>
      </c>
      <c r="D239" s="397">
        <v>4680115885646</v>
      </c>
      <c r="E239" s="397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95" t="s">
        <v>396</v>
      </c>
      <c r="P239" s="399"/>
      <c r="Q239" s="399"/>
      <c r="R239" s="399"/>
      <c r="S239" s="400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397">
        <v>4607091386004</v>
      </c>
      <c r="E240" s="397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9"/>
      <c r="Q240" s="399"/>
      <c r="R240" s="399"/>
      <c r="S240" s="400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399</v>
      </c>
      <c r="B241" s="64" t="s">
        <v>400</v>
      </c>
      <c r="C241" s="37">
        <v>4301011347</v>
      </c>
      <c r="D241" s="397">
        <v>4607091386073</v>
      </c>
      <c r="E241" s="397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9"/>
      <c r="Q241" s="399"/>
      <c r="R241" s="399"/>
      <c r="S241" s="400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4301010928</v>
      </c>
      <c r="D242" s="397">
        <v>4607091387322</v>
      </c>
      <c r="E242" s="397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9"/>
      <c r="Q242" s="399"/>
      <c r="R242" s="399"/>
      <c r="S242" s="400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4301010945</v>
      </c>
      <c r="D243" s="397">
        <v>4607091387353</v>
      </c>
      <c r="E243" s="397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9"/>
      <c r="Q243" s="399"/>
      <c r="R243" s="399"/>
      <c r="S243" s="400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4301011328</v>
      </c>
      <c r="D244" s="397">
        <v>4607091386011</v>
      </c>
      <c r="E244" s="397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9"/>
      <c r="Q244" s="399"/>
      <c r="R244" s="399"/>
      <c r="S244" s="400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4301011329</v>
      </c>
      <c r="D245" s="397">
        <v>4607091387308</v>
      </c>
      <c r="E245" s="397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9"/>
      <c r="Q245" s="399"/>
      <c r="R245" s="399"/>
      <c r="S245" s="400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4301011049</v>
      </c>
      <c r="D246" s="397">
        <v>4607091387339</v>
      </c>
      <c r="E246" s="397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9"/>
      <c r="Q246" s="399"/>
      <c r="R246" s="399"/>
      <c r="S246" s="400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4301011573</v>
      </c>
      <c r="D247" s="397">
        <v>4680115881938</v>
      </c>
      <c r="E247" s="397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5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9"/>
      <c r="Q247" s="399"/>
      <c r="R247" s="399"/>
      <c r="S247" s="400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4301010944</v>
      </c>
      <c r="D248" s="397">
        <v>4607091387346</v>
      </c>
      <c r="E248" s="397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9"/>
      <c r="Q248" s="399"/>
      <c r="R248" s="399"/>
      <c r="S248" s="400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customHeight="1" x14ac:dyDescent="0.25">
      <c r="A249" s="64" t="s">
        <v>416</v>
      </c>
      <c r="B249" s="64" t="s">
        <v>417</v>
      </c>
      <c r="C249" s="37">
        <v>4301011353</v>
      </c>
      <c r="D249" s="397">
        <v>4607091389807</v>
      </c>
      <c r="E249" s="397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9"/>
      <c r="Q249" s="399"/>
      <c r="R249" s="399"/>
      <c r="S249" s="400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5"/>
      <c r="O250" s="401" t="s">
        <v>43</v>
      </c>
      <c r="P250" s="402"/>
      <c r="Q250" s="402"/>
      <c r="R250" s="402"/>
      <c r="S250" s="402"/>
      <c r="T250" s="402"/>
      <c r="U250" s="403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404"/>
      <c r="B251" s="404"/>
      <c r="C251" s="404"/>
      <c r="D251" s="404"/>
      <c r="E251" s="404"/>
      <c r="F251" s="404"/>
      <c r="G251" s="404"/>
      <c r="H251" s="404"/>
      <c r="I251" s="404"/>
      <c r="J251" s="404"/>
      <c r="K251" s="404"/>
      <c r="L251" s="404"/>
      <c r="M251" s="404"/>
      <c r="N251" s="405"/>
      <c r="O251" s="401" t="s">
        <v>43</v>
      </c>
      <c r="P251" s="402"/>
      <c r="Q251" s="402"/>
      <c r="R251" s="402"/>
      <c r="S251" s="402"/>
      <c r="T251" s="402"/>
      <c r="U251" s="403"/>
      <c r="V251" s="43" t="s">
        <v>0</v>
      </c>
      <c r="W251" s="44">
        <f>IFERROR(SUM(W237:W249),"0")</f>
        <v>0</v>
      </c>
      <c r="X251" s="44">
        <f>IFERROR(SUM(X237:X249),"0")</f>
        <v>0</v>
      </c>
      <c r="Y251" s="43"/>
      <c r="Z251" s="68"/>
      <c r="AA251" s="68"/>
    </row>
    <row r="252" spans="1:67" ht="14.25" customHeight="1" x14ac:dyDescent="0.25">
      <c r="A252" s="417" t="s">
        <v>77</v>
      </c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7"/>
      <c r="P252" s="417"/>
      <c r="Q252" s="417"/>
      <c r="R252" s="417"/>
      <c r="S252" s="417"/>
      <c r="T252" s="417"/>
      <c r="U252" s="417"/>
      <c r="V252" s="417"/>
      <c r="W252" s="417"/>
      <c r="X252" s="417"/>
      <c r="Y252" s="417"/>
      <c r="Z252" s="67"/>
      <c r="AA252" s="67"/>
    </row>
    <row r="253" spans="1:67" ht="27" customHeight="1" x14ac:dyDescent="0.25">
      <c r="A253" s="64" t="s">
        <v>418</v>
      </c>
      <c r="B253" s="64" t="s">
        <v>419</v>
      </c>
      <c r="C253" s="37">
        <v>4301030878</v>
      </c>
      <c r="D253" s="397">
        <v>4607091387193</v>
      </c>
      <c r="E253" s="397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9"/>
      <c r="Q253" s="399"/>
      <c r="R253" s="399"/>
      <c r="S253" s="400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4301031153</v>
      </c>
      <c r="D254" s="397">
        <v>4607091387230</v>
      </c>
      <c r="E254" s="397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9"/>
      <c r="Q254" s="399"/>
      <c r="R254" s="399"/>
      <c r="S254" s="400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4301031152</v>
      </c>
      <c r="D255" s="397">
        <v>4607091387285</v>
      </c>
      <c r="E255" s="397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9"/>
      <c r="Q255" s="399"/>
      <c r="R255" s="399"/>
      <c r="S255" s="400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424</v>
      </c>
      <c r="B256" s="64" t="s">
        <v>425</v>
      </c>
      <c r="C256" s="37">
        <v>4301031164</v>
      </c>
      <c r="D256" s="397">
        <v>4680115880481</v>
      </c>
      <c r="E256" s="397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9"/>
      <c r="Q256" s="399"/>
      <c r="R256" s="399"/>
      <c r="S256" s="400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x14ac:dyDescent="0.2">
      <c r="A257" s="404"/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5"/>
      <c r="O257" s="401" t="s">
        <v>43</v>
      </c>
      <c r="P257" s="402"/>
      <c r="Q257" s="402"/>
      <c r="R257" s="402"/>
      <c r="S257" s="402"/>
      <c r="T257" s="402"/>
      <c r="U257" s="403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x14ac:dyDescent="0.2">
      <c r="A258" s="404"/>
      <c r="B258" s="404"/>
      <c r="C258" s="404"/>
      <c r="D258" s="404"/>
      <c r="E258" s="404"/>
      <c r="F258" s="404"/>
      <c r="G258" s="404"/>
      <c r="H258" s="404"/>
      <c r="I258" s="404"/>
      <c r="J258" s="404"/>
      <c r="K258" s="404"/>
      <c r="L258" s="404"/>
      <c r="M258" s="404"/>
      <c r="N258" s="405"/>
      <c r="O258" s="401" t="s">
        <v>43</v>
      </c>
      <c r="P258" s="402"/>
      <c r="Q258" s="402"/>
      <c r="R258" s="402"/>
      <c r="S258" s="402"/>
      <c r="T258" s="402"/>
      <c r="U258" s="403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customHeight="1" x14ac:dyDescent="0.25">
      <c r="A259" s="417" t="s">
        <v>85</v>
      </c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7"/>
      <c r="P259" s="417"/>
      <c r="Q259" s="417"/>
      <c r="R259" s="417"/>
      <c r="S259" s="417"/>
      <c r="T259" s="417"/>
      <c r="U259" s="417"/>
      <c r="V259" s="417"/>
      <c r="W259" s="417"/>
      <c r="X259" s="417"/>
      <c r="Y259" s="417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397">
        <v>4607091387766</v>
      </c>
      <c r="E260" s="397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132</v>
      </c>
      <c r="M260" s="39"/>
      <c r="N260" s="38">
        <v>40</v>
      </c>
      <c r="O260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9"/>
      <c r="Q260" s="399"/>
      <c r="R260" s="399"/>
      <c r="S260" s="400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ref="X260:X269" si="65">IFERROR(IF(W260="",0,CEILING((W260/$H260),1)*$H260),"")</f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0</v>
      </c>
      <c r="BM260" s="80">
        <f t="shared" ref="BM260:BM269" si="67">IFERROR(X260*I260/H260,"0")</f>
        <v>0</v>
      </c>
      <c r="BN260" s="80">
        <f t="shared" ref="BN260:BN269" si="68">IFERROR(1/J260*(W260/H260),"0")</f>
        <v>0</v>
      </c>
      <c r="BO260" s="80">
        <f t="shared" ref="BO260:BO269" si="69">IFERROR(1/J260*(X260/H260),"0")</f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4301051116</v>
      </c>
      <c r="D261" s="397">
        <v>4607091387957</v>
      </c>
      <c r="E261" s="397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9"/>
      <c r="Q261" s="399"/>
      <c r="R261" s="399"/>
      <c r="S261" s="400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customHeight="1" x14ac:dyDescent="0.25">
      <c r="A262" s="64" t="s">
        <v>430</v>
      </c>
      <c r="B262" s="64" t="s">
        <v>431</v>
      </c>
      <c r="C262" s="37">
        <v>4301051115</v>
      </c>
      <c r="D262" s="397">
        <v>4607091387964</v>
      </c>
      <c r="E262" s="397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9"/>
      <c r="Q262" s="399"/>
      <c r="R262" s="399"/>
      <c r="S262" s="400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customHeight="1" x14ac:dyDescent="0.25">
      <c r="A263" s="64" t="s">
        <v>432</v>
      </c>
      <c r="B263" s="64" t="s">
        <v>433</v>
      </c>
      <c r="C263" s="37">
        <v>4301051731</v>
      </c>
      <c r="D263" s="397">
        <v>4680115884618</v>
      </c>
      <c r="E263" s="397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9"/>
      <c r="Q263" s="399"/>
      <c r="R263" s="399"/>
      <c r="S263" s="400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397">
        <v>4680115884588</v>
      </c>
      <c r="E264" s="397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9"/>
      <c r="Q264" s="399"/>
      <c r="R264" s="399"/>
      <c r="S264" s="400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4301051134</v>
      </c>
      <c r="D265" s="397">
        <v>4607091381672</v>
      </c>
      <c r="E265" s="397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9"/>
      <c r="Q265" s="399"/>
      <c r="R265" s="399"/>
      <c r="S265" s="400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4301051130</v>
      </c>
      <c r="D266" s="397">
        <v>4607091387537</v>
      </c>
      <c r="E266" s="397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9"/>
      <c r="Q266" s="399"/>
      <c r="R266" s="399"/>
      <c r="S266" s="400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4301051132</v>
      </c>
      <c r="D267" s="397">
        <v>4607091387513</v>
      </c>
      <c r="E267" s="397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9"/>
      <c r="Q267" s="399"/>
      <c r="R267" s="399"/>
      <c r="S267" s="400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4301051277</v>
      </c>
      <c r="D268" s="397">
        <v>4680115880511</v>
      </c>
      <c r="E268" s="397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132</v>
      </c>
      <c r="M268" s="39"/>
      <c r="N268" s="38">
        <v>40</v>
      </c>
      <c r="O268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9"/>
      <c r="Q268" s="399"/>
      <c r="R268" s="399"/>
      <c r="S268" s="400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customHeight="1" x14ac:dyDescent="0.25">
      <c r="A269" s="64" t="s">
        <v>444</v>
      </c>
      <c r="B269" s="64" t="s">
        <v>445</v>
      </c>
      <c r="C269" s="37">
        <v>4301051344</v>
      </c>
      <c r="D269" s="397">
        <v>4680115880412</v>
      </c>
      <c r="E269" s="397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132</v>
      </c>
      <c r="M269" s="39"/>
      <c r="N269" s="38">
        <v>45</v>
      </c>
      <c r="O269" s="5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9"/>
      <c r="Q269" s="399"/>
      <c r="R269" s="399"/>
      <c r="S269" s="400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04"/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5"/>
      <c r="O270" s="401" t="s">
        <v>43</v>
      </c>
      <c r="P270" s="402"/>
      <c r="Q270" s="402"/>
      <c r="R270" s="402"/>
      <c r="S270" s="402"/>
      <c r="T270" s="402"/>
      <c r="U270" s="403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404"/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5"/>
      <c r="O271" s="401" t="s">
        <v>43</v>
      </c>
      <c r="P271" s="402"/>
      <c r="Q271" s="402"/>
      <c r="R271" s="402"/>
      <c r="S271" s="402"/>
      <c r="T271" s="402"/>
      <c r="U271" s="403"/>
      <c r="V271" s="43" t="s">
        <v>0</v>
      </c>
      <c r="W271" s="44">
        <f>IFERROR(SUM(W260:W269),"0")</f>
        <v>0</v>
      </c>
      <c r="X271" s="44">
        <f>IFERROR(SUM(X260:X269),"0")</f>
        <v>0</v>
      </c>
      <c r="Y271" s="43"/>
      <c r="Z271" s="68"/>
      <c r="AA271" s="68"/>
    </row>
    <row r="272" spans="1:67" ht="14.25" customHeight="1" x14ac:dyDescent="0.25">
      <c r="A272" s="417" t="s">
        <v>219</v>
      </c>
      <c r="B272" s="417"/>
      <c r="C272" s="417"/>
      <c r="D272" s="417"/>
      <c r="E272" s="417"/>
      <c r="F272" s="417"/>
      <c r="G272" s="417"/>
      <c r="H272" s="417"/>
      <c r="I272" s="417"/>
      <c r="J272" s="417"/>
      <c r="K272" s="417"/>
      <c r="L272" s="417"/>
      <c r="M272" s="417"/>
      <c r="N272" s="417"/>
      <c r="O272" s="417"/>
      <c r="P272" s="417"/>
      <c r="Q272" s="417"/>
      <c r="R272" s="417"/>
      <c r="S272" s="417"/>
      <c r="T272" s="417"/>
      <c r="U272" s="417"/>
      <c r="V272" s="417"/>
      <c r="W272" s="417"/>
      <c r="X272" s="417"/>
      <c r="Y272" s="417"/>
      <c r="Z272" s="67"/>
      <c r="AA272" s="67"/>
    </row>
    <row r="273" spans="1:67" ht="16.5" customHeight="1" x14ac:dyDescent="0.25">
      <c r="A273" s="64" t="s">
        <v>446</v>
      </c>
      <c r="B273" s="64" t="s">
        <v>447</v>
      </c>
      <c r="C273" s="37">
        <v>4301060379</v>
      </c>
      <c r="D273" s="397">
        <v>4607091380880</v>
      </c>
      <c r="E273" s="397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4" t="s">
        <v>448</v>
      </c>
      <c r="P273" s="399"/>
      <c r="Q273" s="399"/>
      <c r="R273" s="399"/>
      <c r="S273" s="400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customHeight="1" x14ac:dyDescent="0.25">
      <c r="A274" s="64" t="s">
        <v>446</v>
      </c>
      <c r="B274" s="64" t="s">
        <v>449</v>
      </c>
      <c r="C274" s="37">
        <v>4301060326</v>
      </c>
      <c r="D274" s="397">
        <v>4607091380880</v>
      </c>
      <c r="E274" s="397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5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9"/>
      <c r="Q274" s="399"/>
      <c r="R274" s="399"/>
      <c r="S274" s="400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450</v>
      </c>
      <c r="B275" s="64" t="s">
        <v>451</v>
      </c>
      <c r="C275" s="37">
        <v>4301060308</v>
      </c>
      <c r="D275" s="397">
        <v>4607091384482</v>
      </c>
      <c r="E275" s="397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9"/>
      <c r="Q275" s="399"/>
      <c r="R275" s="399"/>
      <c r="S275" s="400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452</v>
      </c>
      <c r="B276" s="64" t="s">
        <v>453</v>
      </c>
      <c r="C276" s="37">
        <v>4301060325</v>
      </c>
      <c r="D276" s="397">
        <v>4607091380897</v>
      </c>
      <c r="E276" s="397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9"/>
      <c r="Q276" s="399"/>
      <c r="R276" s="399"/>
      <c r="S276" s="400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04"/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5"/>
      <c r="O277" s="401" t="s">
        <v>43</v>
      </c>
      <c r="P277" s="402"/>
      <c r="Q277" s="402"/>
      <c r="R277" s="402"/>
      <c r="S277" s="402"/>
      <c r="T277" s="402"/>
      <c r="U277" s="403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5"/>
      <c r="O278" s="401" t="s">
        <v>43</v>
      </c>
      <c r="P278" s="402"/>
      <c r="Q278" s="402"/>
      <c r="R278" s="402"/>
      <c r="S278" s="402"/>
      <c r="T278" s="402"/>
      <c r="U278" s="403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customHeight="1" x14ac:dyDescent="0.25">
      <c r="A279" s="417" t="s">
        <v>99</v>
      </c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7"/>
      <c r="P279" s="417"/>
      <c r="Q279" s="417"/>
      <c r="R279" s="417"/>
      <c r="S279" s="417"/>
      <c r="T279" s="417"/>
      <c r="U279" s="417"/>
      <c r="V279" s="417"/>
      <c r="W279" s="417"/>
      <c r="X279" s="417"/>
      <c r="Y279" s="417"/>
      <c r="Z279" s="67"/>
      <c r="AA279" s="67"/>
    </row>
    <row r="280" spans="1:67" ht="16.5" customHeight="1" x14ac:dyDescent="0.25">
      <c r="A280" s="64" t="s">
        <v>454</v>
      </c>
      <c r="B280" s="64" t="s">
        <v>455</v>
      </c>
      <c r="C280" s="37">
        <v>4301030232</v>
      </c>
      <c r="D280" s="397">
        <v>4607091388374</v>
      </c>
      <c r="E280" s="397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56" t="s">
        <v>456</v>
      </c>
      <c r="P280" s="399"/>
      <c r="Q280" s="399"/>
      <c r="R280" s="399"/>
      <c r="S280" s="400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4301030235</v>
      </c>
      <c r="D281" s="397">
        <v>4607091388381</v>
      </c>
      <c r="E281" s="397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57" t="s">
        <v>459</v>
      </c>
      <c r="P281" s="399"/>
      <c r="Q281" s="399"/>
      <c r="R281" s="399"/>
      <c r="S281" s="400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460</v>
      </c>
      <c r="B282" s="64" t="s">
        <v>461</v>
      </c>
      <c r="C282" s="37">
        <v>4301030233</v>
      </c>
      <c r="D282" s="397">
        <v>4607091388404</v>
      </c>
      <c r="E282" s="397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9"/>
      <c r="Q282" s="399"/>
      <c r="R282" s="399"/>
      <c r="S282" s="400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04"/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5"/>
      <c r="O283" s="401" t="s">
        <v>43</v>
      </c>
      <c r="P283" s="402"/>
      <c r="Q283" s="402"/>
      <c r="R283" s="402"/>
      <c r="S283" s="402"/>
      <c r="T283" s="402"/>
      <c r="U283" s="403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5"/>
      <c r="O284" s="401" t="s">
        <v>43</v>
      </c>
      <c r="P284" s="402"/>
      <c r="Q284" s="402"/>
      <c r="R284" s="402"/>
      <c r="S284" s="402"/>
      <c r="T284" s="402"/>
      <c r="U284" s="403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17" t="s">
        <v>462</v>
      </c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67"/>
      <c r="AA285" s="67"/>
    </row>
    <row r="286" spans="1:67" ht="16.5" customHeight="1" x14ac:dyDescent="0.25">
      <c r="A286" s="64" t="s">
        <v>463</v>
      </c>
      <c r="B286" s="64" t="s">
        <v>464</v>
      </c>
      <c r="C286" s="37">
        <v>4301180007</v>
      </c>
      <c r="D286" s="397">
        <v>4680115881808</v>
      </c>
      <c r="E286" s="397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5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9"/>
      <c r="Q286" s="399"/>
      <c r="R286" s="399"/>
      <c r="S286" s="400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4301180006</v>
      </c>
      <c r="D287" s="397">
        <v>4680115881822</v>
      </c>
      <c r="E287" s="397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9"/>
      <c r="Q287" s="399"/>
      <c r="R287" s="399"/>
      <c r="S287" s="400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4301180001</v>
      </c>
      <c r="D288" s="397">
        <v>4680115880016</v>
      </c>
      <c r="E288" s="397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9"/>
      <c r="Q288" s="399"/>
      <c r="R288" s="399"/>
      <c r="S288" s="400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04"/>
      <c r="B289" s="404"/>
      <c r="C289" s="404"/>
      <c r="D289" s="404"/>
      <c r="E289" s="404"/>
      <c r="F289" s="404"/>
      <c r="G289" s="404"/>
      <c r="H289" s="404"/>
      <c r="I289" s="404"/>
      <c r="J289" s="404"/>
      <c r="K289" s="404"/>
      <c r="L289" s="404"/>
      <c r="M289" s="404"/>
      <c r="N289" s="405"/>
      <c r="O289" s="401" t="s">
        <v>43</v>
      </c>
      <c r="P289" s="402"/>
      <c r="Q289" s="402"/>
      <c r="R289" s="402"/>
      <c r="S289" s="402"/>
      <c r="T289" s="402"/>
      <c r="U289" s="403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5"/>
      <c r="O290" s="401" t="s">
        <v>43</v>
      </c>
      <c r="P290" s="402"/>
      <c r="Q290" s="402"/>
      <c r="R290" s="402"/>
      <c r="S290" s="402"/>
      <c r="T290" s="402"/>
      <c r="U290" s="403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3" t="s">
        <v>471</v>
      </c>
      <c r="B291" s="433"/>
      <c r="C291" s="433"/>
      <c r="D291" s="433"/>
      <c r="E291" s="433"/>
      <c r="F291" s="433"/>
      <c r="G291" s="433"/>
      <c r="H291" s="433"/>
      <c r="I291" s="433"/>
      <c r="J291" s="433"/>
      <c r="K291" s="433"/>
      <c r="L291" s="433"/>
      <c r="M291" s="433"/>
      <c r="N291" s="433"/>
      <c r="O291" s="433"/>
      <c r="P291" s="433"/>
      <c r="Q291" s="433"/>
      <c r="R291" s="433"/>
      <c r="S291" s="433"/>
      <c r="T291" s="433"/>
      <c r="U291" s="433"/>
      <c r="V291" s="433"/>
      <c r="W291" s="433"/>
      <c r="X291" s="433"/>
      <c r="Y291" s="433"/>
      <c r="Z291" s="66"/>
      <c r="AA291" s="66"/>
    </row>
    <row r="292" spans="1:67" ht="14.25" customHeight="1" x14ac:dyDescent="0.25">
      <c r="A292" s="417" t="s">
        <v>118</v>
      </c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7"/>
      <c r="P292" s="417"/>
      <c r="Q292" s="417"/>
      <c r="R292" s="417"/>
      <c r="S292" s="417"/>
      <c r="T292" s="417"/>
      <c r="U292" s="417"/>
      <c r="V292" s="417"/>
      <c r="W292" s="417"/>
      <c r="X292" s="417"/>
      <c r="Y292" s="417"/>
      <c r="Z292" s="67"/>
      <c r="AA292" s="67"/>
    </row>
    <row r="293" spans="1:67" ht="27" customHeight="1" x14ac:dyDescent="0.25">
      <c r="A293" s="64" t="s">
        <v>472</v>
      </c>
      <c r="B293" s="64" t="s">
        <v>473</v>
      </c>
      <c r="C293" s="37">
        <v>4301011315</v>
      </c>
      <c r="D293" s="397">
        <v>4607091387421</v>
      </c>
      <c r="E293" s="397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9"/>
      <c r="Q293" s="399"/>
      <c r="R293" s="399"/>
      <c r="S293" s="400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customHeight="1" x14ac:dyDescent="0.25">
      <c r="A294" s="64" t="s">
        <v>472</v>
      </c>
      <c r="B294" s="64" t="s">
        <v>474</v>
      </c>
      <c r="C294" s="37">
        <v>4301011121</v>
      </c>
      <c r="D294" s="397">
        <v>4607091387421</v>
      </c>
      <c r="E294" s="397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5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9"/>
      <c r="Q294" s="399"/>
      <c r="R294" s="399"/>
      <c r="S294" s="400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475</v>
      </c>
      <c r="B295" s="64" t="s">
        <v>476</v>
      </c>
      <c r="C295" s="37">
        <v>4301011322</v>
      </c>
      <c r="D295" s="397">
        <v>4607091387452</v>
      </c>
      <c r="E295" s="397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132</v>
      </c>
      <c r="M295" s="39"/>
      <c r="N295" s="38">
        <v>55</v>
      </c>
      <c r="O295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9"/>
      <c r="Q295" s="399"/>
      <c r="R295" s="399"/>
      <c r="S295" s="400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477</v>
      </c>
      <c r="C296" s="37">
        <v>4301011619</v>
      </c>
      <c r="D296" s="397">
        <v>4607091387452</v>
      </c>
      <c r="E296" s="397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5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9"/>
      <c r="Q296" s="399"/>
      <c r="R296" s="399"/>
      <c r="S296" s="400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4301011313</v>
      </c>
      <c r="D297" s="397">
        <v>4607091385984</v>
      </c>
      <c r="E297" s="397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9"/>
      <c r="Q297" s="399"/>
      <c r="R297" s="399"/>
      <c r="S297" s="400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4301011316</v>
      </c>
      <c r="D298" s="397">
        <v>4607091387438</v>
      </c>
      <c r="E298" s="397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5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9"/>
      <c r="Q298" s="399"/>
      <c r="R298" s="399"/>
      <c r="S298" s="400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4301011319</v>
      </c>
      <c r="D299" s="397">
        <v>4607091387469</v>
      </c>
      <c r="E299" s="397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9"/>
      <c r="Q299" s="399"/>
      <c r="R299" s="399"/>
      <c r="S299" s="400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x14ac:dyDescent="0.2">
      <c r="A300" s="404"/>
      <c r="B300" s="404"/>
      <c r="C300" s="404"/>
      <c r="D300" s="404"/>
      <c r="E300" s="404"/>
      <c r="F300" s="404"/>
      <c r="G300" s="404"/>
      <c r="H300" s="404"/>
      <c r="I300" s="404"/>
      <c r="J300" s="404"/>
      <c r="K300" s="404"/>
      <c r="L300" s="404"/>
      <c r="M300" s="404"/>
      <c r="N300" s="405"/>
      <c r="O300" s="401" t="s">
        <v>43</v>
      </c>
      <c r="P300" s="402"/>
      <c r="Q300" s="402"/>
      <c r="R300" s="402"/>
      <c r="S300" s="402"/>
      <c r="T300" s="402"/>
      <c r="U300" s="403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04"/>
      <c r="B301" s="404"/>
      <c r="C301" s="404"/>
      <c r="D301" s="404"/>
      <c r="E301" s="404"/>
      <c r="F301" s="404"/>
      <c r="G301" s="404"/>
      <c r="H301" s="404"/>
      <c r="I301" s="404"/>
      <c r="J301" s="404"/>
      <c r="K301" s="404"/>
      <c r="L301" s="404"/>
      <c r="M301" s="404"/>
      <c r="N301" s="405"/>
      <c r="O301" s="401" t="s">
        <v>43</v>
      </c>
      <c r="P301" s="402"/>
      <c r="Q301" s="402"/>
      <c r="R301" s="402"/>
      <c r="S301" s="402"/>
      <c r="T301" s="402"/>
      <c r="U301" s="403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17" t="s">
        <v>77</v>
      </c>
      <c r="B302" s="417"/>
      <c r="C302" s="417"/>
      <c r="D302" s="417"/>
      <c r="E302" s="417"/>
      <c r="F302" s="417"/>
      <c r="G302" s="417"/>
      <c r="H302" s="417"/>
      <c r="I302" s="417"/>
      <c r="J302" s="417"/>
      <c r="K302" s="417"/>
      <c r="L302" s="417"/>
      <c r="M302" s="417"/>
      <c r="N302" s="417"/>
      <c r="O302" s="417"/>
      <c r="P302" s="417"/>
      <c r="Q302" s="417"/>
      <c r="R302" s="417"/>
      <c r="S302" s="417"/>
      <c r="T302" s="417"/>
      <c r="U302" s="417"/>
      <c r="V302" s="417"/>
      <c r="W302" s="417"/>
      <c r="X302" s="417"/>
      <c r="Y302" s="417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397">
        <v>4607091387292</v>
      </c>
      <c r="E303" s="397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9"/>
      <c r="Q303" s="399"/>
      <c r="R303" s="399"/>
      <c r="S303" s="400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486</v>
      </c>
      <c r="B304" s="64" t="s">
        <v>487</v>
      </c>
      <c r="C304" s="37">
        <v>4301031155</v>
      </c>
      <c r="D304" s="397">
        <v>4607091387315</v>
      </c>
      <c r="E304" s="397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9"/>
      <c r="Q304" s="399"/>
      <c r="R304" s="399"/>
      <c r="S304" s="400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04"/>
      <c r="B305" s="404"/>
      <c r="C305" s="404"/>
      <c r="D305" s="404"/>
      <c r="E305" s="404"/>
      <c r="F305" s="404"/>
      <c r="G305" s="404"/>
      <c r="H305" s="404"/>
      <c r="I305" s="404"/>
      <c r="J305" s="404"/>
      <c r="K305" s="404"/>
      <c r="L305" s="404"/>
      <c r="M305" s="404"/>
      <c r="N305" s="405"/>
      <c r="O305" s="401" t="s">
        <v>43</v>
      </c>
      <c r="P305" s="402"/>
      <c r="Q305" s="402"/>
      <c r="R305" s="402"/>
      <c r="S305" s="402"/>
      <c r="T305" s="402"/>
      <c r="U305" s="403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5"/>
      <c r="O306" s="401" t="s">
        <v>43</v>
      </c>
      <c r="P306" s="402"/>
      <c r="Q306" s="402"/>
      <c r="R306" s="402"/>
      <c r="S306" s="402"/>
      <c r="T306" s="402"/>
      <c r="U306" s="403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3" t="s">
        <v>488</v>
      </c>
      <c r="B307" s="433"/>
      <c r="C307" s="433"/>
      <c r="D307" s="433"/>
      <c r="E307" s="433"/>
      <c r="F307" s="433"/>
      <c r="G307" s="433"/>
      <c r="H307" s="433"/>
      <c r="I307" s="433"/>
      <c r="J307" s="433"/>
      <c r="K307" s="433"/>
      <c r="L307" s="433"/>
      <c r="M307" s="433"/>
      <c r="N307" s="433"/>
      <c r="O307" s="433"/>
      <c r="P307" s="433"/>
      <c r="Q307" s="433"/>
      <c r="R307" s="433"/>
      <c r="S307" s="433"/>
      <c r="T307" s="433"/>
      <c r="U307" s="433"/>
      <c r="V307" s="433"/>
      <c r="W307" s="433"/>
      <c r="X307" s="433"/>
      <c r="Y307" s="433"/>
      <c r="Z307" s="66"/>
      <c r="AA307" s="66"/>
    </row>
    <row r="308" spans="1:67" ht="14.25" customHeight="1" x14ac:dyDescent="0.25">
      <c r="A308" s="417" t="s">
        <v>77</v>
      </c>
      <c r="B308" s="417"/>
      <c r="C308" s="417"/>
      <c r="D308" s="417"/>
      <c r="E308" s="417"/>
      <c r="F308" s="417"/>
      <c r="G308" s="417"/>
      <c r="H308" s="417"/>
      <c r="I308" s="417"/>
      <c r="J308" s="417"/>
      <c r="K308" s="417"/>
      <c r="L308" s="417"/>
      <c r="M308" s="417"/>
      <c r="N308" s="417"/>
      <c r="O308" s="417"/>
      <c r="P308" s="417"/>
      <c r="Q308" s="417"/>
      <c r="R308" s="417"/>
      <c r="S308" s="417"/>
      <c r="T308" s="417"/>
      <c r="U308" s="417"/>
      <c r="V308" s="417"/>
      <c r="W308" s="417"/>
      <c r="X308" s="417"/>
      <c r="Y308" s="417"/>
      <c r="Z308" s="67"/>
      <c r="AA308" s="67"/>
    </row>
    <row r="309" spans="1:67" ht="27" customHeight="1" x14ac:dyDescent="0.25">
      <c r="A309" s="64" t="s">
        <v>489</v>
      </c>
      <c r="B309" s="64" t="s">
        <v>490</v>
      </c>
      <c r="C309" s="37">
        <v>4301031066</v>
      </c>
      <c r="D309" s="397">
        <v>4607091383836</v>
      </c>
      <c r="E309" s="397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9"/>
      <c r="Q309" s="399"/>
      <c r="R309" s="399"/>
      <c r="S309" s="400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04"/>
      <c r="B310" s="404"/>
      <c r="C310" s="404"/>
      <c r="D310" s="404"/>
      <c r="E310" s="404"/>
      <c r="F310" s="404"/>
      <c r="G310" s="404"/>
      <c r="H310" s="404"/>
      <c r="I310" s="404"/>
      <c r="J310" s="404"/>
      <c r="K310" s="404"/>
      <c r="L310" s="404"/>
      <c r="M310" s="404"/>
      <c r="N310" s="405"/>
      <c r="O310" s="401" t="s">
        <v>43</v>
      </c>
      <c r="P310" s="402"/>
      <c r="Q310" s="402"/>
      <c r="R310" s="402"/>
      <c r="S310" s="402"/>
      <c r="T310" s="402"/>
      <c r="U310" s="403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5"/>
      <c r="O311" s="401" t="s">
        <v>43</v>
      </c>
      <c r="P311" s="402"/>
      <c r="Q311" s="402"/>
      <c r="R311" s="402"/>
      <c r="S311" s="402"/>
      <c r="T311" s="402"/>
      <c r="U311" s="403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17" t="s">
        <v>85</v>
      </c>
      <c r="B312" s="417"/>
      <c r="C312" s="417"/>
      <c r="D312" s="417"/>
      <c r="E312" s="417"/>
      <c r="F312" s="417"/>
      <c r="G312" s="417"/>
      <c r="H312" s="417"/>
      <c r="I312" s="417"/>
      <c r="J312" s="417"/>
      <c r="K312" s="417"/>
      <c r="L312" s="417"/>
      <c r="M312" s="417"/>
      <c r="N312" s="417"/>
      <c r="O312" s="417"/>
      <c r="P312" s="417"/>
      <c r="Q312" s="417"/>
      <c r="R312" s="417"/>
      <c r="S312" s="417"/>
      <c r="T312" s="417"/>
      <c r="U312" s="417"/>
      <c r="V312" s="417"/>
      <c r="W312" s="417"/>
      <c r="X312" s="417"/>
      <c r="Y312" s="417"/>
      <c r="Z312" s="67"/>
      <c r="AA312" s="67"/>
    </row>
    <row r="313" spans="1:67" ht="27" customHeight="1" x14ac:dyDescent="0.25">
      <c r="A313" s="64" t="s">
        <v>491</v>
      </c>
      <c r="B313" s="64" t="s">
        <v>492</v>
      </c>
      <c r="C313" s="37">
        <v>4301051142</v>
      </c>
      <c r="D313" s="397">
        <v>4607091387919</v>
      </c>
      <c r="E313" s="397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9"/>
      <c r="Q313" s="399"/>
      <c r="R313" s="399"/>
      <c r="S313" s="400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4301051461</v>
      </c>
      <c r="D314" s="397">
        <v>4680115883604</v>
      </c>
      <c r="E314" s="397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132</v>
      </c>
      <c r="M314" s="39"/>
      <c r="N314" s="38">
        <v>45</v>
      </c>
      <c r="O314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9"/>
      <c r="Q314" s="399"/>
      <c r="R314" s="399"/>
      <c r="S314" s="400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4301051485</v>
      </c>
      <c r="D315" s="397">
        <v>4680115883567</v>
      </c>
      <c r="E315" s="397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9"/>
      <c r="Q315" s="399"/>
      <c r="R315" s="399"/>
      <c r="S315" s="400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04"/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5"/>
      <c r="O316" s="401" t="s">
        <v>43</v>
      </c>
      <c r="P316" s="402"/>
      <c r="Q316" s="402"/>
      <c r="R316" s="402"/>
      <c r="S316" s="402"/>
      <c r="T316" s="402"/>
      <c r="U316" s="403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5"/>
      <c r="O317" s="401" t="s">
        <v>43</v>
      </c>
      <c r="P317" s="402"/>
      <c r="Q317" s="402"/>
      <c r="R317" s="402"/>
      <c r="S317" s="402"/>
      <c r="T317" s="402"/>
      <c r="U317" s="403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17" t="s">
        <v>219</v>
      </c>
      <c r="B318" s="417"/>
      <c r="C318" s="417"/>
      <c r="D318" s="417"/>
      <c r="E318" s="417"/>
      <c r="F318" s="417"/>
      <c r="G318" s="417"/>
      <c r="H318" s="417"/>
      <c r="I318" s="417"/>
      <c r="J318" s="417"/>
      <c r="K318" s="417"/>
      <c r="L318" s="417"/>
      <c r="M318" s="417"/>
      <c r="N318" s="417"/>
      <c r="O318" s="417"/>
      <c r="P318" s="417"/>
      <c r="Q318" s="417"/>
      <c r="R318" s="417"/>
      <c r="S318" s="417"/>
      <c r="T318" s="417"/>
      <c r="U318" s="417"/>
      <c r="V318" s="417"/>
      <c r="W318" s="417"/>
      <c r="X318" s="417"/>
      <c r="Y318" s="417"/>
      <c r="Z318" s="67"/>
      <c r="AA318" s="67"/>
    </row>
    <row r="319" spans="1:67" ht="27" customHeight="1" x14ac:dyDescent="0.25">
      <c r="A319" s="64" t="s">
        <v>497</v>
      </c>
      <c r="B319" s="64" t="s">
        <v>498</v>
      </c>
      <c r="C319" s="37">
        <v>4301060324</v>
      </c>
      <c r="D319" s="397">
        <v>4607091388831</v>
      </c>
      <c r="E319" s="397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9"/>
      <c r="Q319" s="399"/>
      <c r="R319" s="399"/>
      <c r="S319" s="400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04"/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5"/>
      <c r="O320" s="401" t="s">
        <v>43</v>
      </c>
      <c r="P320" s="402"/>
      <c r="Q320" s="402"/>
      <c r="R320" s="402"/>
      <c r="S320" s="402"/>
      <c r="T320" s="402"/>
      <c r="U320" s="403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5"/>
      <c r="O321" s="401" t="s">
        <v>43</v>
      </c>
      <c r="P321" s="402"/>
      <c r="Q321" s="402"/>
      <c r="R321" s="402"/>
      <c r="S321" s="402"/>
      <c r="T321" s="402"/>
      <c r="U321" s="403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17" t="s">
        <v>99</v>
      </c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7"/>
      <c r="P322" s="417"/>
      <c r="Q322" s="417"/>
      <c r="R322" s="417"/>
      <c r="S322" s="417"/>
      <c r="T322" s="417"/>
      <c r="U322" s="417"/>
      <c r="V322" s="417"/>
      <c r="W322" s="417"/>
      <c r="X322" s="417"/>
      <c r="Y322" s="417"/>
      <c r="Z322" s="67"/>
      <c r="AA322" s="67"/>
    </row>
    <row r="323" spans="1:67" ht="27" customHeight="1" x14ac:dyDescent="0.25">
      <c r="A323" s="64" t="s">
        <v>499</v>
      </c>
      <c r="B323" s="64" t="s">
        <v>500</v>
      </c>
      <c r="C323" s="37">
        <v>4301032015</v>
      </c>
      <c r="D323" s="397">
        <v>4607091383102</v>
      </c>
      <c r="E323" s="397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9"/>
      <c r="Q323" s="399"/>
      <c r="R323" s="399"/>
      <c r="S323" s="400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04"/>
      <c r="B324" s="404"/>
      <c r="C324" s="404"/>
      <c r="D324" s="404"/>
      <c r="E324" s="404"/>
      <c r="F324" s="404"/>
      <c r="G324" s="404"/>
      <c r="H324" s="404"/>
      <c r="I324" s="404"/>
      <c r="J324" s="404"/>
      <c r="K324" s="404"/>
      <c r="L324" s="404"/>
      <c r="M324" s="404"/>
      <c r="N324" s="405"/>
      <c r="O324" s="401" t="s">
        <v>43</v>
      </c>
      <c r="P324" s="402"/>
      <c r="Q324" s="402"/>
      <c r="R324" s="402"/>
      <c r="S324" s="402"/>
      <c r="T324" s="402"/>
      <c r="U324" s="403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04"/>
      <c r="B325" s="404"/>
      <c r="C325" s="404"/>
      <c r="D325" s="404"/>
      <c r="E325" s="404"/>
      <c r="F325" s="404"/>
      <c r="G325" s="404"/>
      <c r="H325" s="404"/>
      <c r="I325" s="404"/>
      <c r="J325" s="404"/>
      <c r="K325" s="404"/>
      <c r="L325" s="404"/>
      <c r="M325" s="404"/>
      <c r="N325" s="405"/>
      <c r="O325" s="401" t="s">
        <v>43</v>
      </c>
      <c r="P325" s="402"/>
      <c r="Q325" s="402"/>
      <c r="R325" s="402"/>
      <c r="S325" s="402"/>
      <c r="T325" s="402"/>
      <c r="U325" s="403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6" t="s">
        <v>501</v>
      </c>
      <c r="B326" s="446"/>
      <c r="C326" s="446"/>
      <c r="D326" s="446"/>
      <c r="E326" s="446"/>
      <c r="F326" s="446"/>
      <c r="G326" s="446"/>
      <c r="H326" s="446"/>
      <c r="I326" s="446"/>
      <c r="J326" s="446"/>
      <c r="K326" s="446"/>
      <c r="L326" s="446"/>
      <c r="M326" s="446"/>
      <c r="N326" s="446"/>
      <c r="O326" s="446"/>
      <c r="P326" s="446"/>
      <c r="Q326" s="446"/>
      <c r="R326" s="446"/>
      <c r="S326" s="446"/>
      <c r="T326" s="446"/>
      <c r="U326" s="446"/>
      <c r="V326" s="446"/>
      <c r="W326" s="446"/>
      <c r="X326" s="446"/>
      <c r="Y326" s="446"/>
      <c r="Z326" s="55"/>
      <c r="AA326" s="55"/>
    </row>
    <row r="327" spans="1:67" ht="16.5" customHeight="1" x14ac:dyDescent="0.25">
      <c r="A327" s="433" t="s">
        <v>502</v>
      </c>
      <c r="B327" s="433"/>
      <c r="C327" s="433"/>
      <c r="D327" s="433"/>
      <c r="E327" s="433"/>
      <c r="F327" s="433"/>
      <c r="G327" s="433"/>
      <c r="H327" s="433"/>
      <c r="I327" s="433"/>
      <c r="J327" s="433"/>
      <c r="K327" s="433"/>
      <c r="L327" s="433"/>
      <c r="M327" s="433"/>
      <c r="N327" s="433"/>
      <c r="O327" s="433"/>
      <c r="P327" s="433"/>
      <c r="Q327" s="433"/>
      <c r="R327" s="433"/>
      <c r="S327" s="433"/>
      <c r="T327" s="433"/>
      <c r="U327" s="433"/>
      <c r="V327" s="433"/>
      <c r="W327" s="433"/>
      <c r="X327" s="433"/>
      <c r="Y327" s="433"/>
      <c r="Z327" s="66"/>
      <c r="AA327" s="66"/>
    </row>
    <row r="328" spans="1:67" ht="14.25" customHeight="1" x14ac:dyDescent="0.25">
      <c r="A328" s="417" t="s">
        <v>118</v>
      </c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417"/>
      <c r="P328" s="417"/>
      <c r="Q328" s="417"/>
      <c r="R328" s="417"/>
      <c r="S328" s="417"/>
      <c r="T328" s="417"/>
      <c r="U328" s="417"/>
      <c r="V328" s="417"/>
      <c r="W328" s="417"/>
      <c r="X328" s="417"/>
      <c r="Y328" s="417"/>
      <c r="Z328" s="67"/>
      <c r="AA328" s="67"/>
    </row>
    <row r="329" spans="1:67" ht="37.5" customHeight="1" x14ac:dyDescent="0.25">
      <c r="A329" s="64" t="s">
        <v>503</v>
      </c>
      <c r="B329" s="64" t="s">
        <v>504</v>
      </c>
      <c r="C329" s="37">
        <v>4301011875</v>
      </c>
      <c r="D329" s="397">
        <v>4680115884885</v>
      </c>
      <c r="E329" s="397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80</v>
      </c>
      <c r="M329" s="39"/>
      <c r="N329" s="38">
        <v>60</v>
      </c>
      <c r="O329" s="538" t="s">
        <v>505</v>
      </c>
      <c r="P329" s="399"/>
      <c r="Q329" s="399"/>
      <c r="R329" s="399"/>
      <c r="S329" s="400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9" si="7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9" si="76">IFERROR(W329*I329/H329,"0")</f>
        <v>0</v>
      </c>
      <c r="BM329" s="80">
        <f t="shared" ref="BM329:BM339" si="77">IFERROR(X329*I329/H329,"0")</f>
        <v>0</v>
      </c>
      <c r="BN329" s="80">
        <f t="shared" ref="BN329:BN339" si="78">IFERROR(1/J329*(W329/H329),"0")</f>
        <v>0</v>
      </c>
      <c r="BO329" s="80">
        <f t="shared" ref="BO329:BO339" si="79">IFERROR(1/J329*(X329/H329),"0")</f>
        <v>0</v>
      </c>
    </row>
    <row r="330" spans="1:67" ht="27" customHeight="1" x14ac:dyDescent="0.25">
      <c r="A330" s="64" t="s">
        <v>506</v>
      </c>
      <c r="B330" s="64" t="s">
        <v>507</v>
      </c>
      <c r="C330" s="37">
        <v>4301011867</v>
      </c>
      <c r="D330" s="397">
        <v>4680115884830</v>
      </c>
      <c r="E330" s="39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9" t="s">
        <v>508</v>
      </c>
      <c r="P330" s="399"/>
      <c r="Q330" s="399"/>
      <c r="R330" s="399"/>
      <c r="S330" s="400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506</v>
      </c>
      <c r="B331" s="64" t="s">
        <v>509</v>
      </c>
      <c r="C331" s="37">
        <v>4301011943</v>
      </c>
      <c r="D331" s="397">
        <v>4680115884830</v>
      </c>
      <c r="E331" s="397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40" t="s">
        <v>508</v>
      </c>
      <c r="P331" s="399"/>
      <c r="Q331" s="399"/>
      <c r="R331" s="399"/>
      <c r="S331" s="400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510</v>
      </c>
      <c r="B332" s="64" t="s">
        <v>511</v>
      </c>
      <c r="C332" s="37">
        <v>4301011869</v>
      </c>
      <c r="D332" s="397">
        <v>4680115884847</v>
      </c>
      <c r="E332" s="397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41" t="s">
        <v>512</v>
      </c>
      <c r="P332" s="399"/>
      <c r="Q332" s="399"/>
      <c r="R332" s="399"/>
      <c r="S332" s="400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510</v>
      </c>
      <c r="B333" s="64" t="s">
        <v>513</v>
      </c>
      <c r="C333" s="37">
        <v>4301011946</v>
      </c>
      <c r="D333" s="397">
        <v>4680115884847</v>
      </c>
      <c r="E333" s="397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0" t="s">
        <v>512</v>
      </c>
      <c r="P333" s="399"/>
      <c r="Q333" s="399"/>
      <c r="R333" s="399"/>
      <c r="S333" s="400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514</v>
      </c>
      <c r="B334" s="64" t="s">
        <v>515</v>
      </c>
      <c r="C334" s="37">
        <v>4301011870</v>
      </c>
      <c r="D334" s="397">
        <v>4680115884854</v>
      </c>
      <c r="E334" s="397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31" t="s">
        <v>516</v>
      </c>
      <c r="P334" s="399"/>
      <c r="Q334" s="399"/>
      <c r="R334" s="399"/>
      <c r="S334" s="400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27" customHeight="1" x14ac:dyDescent="0.25">
      <c r="A335" s="64" t="s">
        <v>514</v>
      </c>
      <c r="B335" s="64" t="s">
        <v>517</v>
      </c>
      <c r="C335" s="37">
        <v>4301011947</v>
      </c>
      <c r="D335" s="397">
        <v>4680115884854</v>
      </c>
      <c r="E335" s="397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9"/>
      <c r="N335" s="38">
        <v>60</v>
      </c>
      <c r="O335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9"/>
      <c r="Q335" s="399"/>
      <c r="R335" s="399"/>
      <c r="S335" s="400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37.5" customHeight="1" x14ac:dyDescent="0.25">
      <c r="A336" s="64" t="s">
        <v>518</v>
      </c>
      <c r="B336" s="64" t="s">
        <v>519</v>
      </c>
      <c r="C336" s="37">
        <v>4301011871</v>
      </c>
      <c r="D336" s="397">
        <v>4680115884908</v>
      </c>
      <c r="E336" s="397"/>
      <c r="F336" s="63">
        <v>0.4</v>
      </c>
      <c r="G336" s="38">
        <v>10</v>
      </c>
      <c r="H336" s="63">
        <v>4</v>
      </c>
      <c r="I336" s="63">
        <v>4.21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33" t="s">
        <v>520</v>
      </c>
      <c r="P336" s="399"/>
      <c r="Q336" s="399"/>
      <c r="R336" s="399"/>
      <c r="S336" s="400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4301011866</v>
      </c>
      <c r="D337" s="397">
        <v>4680115884878</v>
      </c>
      <c r="E337" s="397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34" t="s">
        <v>523</v>
      </c>
      <c r="P337" s="399"/>
      <c r="Q337" s="399"/>
      <c r="R337" s="399"/>
      <c r="S337" s="400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4301011952</v>
      </c>
      <c r="D338" s="397">
        <v>4680115884922</v>
      </c>
      <c r="E338" s="397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35" t="s">
        <v>526</v>
      </c>
      <c r="P338" s="399"/>
      <c r="Q338" s="399"/>
      <c r="R338" s="399"/>
      <c r="S338" s="400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ht="27" customHeight="1" x14ac:dyDescent="0.25">
      <c r="A339" s="64" t="s">
        <v>527</v>
      </c>
      <c r="B339" s="64" t="s">
        <v>528</v>
      </c>
      <c r="C339" s="37">
        <v>4301011433</v>
      </c>
      <c r="D339" s="397">
        <v>4680115882638</v>
      </c>
      <c r="E339" s="397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81</v>
      </c>
      <c r="L339" s="39" t="s">
        <v>113</v>
      </c>
      <c r="M339" s="39"/>
      <c r="N339" s="38">
        <v>90</v>
      </c>
      <c r="O339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9"/>
      <c r="Q339" s="399"/>
      <c r="R339" s="399"/>
      <c r="S339" s="400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5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6"/>
        <v>0</v>
      </c>
      <c r="BM339" s="80">
        <f t="shared" si="77"/>
        <v>0</v>
      </c>
      <c r="BN339" s="80">
        <f t="shared" si="78"/>
        <v>0</v>
      </c>
      <c r="BO339" s="80">
        <f t="shared" si="79"/>
        <v>0</v>
      </c>
    </row>
    <row r="340" spans="1:67" x14ac:dyDescent="0.2">
      <c r="A340" s="404"/>
      <c r="B340" s="404"/>
      <c r="C340" s="404"/>
      <c r="D340" s="404"/>
      <c r="E340" s="404"/>
      <c r="F340" s="404"/>
      <c r="G340" s="404"/>
      <c r="H340" s="404"/>
      <c r="I340" s="404"/>
      <c r="J340" s="404"/>
      <c r="K340" s="404"/>
      <c r="L340" s="404"/>
      <c r="M340" s="404"/>
      <c r="N340" s="405"/>
      <c r="O340" s="401" t="s">
        <v>43</v>
      </c>
      <c r="P340" s="402"/>
      <c r="Q340" s="402"/>
      <c r="R340" s="402"/>
      <c r="S340" s="402"/>
      <c r="T340" s="402"/>
      <c r="U340" s="403"/>
      <c r="V340" s="43" t="s">
        <v>42</v>
      </c>
      <c r="W340" s="44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0</v>
      </c>
      <c r="X340" s="44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0</v>
      </c>
      <c r="Y340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</v>
      </c>
      <c r="Z340" s="68"/>
      <c r="AA340" s="68"/>
    </row>
    <row r="341" spans="1:67" x14ac:dyDescent="0.2">
      <c r="A341" s="404"/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04"/>
      <c r="M341" s="404"/>
      <c r="N341" s="405"/>
      <c r="O341" s="401" t="s">
        <v>43</v>
      </c>
      <c r="P341" s="402"/>
      <c r="Q341" s="402"/>
      <c r="R341" s="402"/>
      <c r="S341" s="402"/>
      <c r="T341" s="402"/>
      <c r="U341" s="403"/>
      <c r="V341" s="43" t="s">
        <v>0</v>
      </c>
      <c r="W341" s="44">
        <f>IFERROR(SUM(W329:W339),"0")</f>
        <v>0</v>
      </c>
      <c r="X341" s="44">
        <f>IFERROR(SUM(X329:X339),"0")</f>
        <v>0</v>
      </c>
      <c r="Y341" s="43"/>
      <c r="Z341" s="68"/>
      <c r="AA341" s="68"/>
    </row>
    <row r="342" spans="1:67" ht="14.25" customHeight="1" x14ac:dyDescent="0.25">
      <c r="A342" s="417" t="s">
        <v>110</v>
      </c>
      <c r="B342" s="417"/>
      <c r="C342" s="417"/>
      <c r="D342" s="417"/>
      <c r="E342" s="417"/>
      <c r="F342" s="417"/>
      <c r="G342" s="417"/>
      <c r="H342" s="417"/>
      <c r="I342" s="417"/>
      <c r="J342" s="417"/>
      <c r="K342" s="417"/>
      <c r="L342" s="417"/>
      <c r="M342" s="417"/>
      <c r="N342" s="417"/>
      <c r="O342" s="417"/>
      <c r="P342" s="417"/>
      <c r="Q342" s="417"/>
      <c r="R342" s="417"/>
      <c r="S342" s="417"/>
      <c r="T342" s="417"/>
      <c r="U342" s="417"/>
      <c r="V342" s="417"/>
      <c r="W342" s="417"/>
      <c r="X342" s="417"/>
      <c r="Y342" s="417"/>
      <c r="Z342" s="67"/>
      <c r="AA342" s="67"/>
    </row>
    <row r="343" spans="1:67" ht="27" customHeight="1" x14ac:dyDescent="0.25">
      <c r="A343" s="64" t="s">
        <v>529</v>
      </c>
      <c r="B343" s="64" t="s">
        <v>530</v>
      </c>
      <c r="C343" s="37">
        <v>4301020178</v>
      </c>
      <c r="D343" s="397">
        <v>4607091383980</v>
      </c>
      <c r="E343" s="397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9"/>
      <c r="N343" s="38">
        <v>50</v>
      </c>
      <c r="O343" s="5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9"/>
      <c r="Q343" s="399"/>
      <c r="R343" s="399"/>
      <c r="S343" s="400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16.5" customHeight="1" x14ac:dyDescent="0.25">
      <c r="A344" s="64" t="s">
        <v>531</v>
      </c>
      <c r="B344" s="64" t="s">
        <v>532</v>
      </c>
      <c r="C344" s="37">
        <v>4301020270</v>
      </c>
      <c r="D344" s="397">
        <v>4680115883314</v>
      </c>
      <c r="E344" s="397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9"/>
      <c r="N344" s="38">
        <v>50</v>
      </c>
      <c r="O344" s="5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9"/>
      <c r="Q344" s="399"/>
      <c r="R344" s="399"/>
      <c r="S344" s="400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533</v>
      </c>
      <c r="B345" s="64" t="s">
        <v>534</v>
      </c>
      <c r="C345" s="37">
        <v>4301020179</v>
      </c>
      <c r="D345" s="397">
        <v>4607091384178</v>
      </c>
      <c r="E345" s="397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50</v>
      </c>
      <c r="O345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9"/>
      <c r="Q345" s="399"/>
      <c r="R345" s="399"/>
      <c r="S345" s="400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535</v>
      </c>
      <c r="B346" s="64" t="s">
        <v>536</v>
      </c>
      <c r="C346" s="37">
        <v>4301020254</v>
      </c>
      <c r="D346" s="397">
        <v>4680115881914</v>
      </c>
      <c r="E346" s="397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81</v>
      </c>
      <c r="L346" s="39" t="s">
        <v>113</v>
      </c>
      <c r="M346" s="39"/>
      <c r="N346" s="38">
        <v>90</v>
      </c>
      <c r="O34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9"/>
      <c r="Q346" s="399"/>
      <c r="R346" s="399"/>
      <c r="S346" s="400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04"/>
      <c r="B347" s="404"/>
      <c r="C347" s="404"/>
      <c r="D347" s="404"/>
      <c r="E347" s="404"/>
      <c r="F347" s="404"/>
      <c r="G347" s="404"/>
      <c r="H347" s="404"/>
      <c r="I347" s="404"/>
      <c r="J347" s="404"/>
      <c r="K347" s="404"/>
      <c r="L347" s="404"/>
      <c r="M347" s="404"/>
      <c r="N347" s="405"/>
      <c r="O347" s="401" t="s">
        <v>43</v>
      </c>
      <c r="P347" s="402"/>
      <c r="Q347" s="402"/>
      <c r="R347" s="402"/>
      <c r="S347" s="402"/>
      <c r="T347" s="402"/>
      <c r="U347" s="403"/>
      <c r="V347" s="43" t="s">
        <v>42</v>
      </c>
      <c r="W347" s="44">
        <f>IFERROR(W343/H343,"0")+IFERROR(W344/H344,"0")+IFERROR(W345/H345,"0")+IFERROR(W346/H346,"0")</f>
        <v>0</v>
      </c>
      <c r="X347" s="44">
        <f>IFERROR(X343/H343,"0")+IFERROR(X344/H344,"0")+IFERROR(X345/H345,"0")+IFERROR(X346/H346,"0")</f>
        <v>0</v>
      </c>
      <c r="Y347" s="44">
        <f>IFERROR(IF(Y343="",0,Y343),"0")+IFERROR(IF(Y344="",0,Y344),"0")+IFERROR(IF(Y345="",0,Y345),"0")+IFERROR(IF(Y346="",0,Y346),"0")</f>
        <v>0</v>
      </c>
      <c r="Z347" s="68"/>
      <c r="AA347" s="68"/>
    </row>
    <row r="348" spans="1:67" x14ac:dyDescent="0.2">
      <c r="A348" s="404"/>
      <c r="B348" s="404"/>
      <c r="C348" s="404"/>
      <c r="D348" s="404"/>
      <c r="E348" s="404"/>
      <c r="F348" s="404"/>
      <c r="G348" s="404"/>
      <c r="H348" s="404"/>
      <c r="I348" s="404"/>
      <c r="J348" s="404"/>
      <c r="K348" s="404"/>
      <c r="L348" s="404"/>
      <c r="M348" s="404"/>
      <c r="N348" s="405"/>
      <c r="O348" s="401" t="s">
        <v>43</v>
      </c>
      <c r="P348" s="402"/>
      <c r="Q348" s="402"/>
      <c r="R348" s="402"/>
      <c r="S348" s="402"/>
      <c r="T348" s="402"/>
      <c r="U348" s="403"/>
      <c r="V348" s="43" t="s">
        <v>0</v>
      </c>
      <c r="W348" s="44">
        <f>IFERROR(SUM(W343:W346),"0")</f>
        <v>0</v>
      </c>
      <c r="X348" s="44">
        <f>IFERROR(SUM(X343:X346),"0")</f>
        <v>0</v>
      </c>
      <c r="Y348" s="43"/>
      <c r="Z348" s="68"/>
      <c r="AA348" s="68"/>
    </row>
    <row r="349" spans="1:67" ht="14.25" customHeight="1" x14ac:dyDescent="0.25">
      <c r="A349" s="417" t="s">
        <v>85</v>
      </c>
      <c r="B349" s="417"/>
      <c r="C349" s="417"/>
      <c r="D349" s="417"/>
      <c r="E349" s="417"/>
      <c r="F349" s="417"/>
      <c r="G349" s="417"/>
      <c r="H349" s="417"/>
      <c r="I349" s="417"/>
      <c r="J349" s="417"/>
      <c r="K349" s="417"/>
      <c r="L349" s="417"/>
      <c r="M349" s="417"/>
      <c r="N349" s="417"/>
      <c r="O349" s="417"/>
      <c r="P349" s="417"/>
      <c r="Q349" s="417"/>
      <c r="R349" s="417"/>
      <c r="S349" s="417"/>
      <c r="T349" s="417"/>
      <c r="U349" s="417"/>
      <c r="V349" s="417"/>
      <c r="W349" s="417"/>
      <c r="X349" s="417"/>
      <c r="Y349" s="417"/>
      <c r="Z349" s="67"/>
      <c r="AA349" s="67"/>
    </row>
    <row r="350" spans="1:67" ht="27" customHeight="1" x14ac:dyDescent="0.25">
      <c r="A350" s="64" t="s">
        <v>537</v>
      </c>
      <c r="B350" s="64" t="s">
        <v>538</v>
      </c>
      <c r="C350" s="37">
        <v>4301051639</v>
      </c>
      <c r="D350" s="397">
        <v>4607091383928</v>
      </c>
      <c r="E350" s="397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528" t="s">
        <v>539</v>
      </c>
      <c r="P350" s="399"/>
      <c r="Q350" s="399"/>
      <c r="R350" s="399"/>
      <c r="S350" s="400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537</v>
      </c>
      <c r="B351" s="64" t="s">
        <v>540</v>
      </c>
      <c r="C351" s="37">
        <v>4301051560</v>
      </c>
      <c r="D351" s="397">
        <v>4607091383928</v>
      </c>
      <c r="E351" s="397"/>
      <c r="F351" s="63">
        <v>1.3</v>
      </c>
      <c r="G351" s="38">
        <v>6</v>
      </c>
      <c r="H351" s="63">
        <v>7.8</v>
      </c>
      <c r="I351" s="63">
        <v>8.3699999999999992</v>
      </c>
      <c r="J351" s="38">
        <v>56</v>
      </c>
      <c r="K351" s="38" t="s">
        <v>114</v>
      </c>
      <c r="L351" s="39" t="s">
        <v>132</v>
      </c>
      <c r="M351" s="39"/>
      <c r="N351" s="38">
        <v>40</v>
      </c>
      <c r="O351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9"/>
      <c r="Q351" s="399"/>
      <c r="R351" s="399"/>
      <c r="S351" s="400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541</v>
      </c>
      <c r="B352" s="64" t="s">
        <v>542</v>
      </c>
      <c r="C352" s="37">
        <v>4301051636</v>
      </c>
      <c r="D352" s="397">
        <v>4607091384260</v>
      </c>
      <c r="E352" s="397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520" t="s">
        <v>543</v>
      </c>
      <c r="P352" s="399"/>
      <c r="Q352" s="399"/>
      <c r="R352" s="399"/>
      <c r="S352" s="400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541</v>
      </c>
      <c r="B353" s="64" t="s">
        <v>544</v>
      </c>
      <c r="C353" s="37">
        <v>4301051298</v>
      </c>
      <c r="D353" s="397">
        <v>4607091384260</v>
      </c>
      <c r="E353" s="397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80</v>
      </c>
      <c r="M353" s="39"/>
      <c r="N353" s="38">
        <v>35</v>
      </c>
      <c r="O353" s="5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9"/>
      <c r="Q353" s="399"/>
      <c r="R353" s="399"/>
      <c r="S353" s="400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04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5"/>
      <c r="O354" s="401" t="s">
        <v>43</v>
      </c>
      <c r="P354" s="402"/>
      <c r="Q354" s="402"/>
      <c r="R354" s="402"/>
      <c r="S354" s="402"/>
      <c r="T354" s="402"/>
      <c r="U354" s="403"/>
      <c r="V354" s="43" t="s">
        <v>42</v>
      </c>
      <c r="W354" s="44">
        <f>IFERROR(W350/H350,"0")+IFERROR(W351/H351,"0")+IFERROR(W352/H352,"0")+IFERROR(W353/H353,"0")</f>
        <v>0</v>
      </c>
      <c r="X354" s="44">
        <f>IFERROR(X350/H350,"0")+IFERROR(X351/H351,"0")+IFERROR(X352/H352,"0")+IFERROR(X353/H353,"0")</f>
        <v>0</v>
      </c>
      <c r="Y354" s="44">
        <f>IFERROR(IF(Y350="",0,Y350),"0")+IFERROR(IF(Y351="",0,Y351),"0")+IFERROR(IF(Y352="",0,Y352),"0")+IFERROR(IF(Y353="",0,Y353),"0")</f>
        <v>0</v>
      </c>
      <c r="Z354" s="68"/>
      <c r="AA354" s="68"/>
    </row>
    <row r="355" spans="1:67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5"/>
      <c r="O355" s="401" t="s">
        <v>43</v>
      </c>
      <c r="P355" s="402"/>
      <c r="Q355" s="402"/>
      <c r="R355" s="402"/>
      <c r="S355" s="402"/>
      <c r="T355" s="402"/>
      <c r="U355" s="403"/>
      <c r="V355" s="43" t="s">
        <v>0</v>
      </c>
      <c r="W355" s="44">
        <f>IFERROR(SUM(W350:W353),"0")</f>
        <v>0</v>
      </c>
      <c r="X355" s="44">
        <f>IFERROR(SUM(X350:X353),"0")</f>
        <v>0</v>
      </c>
      <c r="Y355" s="43"/>
      <c r="Z355" s="68"/>
      <c r="AA355" s="68"/>
    </row>
    <row r="356" spans="1:67" ht="14.25" customHeight="1" x14ac:dyDescent="0.25">
      <c r="A356" s="417" t="s">
        <v>219</v>
      </c>
      <c r="B356" s="417"/>
      <c r="C356" s="417"/>
      <c r="D356" s="417"/>
      <c r="E356" s="417"/>
      <c r="F356" s="417"/>
      <c r="G356" s="417"/>
      <c r="H356" s="417"/>
      <c r="I356" s="417"/>
      <c r="J356" s="417"/>
      <c r="K356" s="417"/>
      <c r="L356" s="417"/>
      <c r="M356" s="417"/>
      <c r="N356" s="417"/>
      <c r="O356" s="417"/>
      <c r="P356" s="417"/>
      <c r="Q356" s="417"/>
      <c r="R356" s="417"/>
      <c r="S356" s="417"/>
      <c r="T356" s="417"/>
      <c r="U356" s="417"/>
      <c r="V356" s="417"/>
      <c r="W356" s="417"/>
      <c r="X356" s="417"/>
      <c r="Y356" s="417"/>
      <c r="Z356" s="67"/>
      <c r="AA356" s="67"/>
    </row>
    <row r="357" spans="1:67" ht="16.5" customHeight="1" x14ac:dyDescent="0.25">
      <c r="A357" s="64" t="s">
        <v>545</v>
      </c>
      <c r="B357" s="64" t="s">
        <v>546</v>
      </c>
      <c r="C357" s="37">
        <v>4301060314</v>
      </c>
      <c r="D357" s="397">
        <v>4607091384673</v>
      </c>
      <c r="E357" s="397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9"/>
      <c r="Q357" s="399"/>
      <c r="R357" s="399"/>
      <c r="S357" s="400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t="16.5" customHeight="1" x14ac:dyDescent="0.25">
      <c r="A358" s="64" t="s">
        <v>545</v>
      </c>
      <c r="B358" s="64" t="s">
        <v>547</v>
      </c>
      <c r="C358" s="37">
        <v>4301060345</v>
      </c>
      <c r="D358" s="397">
        <v>4607091384673</v>
      </c>
      <c r="E358" s="397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523" t="s">
        <v>548</v>
      </c>
      <c r="P358" s="399"/>
      <c r="Q358" s="399"/>
      <c r="R358" s="399"/>
      <c r="S358" s="400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04"/>
      <c r="B359" s="404"/>
      <c r="C359" s="404"/>
      <c r="D359" s="404"/>
      <c r="E359" s="404"/>
      <c r="F359" s="404"/>
      <c r="G359" s="404"/>
      <c r="H359" s="404"/>
      <c r="I359" s="404"/>
      <c r="J359" s="404"/>
      <c r="K359" s="404"/>
      <c r="L359" s="404"/>
      <c r="M359" s="404"/>
      <c r="N359" s="405"/>
      <c r="O359" s="401" t="s">
        <v>43</v>
      </c>
      <c r="P359" s="402"/>
      <c r="Q359" s="402"/>
      <c r="R359" s="402"/>
      <c r="S359" s="402"/>
      <c r="T359" s="402"/>
      <c r="U359" s="403"/>
      <c r="V359" s="43" t="s">
        <v>42</v>
      </c>
      <c r="W359" s="44">
        <f>IFERROR(W357/H357,"0")+IFERROR(W358/H358,"0")</f>
        <v>0</v>
      </c>
      <c r="X359" s="44">
        <f>IFERROR(X357/H357,"0")+IFERROR(X358/H358,"0")</f>
        <v>0</v>
      </c>
      <c r="Y359" s="44">
        <f>IFERROR(IF(Y357="",0,Y357),"0")+IFERROR(IF(Y358="",0,Y358),"0")</f>
        <v>0</v>
      </c>
      <c r="Z359" s="68"/>
      <c r="AA359" s="68"/>
    </row>
    <row r="360" spans="1:67" x14ac:dyDescent="0.2">
      <c r="A360" s="404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5"/>
      <c r="O360" s="401" t="s">
        <v>43</v>
      </c>
      <c r="P360" s="402"/>
      <c r="Q360" s="402"/>
      <c r="R360" s="402"/>
      <c r="S360" s="402"/>
      <c r="T360" s="402"/>
      <c r="U360" s="403"/>
      <c r="V360" s="43" t="s">
        <v>0</v>
      </c>
      <c r="W360" s="44">
        <f>IFERROR(SUM(W357:W358),"0")</f>
        <v>0</v>
      </c>
      <c r="X360" s="44">
        <f>IFERROR(SUM(X357:X358),"0")</f>
        <v>0</v>
      </c>
      <c r="Y360" s="43"/>
      <c r="Z360" s="68"/>
      <c r="AA360" s="68"/>
    </row>
    <row r="361" spans="1:67" ht="16.5" customHeight="1" x14ac:dyDescent="0.25">
      <c r="A361" s="433" t="s">
        <v>549</v>
      </c>
      <c r="B361" s="433"/>
      <c r="C361" s="433"/>
      <c r="D361" s="433"/>
      <c r="E361" s="433"/>
      <c r="F361" s="433"/>
      <c r="G361" s="433"/>
      <c r="H361" s="433"/>
      <c r="I361" s="433"/>
      <c r="J361" s="433"/>
      <c r="K361" s="433"/>
      <c r="L361" s="433"/>
      <c r="M361" s="433"/>
      <c r="N361" s="433"/>
      <c r="O361" s="433"/>
      <c r="P361" s="433"/>
      <c r="Q361" s="433"/>
      <c r="R361" s="433"/>
      <c r="S361" s="433"/>
      <c r="T361" s="433"/>
      <c r="U361" s="433"/>
      <c r="V361" s="433"/>
      <c r="W361" s="433"/>
      <c r="X361" s="433"/>
      <c r="Y361" s="433"/>
      <c r="Z361" s="66"/>
      <c r="AA361" s="66"/>
    </row>
    <row r="362" spans="1:67" ht="14.25" customHeight="1" x14ac:dyDescent="0.25">
      <c r="A362" s="417" t="s">
        <v>118</v>
      </c>
      <c r="B362" s="417"/>
      <c r="C362" s="417"/>
      <c r="D362" s="417"/>
      <c r="E362" s="417"/>
      <c r="F362" s="417"/>
      <c r="G362" s="417"/>
      <c r="H362" s="417"/>
      <c r="I362" s="417"/>
      <c r="J362" s="417"/>
      <c r="K362" s="417"/>
      <c r="L362" s="417"/>
      <c r="M362" s="417"/>
      <c r="N362" s="417"/>
      <c r="O362" s="417"/>
      <c r="P362" s="417"/>
      <c r="Q362" s="417"/>
      <c r="R362" s="417"/>
      <c r="S362" s="417"/>
      <c r="T362" s="417"/>
      <c r="U362" s="417"/>
      <c r="V362" s="417"/>
      <c r="W362" s="417"/>
      <c r="X362" s="417"/>
      <c r="Y362" s="417"/>
      <c r="Z362" s="67"/>
      <c r="AA362" s="67"/>
    </row>
    <row r="363" spans="1:67" ht="37.5" customHeight="1" x14ac:dyDescent="0.25">
      <c r="A363" s="64" t="s">
        <v>550</v>
      </c>
      <c r="B363" s="64" t="s">
        <v>551</v>
      </c>
      <c r="C363" s="37">
        <v>4301011312</v>
      </c>
      <c r="D363" s="397">
        <v>4607091384192</v>
      </c>
      <c r="E363" s="397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9"/>
      <c r="Q363" s="399"/>
      <c r="R363" s="399"/>
      <c r="S363" s="400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552</v>
      </c>
      <c r="B364" s="64" t="s">
        <v>553</v>
      </c>
      <c r="C364" s="37">
        <v>4301011483</v>
      </c>
      <c r="D364" s="397">
        <v>4680115881907</v>
      </c>
      <c r="E364" s="397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9"/>
      <c r="Q364" s="399"/>
      <c r="R364" s="399"/>
      <c r="S364" s="400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554</v>
      </c>
      <c r="B365" s="64" t="s">
        <v>555</v>
      </c>
      <c r="C365" s="37">
        <v>4301011655</v>
      </c>
      <c r="D365" s="397">
        <v>4680115883925</v>
      </c>
      <c r="E365" s="397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9"/>
      <c r="Q365" s="399"/>
      <c r="R365" s="399"/>
      <c r="S365" s="400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5"/>
      <c r="O366" s="401" t="s">
        <v>43</v>
      </c>
      <c r="P366" s="402"/>
      <c r="Q366" s="402"/>
      <c r="R366" s="402"/>
      <c r="S366" s="402"/>
      <c r="T366" s="402"/>
      <c r="U366" s="403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5"/>
      <c r="O367" s="401" t="s">
        <v>43</v>
      </c>
      <c r="P367" s="402"/>
      <c r="Q367" s="402"/>
      <c r="R367" s="402"/>
      <c r="S367" s="402"/>
      <c r="T367" s="402"/>
      <c r="U367" s="403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417" t="s">
        <v>77</v>
      </c>
      <c r="B368" s="417"/>
      <c r="C368" s="417"/>
      <c r="D368" s="417"/>
      <c r="E368" s="417"/>
      <c r="F368" s="417"/>
      <c r="G368" s="417"/>
      <c r="H368" s="417"/>
      <c r="I368" s="417"/>
      <c r="J368" s="417"/>
      <c r="K368" s="417"/>
      <c r="L368" s="417"/>
      <c r="M368" s="417"/>
      <c r="N368" s="417"/>
      <c r="O368" s="417"/>
      <c r="P368" s="417"/>
      <c r="Q368" s="417"/>
      <c r="R368" s="417"/>
      <c r="S368" s="417"/>
      <c r="T368" s="417"/>
      <c r="U368" s="417"/>
      <c r="V368" s="417"/>
      <c r="W368" s="417"/>
      <c r="X368" s="417"/>
      <c r="Y368" s="417"/>
      <c r="Z368" s="67"/>
      <c r="AA368" s="67"/>
    </row>
    <row r="369" spans="1:67" ht="27" customHeight="1" x14ac:dyDescent="0.25">
      <c r="A369" s="64" t="s">
        <v>557</v>
      </c>
      <c r="B369" s="64" t="s">
        <v>558</v>
      </c>
      <c r="C369" s="37">
        <v>4301031303</v>
      </c>
      <c r="D369" s="397">
        <v>4607091384802</v>
      </c>
      <c r="E369" s="397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516" t="s">
        <v>559</v>
      </c>
      <c r="P369" s="399"/>
      <c r="Q369" s="399"/>
      <c r="R369" s="399"/>
      <c r="S369" s="400"/>
      <c r="T369" s="40" t="s">
        <v>556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557</v>
      </c>
      <c r="B370" s="64" t="s">
        <v>560</v>
      </c>
      <c r="C370" s="37">
        <v>4301031139</v>
      </c>
      <c r="D370" s="397">
        <v>4607091384802</v>
      </c>
      <c r="E370" s="397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5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9"/>
      <c r="Q370" s="399"/>
      <c r="R370" s="399"/>
      <c r="S370" s="400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562</v>
      </c>
      <c r="B371" s="64" t="s">
        <v>563</v>
      </c>
      <c r="C371" s="37">
        <v>4301031304</v>
      </c>
      <c r="D371" s="397">
        <v>4607091384826</v>
      </c>
      <c r="E371" s="397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518" t="s">
        <v>564</v>
      </c>
      <c r="P371" s="399"/>
      <c r="Q371" s="399"/>
      <c r="R371" s="399"/>
      <c r="S371" s="400"/>
      <c r="T371" s="40" t="s">
        <v>561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565</v>
      </c>
      <c r="C372" s="37">
        <v>4301031140</v>
      </c>
      <c r="D372" s="397">
        <v>4607091384826</v>
      </c>
      <c r="E372" s="397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9"/>
      <c r="Q372" s="399"/>
      <c r="R372" s="399"/>
      <c r="S372" s="400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04"/>
      <c r="B373" s="404"/>
      <c r="C373" s="404"/>
      <c r="D373" s="404"/>
      <c r="E373" s="404"/>
      <c r="F373" s="404"/>
      <c r="G373" s="404"/>
      <c r="H373" s="404"/>
      <c r="I373" s="404"/>
      <c r="J373" s="404"/>
      <c r="K373" s="404"/>
      <c r="L373" s="404"/>
      <c r="M373" s="404"/>
      <c r="N373" s="405"/>
      <c r="O373" s="401" t="s">
        <v>43</v>
      </c>
      <c r="P373" s="402"/>
      <c r="Q373" s="402"/>
      <c r="R373" s="402"/>
      <c r="S373" s="402"/>
      <c r="T373" s="402"/>
      <c r="U373" s="403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5"/>
      <c r="O374" s="401" t="s">
        <v>43</v>
      </c>
      <c r="P374" s="402"/>
      <c r="Q374" s="402"/>
      <c r="R374" s="402"/>
      <c r="S374" s="402"/>
      <c r="T374" s="402"/>
      <c r="U374" s="403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customHeight="1" x14ac:dyDescent="0.25">
      <c r="A375" s="417" t="s">
        <v>85</v>
      </c>
      <c r="B375" s="417"/>
      <c r="C375" s="417"/>
      <c r="D375" s="417"/>
      <c r="E375" s="417"/>
      <c r="F375" s="417"/>
      <c r="G375" s="417"/>
      <c r="H375" s="417"/>
      <c r="I375" s="417"/>
      <c r="J375" s="417"/>
      <c r="K375" s="417"/>
      <c r="L375" s="417"/>
      <c r="M375" s="417"/>
      <c r="N375" s="417"/>
      <c r="O375" s="417"/>
      <c r="P375" s="417"/>
      <c r="Q375" s="417"/>
      <c r="R375" s="417"/>
      <c r="S375" s="417"/>
      <c r="T375" s="417"/>
      <c r="U375" s="417"/>
      <c r="V375" s="417"/>
      <c r="W375" s="417"/>
      <c r="X375" s="417"/>
      <c r="Y375" s="417"/>
      <c r="Z375" s="67"/>
      <c r="AA375" s="67"/>
    </row>
    <row r="376" spans="1:67" ht="27" customHeight="1" x14ac:dyDescent="0.25">
      <c r="A376" s="64" t="s">
        <v>566</v>
      </c>
      <c r="B376" s="64" t="s">
        <v>567</v>
      </c>
      <c r="C376" s="37">
        <v>4301051635</v>
      </c>
      <c r="D376" s="397">
        <v>4607091384246</v>
      </c>
      <c r="E376" s="397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8" t="s">
        <v>568</v>
      </c>
      <c r="P376" s="399"/>
      <c r="Q376" s="399"/>
      <c r="R376" s="399"/>
      <c r="S376" s="400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566</v>
      </c>
      <c r="B377" s="64" t="s">
        <v>569</v>
      </c>
      <c r="C377" s="37">
        <v>4301051303</v>
      </c>
      <c r="D377" s="397">
        <v>4607091384246</v>
      </c>
      <c r="E377" s="397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9"/>
      <c r="Q377" s="399"/>
      <c r="R377" s="399"/>
      <c r="S377" s="400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4301051445</v>
      </c>
      <c r="D378" s="397">
        <v>4680115881976</v>
      </c>
      <c r="E378" s="397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9"/>
      <c r="Q378" s="399"/>
      <c r="R378" s="399"/>
      <c r="S378" s="400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4301051297</v>
      </c>
      <c r="D379" s="397">
        <v>4607091384253</v>
      </c>
      <c r="E379" s="397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9"/>
      <c r="Q379" s="399"/>
      <c r="R379" s="399"/>
      <c r="S379" s="400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575</v>
      </c>
      <c r="C380" s="37">
        <v>4301051444</v>
      </c>
      <c r="D380" s="397">
        <v>4680115881969</v>
      </c>
      <c r="E380" s="397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9"/>
      <c r="Q380" s="399"/>
      <c r="R380" s="399"/>
      <c r="S380" s="400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4"/>
      <c r="B381" s="404"/>
      <c r="C381" s="404"/>
      <c r="D381" s="404"/>
      <c r="E381" s="404"/>
      <c r="F381" s="404"/>
      <c r="G381" s="404"/>
      <c r="H381" s="404"/>
      <c r="I381" s="404"/>
      <c r="J381" s="404"/>
      <c r="K381" s="404"/>
      <c r="L381" s="404"/>
      <c r="M381" s="404"/>
      <c r="N381" s="405"/>
      <c r="O381" s="401" t="s">
        <v>43</v>
      </c>
      <c r="P381" s="402"/>
      <c r="Q381" s="402"/>
      <c r="R381" s="402"/>
      <c r="S381" s="402"/>
      <c r="T381" s="402"/>
      <c r="U381" s="403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04"/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4"/>
      <c r="M382" s="404"/>
      <c r="N382" s="405"/>
      <c r="O382" s="401" t="s">
        <v>43</v>
      </c>
      <c r="P382" s="402"/>
      <c r="Q382" s="402"/>
      <c r="R382" s="402"/>
      <c r="S382" s="402"/>
      <c r="T382" s="402"/>
      <c r="U382" s="403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17" t="s">
        <v>219</v>
      </c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417"/>
      <c r="Z383" s="67"/>
      <c r="AA383" s="67"/>
    </row>
    <row r="384" spans="1:67" ht="27" customHeight="1" x14ac:dyDescent="0.25">
      <c r="A384" s="64" t="s">
        <v>576</v>
      </c>
      <c r="B384" s="64" t="s">
        <v>577</v>
      </c>
      <c r="C384" s="37">
        <v>4301060377</v>
      </c>
      <c r="D384" s="397">
        <v>4607091389357</v>
      </c>
      <c r="E384" s="397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504" t="s">
        <v>578</v>
      </c>
      <c r="P384" s="399"/>
      <c r="Q384" s="399"/>
      <c r="R384" s="399"/>
      <c r="S384" s="400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576</v>
      </c>
      <c r="B385" s="64" t="s">
        <v>579</v>
      </c>
      <c r="C385" s="37">
        <v>4301060322</v>
      </c>
      <c r="D385" s="397">
        <v>4607091389357</v>
      </c>
      <c r="E385" s="397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9"/>
      <c r="Q385" s="399"/>
      <c r="R385" s="399"/>
      <c r="S385" s="400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4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5"/>
      <c r="O386" s="401" t="s">
        <v>43</v>
      </c>
      <c r="P386" s="402"/>
      <c r="Q386" s="402"/>
      <c r="R386" s="402"/>
      <c r="S386" s="402"/>
      <c r="T386" s="402"/>
      <c r="U386" s="403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5"/>
      <c r="O387" s="401" t="s">
        <v>43</v>
      </c>
      <c r="P387" s="402"/>
      <c r="Q387" s="402"/>
      <c r="R387" s="402"/>
      <c r="S387" s="402"/>
      <c r="T387" s="402"/>
      <c r="U387" s="403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46" t="s">
        <v>580</v>
      </c>
      <c r="B388" s="446"/>
      <c r="C388" s="446"/>
      <c r="D388" s="446"/>
      <c r="E388" s="446"/>
      <c r="F388" s="446"/>
      <c r="G388" s="446"/>
      <c r="H388" s="446"/>
      <c r="I388" s="446"/>
      <c r="J388" s="446"/>
      <c r="K388" s="446"/>
      <c r="L388" s="446"/>
      <c r="M388" s="446"/>
      <c r="N388" s="446"/>
      <c r="O388" s="446"/>
      <c r="P388" s="446"/>
      <c r="Q388" s="446"/>
      <c r="R388" s="446"/>
      <c r="S388" s="446"/>
      <c r="T388" s="446"/>
      <c r="U388" s="446"/>
      <c r="V388" s="446"/>
      <c r="W388" s="446"/>
      <c r="X388" s="446"/>
      <c r="Y388" s="446"/>
      <c r="Z388" s="55"/>
      <c r="AA388" s="55"/>
    </row>
    <row r="389" spans="1:67" ht="16.5" customHeight="1" x14ac:dyDescent="0.25">
      <c r="A389" s="433" t="s">
        <v>581</v>
      </c>
      <c r="B389" s="433"/>
      <c r="C389" s="433"/>
      <c r="D389" s="433"/>
      <c r="E389" s="433"/>
      <c r="F389" s="433"/>
      <c r="G389" s="433"/>
      <c r="H389" s="433"/>
      <c r="I389" s="433"/>
      <c r="J389" s="433"/>
      <c r="K389" s="433"/>
      <c r="L389" s="433"/>
      <c r="M389" s="433"/>
      <c r="N389" s="433"/>
      <c r="O389" s="433"/>
      <c r="P389" s="433"/>
      <c r="Q389" s="433"/>
      <c r="R389" s="433"/>
      <c r="S389" s="433"/>
      <c r="T389" s="433"/>
      <c r="U389" s="433"/>
      <c r="V389" s="433"/>
      <c r="W389" s="433"/>
      <c r="X389" s="433"/>
      <c r="Y389" s="433"/>
      <c r="Z389" s="66"/>
      <c r="AA389" s="66"/>
    </row>
    <row r="390" spans="1:67" ht="14.25" customHeight="1" x14ac:dyDescent="0.25">
      <c r="A390" s="417" t="s">
        <v>118</v>
      </c>
      <c r="B390" s="417"/>
      <c r="C390" s="417"/>
      <c r="D390" s="417"/>
      <c r="E390" s="417"/>
      <c r="F390" s="417"/>
      <c r="G390" s="417"/>
      <c r="H390" s="417"/>
      <c r="I390" s="417"/>
      <c r="J390" s="417"/>
      <c r="K390" s="417"/>
      <c r="L390" s="417"/>
      <c r="M390" s="417"/>
      <c r="N390" s="417"/>
      <c r="O390" s="417"/>
      <c r="P390" s="417"/>
      <c r="Q390" s="417"/>
      <c r="R390" s="417"/>
      <c r="S390" s="417"/>
      <c r="T390" s="417"/>
      <c r="U390" s="417"/>
      <c r="V390" s="417"/>
      <c r="W390" s="417"/>
      <c r="X390" s="417"/>
      <c r="Y390" s="417"/>
      <c r="Z390" s="67"/>
      <c r="AA390" s="67"/>
    </row>
    <row r="391" spans="1:67" ht="27" customHeight="1" x14ac:dyDescent="0.25">
      <c r="A391" s="64" t="s">
        <v>582</v>
      </c>
      <c r="B391" s="64" t="s">
        <v>583</v>
      </c>
      <c r="C391" s="37">
        <v>4301011428</v>
      </c>
      <c r="D391" s="397">
        <v>4607091389708</v>
      </c>
      <c r="E391" s="397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9"/>
      <c r="Q391" s="399"/>
      <c r="R391" s="399"/>
      <c r="S391" s="400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584</v>
      </c>
      <c r="B392" s="64" t="s">
        <v>585</v>
      </c>
      <c r="C392" s="37">
        <v>4301011427</v>
      </c>
      <c r="D392" s="397">
        <v>4607091389692</v>
      </c>
      <c r="E392" s="397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5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9"/>
      <c r="Q392" s="399"/>
      <c r="R392" s="399"/>
      <c r="S392" s="400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04"/>
      <c r="B393" s="404"/>
      <c r="C393" s="404"/>
      <c r="D393" s="404"/>
      <c r="E393" s="404"/>
      <c r="F393" s="404"/>
      <c r="G393" s="404"/>
      <c r="H393" s="404"/>
      <c r="I393" s="404"/>
      <c r="J393" s="404"/>
      <c r="K393" s="404"/>
      <c r="L393" s="404"/>
      <c r="M393" s="404"/>
      <c r="N393" s="405"/>
      <c r="O393" s="401" t="s">
        <v>43</v>
      </c>
      <c r="P393" s="402"/>
      <c r="Q393" s="402"/>
      <c r="R393" s="402"/>
      <c r="S393" s="402"/>
      <c r="T393" s="402"/>
      <c r="U393" s="403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04"/>
      <c r="B394" s="404"/>
      <c r="C394" s="404"/>
      <c r="D394" s="404"/>
      <c r="E394" s="404"/>
      <c r="F394" s="404"/>
      <c r="G394" s="404"/>
      <c r="H394" s="404"/>
      <c r="I394" s="404"/>
      <c r="J394" s="404"/>
      <c r="K394" s="404"/>
      <c r="L394" s="404"/>
      <c r="M394" s="404"/>
      <c r="N394" s="405"/>
      <c r="O394" s="401" t="s">
        <v>43</v>
      </c>
      <c r="P394" s="402"/>
      <c r="Q394" s="402"/>
      <c r="R394" s="402"/>
      <c r="S394" s="402"/>
      <c r="T394" s="402"/>
      <c r="U394" s="403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17" t="s">
        <v>77</v>
      </c>
      <c r="B395" s="417"/>
      <c r="C395" s="417"/>
      <c r="D395" s="417"/>
      <c r="E395" s="417"/>
      <c r="F395" s="417"/>
      <c r="G395" s="417"/>
      <c r="H395" s="417"/>
      <c r="I395" s="417"/>
      <c r="J395" s="417"/>
      <c r="K395" s="417"/>
      <c r="L395" s="417"/>
      <c r="M395" s="417"/>
      <c r="N395" s="417"/>
      <c r="O395" s="417"/>
      <c r="P395" s="417"/>
      <c r="Q395" s="417"/>
      <c r="R395" s="417"/>
      <c r="S395" s="417"/>
      <c r="T395" s="417"/>
      <c r="U395" s="417"/>
      <c r="V395" s="417"/>
      <c r="W395" s="417"/>
      <c r="X395" s="417"/>
      <c r="Y395" s="417"/>
      <c r="Z395" s="67"/>
      <c r="AA395" s="67"/>
    </row>
    <row r="396" spans="1:67" ht="27" customHeight="1" x14ac:dyDescent="0.25">
      <c r="A396" s="64" t="s">
        <v>586</v>
      </c>
      <c r="B396" s="64" t="s">
        <v>587</v>
      </c>
      <c r="C396" s="37">
        <v>4301031177</v>
      </c>
      <c r="D396" s="397">
        <v>4607091389753</v>
      </c>
      <c r="E396" s="397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9"/>
      <c r="Q396" s="399"/>
      <c r="R396" s="399"/>
      <c r="S396" s="400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customHeight="1" x14ac:dyDescent="0.25">
      <c r="A397" s="64" t="s">
        <v>588</v>
      </c>
      <c r="B397" s="64" t="s">
        <v>589</v>
      </c>
      <c r="C397" s="37">
        <v>4301031174</v>
      </c>
      <c r="D397" s="397">
        <v>4607091389760</v>
      </c>
      <c r="E397" s="397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9"/>
      <c r="Q397" s="399"/>
      <c r="R397" s="399"/>
      <c r="S397" s="400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customHeight="1" x14ac:dyDescent="0.25">
      <c r="A398" s="64" t="s">
        <v>590</v>
      </c>
      <c r="B398" s="64" t="s">
        <v>591</v>
      </c>
      <c r="C398" s="37">
        <v>4301031175</v>
      </c>
      <c r="D398" s="397">
        <v>4607091389746</v>
      </c>
      <c r="E398" s="397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4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9"/>
      <c r="Q398" s="399"/>
      <c r="R398" s="399"/>
      <c r="S398" s="400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customHeight="1" x14ac:dyDescent="0.25">
      <c r="A399" s="64" t="s">
        <v>592</v>
      </c>
      <c r="B399" s="64" t="s">
        <v>593</v>
      </c>
      <c r="C399" s="37">
        <v>4301031236</v>
      </c>
      <c r="D399" s="397">
        <v>4680115882928</v>
      </c>
      <c r="E399" s="397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9"/>
      <c r="Q399" s="399"/>
      <c r="R399" s="399"/>
      <c r="S399" s="400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594</v>
      </c>
      <c r="B400" s="64" t="s">
        <v>595</v>
      </c>
      <c r="C400" s="37">
        <v>4301031257</v>
      </c>
      <c r="D400" s="397">
        <v>4680115883147</v>
      </c>
      <c r="E400" s="397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9"/>
      <c r="Q400" s="399"/>
      <c r="R400" s="399"/>
      <c r="S400" s="400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customHeight="1" x14ac:dyDescent="0.25">
      <c r="A401" s="64" t="s">
        <v>596</v>
      </c>
      <c r="B401" s="64" t="s">
        <v>597</v>
      </c>
      <c r="C401" s="37">
        <v>4301031178</v>
      </c>
      <c r="D401" s="397">
        <v>4607091384338</v>
      </c>
      <c r="E401" s="397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9"/>
      <c r="Q401" s="399"/>
      <c r="R401" s="399"/>
      <c r="S401" s="400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598</v>
      </c>
      <c r="B402" s="64" t="s">
        <v>599</v>
      </c>
      <c r="C402" s="37">
        <v>4301031254</v>
      </c>
      <c r="D402" s="397">
        <v>4680115883154</v>
      </c>
      <c r="E402" s="397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9"/>
      <c r="Q402" s="399"/>
      <c r="R402" s="399"/>
      <c r="S402" s="400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customHeight="1" x14ac:dyDescent="0.25">
      <c r="A403" s="64" t="s">
        <v>600</v>
      </c>
      <c r="B403" s="64" t="s">
        <v>601</v>
      </c>
      <c r="C403" s="37">
        <v>4301031171</v>
      </c>
      <c r="D403" s="397">
        <v>4607091389524</v>
      </c>
      <c r="E403" s="397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5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9"/>
      <c r="Q403" s="399"/>
      <c r="R403" s="399"/>
      <c r="S403" s="400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4301031258</v>
      </c>
      <c r="D404" s="397">
        <v>4680115883161</v>
      </c>
      <c r="E404" s="397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9"/>
      <c r="Q404" s="399"/>
      <c r="R404" s="399"/>
      <c r="S404" s="400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604</v>
      </c>
      <c r="B405" s="64" t="s">
        <v>605</v>
      </c>
      <c r="C405" s="37">
        <v>4301031170</v>
      </c>
      <c r="D405" s="397">
        <v>4607091384345</v>
      </c>
      <c r="E405" s="397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9"/>
      <c r="Q405" s="399"/>
      <c r="R405" s="399"/>
      <c r="S405" s="400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4301031256</v>
      </c>
      <c r="D406" s="397">
        <v>4680115883178</v>
      </c>
      <c r="E406" s="397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9"/>
      <c r="Q406" s="399"/>
      <c r="R406" s="399"/>
      <c r="S406" s="400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608</v>
      </c>
      <c r="B407" s="64" t="s">
        <v>609</v>
      </c>
      <c r="C407" s="37">
        <v>4301031172</v>
      </c>
      <c r="D407" s="397">
        <v>4607091389531</v>
      </c>
      <c r="E407" s="397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9"/>
      <c r="Q407" s="399"/>
      <c r="R407" s="399"/>
      <c r="S407" s="400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customHeight="1" x14ac:dyDescent="0.25">
      <c r="A408" s="64" t="s">
        <v>610</v>
      </c>
      <c r="B408" s="64" t="s">
        <v>611</v>
      </c>
      <c r="C408" s="37">
        <v>4301031255</v>
      </c>
      <c r="D408" s="397">
        <v>4680115883185</v>
      </c>
      <c r="E408" s="397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4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9"/>
      <c r="Q408" s="399"/>
      <c r="R408" s="399"/>
      <c r="S408" s="400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x14ac:dyDescent="0.2">
      <c r="A409" s="404"/>
      <c r="B409" s="404"/>
      <c r="C409" s="404"/>
      <c r="D409" s="404"/>
      <c r="E409" s="404"/>
      <c r="F409" s="404"/>
      <c r="G409" s="404"/>
      <c r="H409" s="404"/>
      <c r="I409" s="404"/>
      <c r="J409" s="404"/>
      <c r="K409" s="404"/>
      <c r="L409" s="404"/>
      <c r="M409" s="404"/>
      <c r="N409" s="405"/>
      <c r="O409" s="401" t="s">
        <v>43</v>
      </c>
      <c r="P409" s="402"/>
      <c r="Q409" s="402"/>
      <c r="R409" s="402"/>
      <c r="S409" s="402"/>
      <c r="T409" s="402"/>
      <c r="U409" s="403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x14ac:dyDescent="0.2">
      <c r="A410" s="404"/>
      <c r="B410" s="404"/>
      <c r="C410" s="404"/>
      <c r="D410" s="404"/>
      <c r="E410" s="404"/>
      <c r="F410" s="404"/>
      <c r="G410" s="404"/>
      <c r="H410" s="404"/>
      <c r="I410" s="404"/>
      <c r="J410" s="404"/>
      <c r="K410" s="404"/>
      <c r="L410" s="404"/>
      <c r="M410" s="404"/>
      <c r="N410" s="405"/>
      <c r="O410" s="401" t="s">
        <v>43</v>
      </c>
      <c r="P410" s="402"/>
      <c r="Q410" s="402"/>
      <c r="R410" s="402"/>
      <c r="S410" s="402"/>
      <c r="T410" s="402"/>
      <c r="U410" s="403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customHeight="1" x14ac:dyDescent="0.25">
      <c r="A411" s="417" t="s">
        <v>85</v>
      </c>
      <c r="B411" s="417"/>
      <c r="C411" s="417"/>
      <c r="D411" s="417"/>
      <c r="E411" s="417"/>
      <c r="F411" s="417"/>
      <c r="G411" s="417"/>
      <c r="H411" s="417"/>
      <c r="I411" s="417"/>
      <c r="J411" s="417"/>
      <c r="K411" s="417"/>
      <c r="L411" s="417"/>
      <c r="M411" s="417"/>
      <c r="N411" s="417"/>
      <c r="O411" s="417"/>
      <c r="P411" s="417"/>
      <c r="Q411" s="417"/>
      <c r="R411" s="417"/>
      <c r="S411" s="417"/>
      <c r="T411" s="417"/>
      <c r="U411" s="417"/>
      <c r="V411" s="417"/>
      <c r="W411" s="417"/>
      <c r="X411" s="417"/>
      <c r="Y411" s="417"/>
      <c r="Z411" s="67"/>
      <c r="AA411" s="67"/>
    </row>
    <row r="412" spans="1:67" ht="27" customHeight="1" x14ac:dyDescent="0.25">
      <c r="A412" s="64" t="s">
        <v>612</v>
      </c>
      <c r="B412" s="64" t="s">
        <v>613</v>
      </c>
      <c r="C412" s="37">
        <v>4301051258</v>
      </c>
      <c r="D412" s="397">
        <v>4607091389685</v>
      </c>
      <c r="E412" s="397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132</v>
      </c>
      <c r="M412" s="39"/>
      <c r="N412" s="38">
        <v>45</v>
      </c>
      <c r="O412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9"/>
      <c r="Q412" s="399"/>
      <c r="R412" s="399"/>
      <c r="S412" s="400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614</v>
      </c>
      <c r="B413" s="64" t="s">
        <v>615</v>
      </c>
      <c r="C413" s="37">
        <v>4301051431</v>
      </c>
      <c r="D413" s="397">
        <v>4607091389654</v>
      </c>
      <c r="E413" s="397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132</v>
      </c>
      <c r="M413" s="39"/>
      <c r="N413" s="38">
        <v>45</v>
      </c>
      <c r="O413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9"/>
      <c r="Q413" s="399"/>
      <c r="R413" s="399"/>
      <c r="S413" s="400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616</v>
      </c>
      <c r="B414" s="64" t="s">
        <v>617</v>
      </c>
      <c r="C414" s="37">
        <v>4301051284</v>
      </c>
      <c r="D414" s="397">
        <v>4607091384352</v>
      </c>
      <c r="E414" s="397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132</v>
      </c>
      <c r="M414" s="39"/>
      <c r="N414" s="38">
        <v>45</v>
      </c>
      <c r="O414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9"/>
      <c r="Q414" s="399"/>
      <c r="R414" s="399"/>
      <c r="S414" s="400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04"/>
      <c r="B415" s="404"/>
      <c r="C415" s="404"/>
      <c r="D415" s="404"/>
      <c r="E415" s="404"/>
      <c r="F415" s="404"/>
      <c r="G415" s="404"/>
      <c r="H415" s="404"/>
      <c r="I415" s="404"/>
      <c r="J415" s="404"/>
      <c r="K415" s="404"/>
      <c r="L415" s="404"/>
      <c r="M415" s="404"/>
      <c r="N415" s="405"/>
      <c r="O415" s="401" t="s">
        <v>43</v>
      </c>
      <c r="P415" s="402"/>
      <c r="Q415" s="402"/>
      <c r="R415" s="402"/>
      <c r="S415" s="402"/>
      <c r="T415" s="402"/>
      <c r="U415" s="403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04"/>
      <c r="B416" s="404"/>
      <c r="C416" s="404"/>
      <c r="D416" s="404"/>
      <c r="E416" s="404"/>
      <c r="F416" s="404"/>
      <c r="G416" s="404"/>
      <c r="H416" s="404"/>
      <c r="I416" s="404"/>
      <c r="J416" s="404"/>
      <c r="K416" s="404"/>
      <c r="L416" s="404"/>
      <c r="M416" s="404"/>
      <c r="N416" s="405"/>
      <c r="O416" s="401" t="s">
        <v>43</v>
      </c>
      <c r="P416" s="402"/>
      <c r="Q416" s="402"/>
      <c r="R416" s="402"/>
      <c r="S416" s="402"/>
      <c r="T416" s="402"/>
      <c r="U416" s="403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customHeight="1" x14ac:dyDescent="0.25">
      <c r="A417" s="417" t="s">
        <v>219</v>
      </c>
      <c r="B417" s="417"/>
      <c r="C417" s="417"/>
      <c r="D417" s="417"/>
      <c r="E417" s="417"/>
      <c r="F417" s="417"/>
      <c r="G417" s="417"/>
      <c r="H417" s="417"/>
      <c r="I417" s="417"/>
      <c r="J417" s="417"/>
      <c r="K417" s="417"/>
      <c r="L417" s="417"/>
      <c r="M417" s="417"/>
      <c r="N417" s="417"/>
      <c r="O417" s="417"/>
      <c r="P417" s="417"/>
      <c r="Q417" s="417"/>
      <c r="R417" s="417"/>
      <c r="S417" s="417"/>
      <c r="T417" s="417"/>
      <c r="U417" s="417"/>
      <c r="V417" s="417"/>
      <c r="W417" s="417"/>
      <c r="X417" s="417"/>
      <c r="Y417" s="417"/>
      <c r="Z417" s="67"/>
      <c r="AA417" s="67"/>
    </row>
    <row r="418" spans="1:67" ht="27" customHeight="1" x14ac:dyDescent="0.25">
      <c r="A418" s="64" t="s">
        <v>618</v>
      </c>
      <c r="B418" s="64" t="s">
        <v>619</v>
      </c>
      <c r="C418" s="37">
        <v>4301060352</v>
      </c>
      <c r="D418" s="397">
        <v>4680115881648</v>
      </c>
      <c r="E418" s="397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9"/>
      <c r="Q418" s="399"/>
      <c r="R418" s="399"/>
      <c r="S418" s="400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04"/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5"/>
      <c r="O419" s="401" t="s">
        <v>43</v>
      </c>
      <c r="P419" s="402"/>
      <c r="Q419" s="402"/>
      <c r="R419" s="402"/>
      <c r="S419" s="402"/>
      <c r="T419" s="402"/>
      <c r="U419" s="403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x14ac:dyDescent="0.2">
      <c r="A420" s="404"/>
      <c r="B420" s="404"/>
      <c r="C420" s="404"/>
      <c r="D420" s="404"/>
      <c r="E420" s="404"/>
      <c r="F420" s="404"/>
      <c r="G420" s="404"/>
      <c r="H420" s="404"/>
      <c r="I420" s="404"/>
      <c r="J420" s="404"/>
      <c r="K420" s="404"/>
      <c r="L420" s="404"/>
      <c r="M420" s="404"/>
      <c r="N420" s="405"/>
      <c r="O420" s="401" t="s">
        <v>43</v>
      </c>
      <c r="P420" s="402"/>
      <c r="Q420" s="402"/>
      <c r="R420" s="402"/>
      <c r="S420" s="402"/>
      <c r="T420" s="402"/>
      <c r="U420" s="403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customHeight="1" x14ac:dyDescent="0.25">
      <c r="A421" s="417" t="s">
        <v>99</v>
      </c>
      <c r="B421" s="417"/>
      <c r="C421" s="417"/>
      <c r="D421" s="417"/>
      <c r="E421" s="417"/>
      <c r="F421" s="417"/>
      <c r="G421" s="417"/>
      <c r="H421" s="417"/>
      <c r="I421" s="417"/>
      <c r="J421" s="417"/>
      <c r="K421" s="417"/>
      <c r="L421" s="417"/>
      <c r="M421" s="417"/>
      <c r="N421" s="417"/>
      <c r="O421" s="417"/>
      <c r="P421" s="417"/>
      <c r="Q421" s="417"/>
      <c r="R421" s="417"/>
      <c r="S421" s="417"/>
      <c r="T421" s="417"/>
      <c r="U421" s="417"/>
      <c r="V421" s="417"/>
      <c r="W421" s="417"/>
      <c r="X421" s="417"/>
      <c r="Y421" s="417"/>
      <c r="Z421" s="67"/>
      <c r="AA421" s="67"/>
    </row>
    <row r="422" spans="1:67" ht="27" customHeight="1" x14ac:dyDescent="0.25">
      <c r="A422" s="64" t="s">
        <v>620</v>
      </c>
      <c r="B422" s="64" t="s">
        <v>621</v>
      </c>
      <c r="C422" s="37">
        <v>4301032045</v>
      </c>
      <c r="D422" s="397">
        <v>4680115884335</v>
      </c>
      <c r="E422" s="397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623</v>
      </c>
      <c r="L422" s="39" t="s">
        <v>622</v>
      </c>
      <c r="M422" s="39"/>
      <c r="N422" s="38">
        <v>60</v>
      </c>
      <c r="O422" s="4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9"/>
      <c r="Q422" s="399"/>
      <c r="R422" s="399"/>
      <c r="S422" s="400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624</v>
      </c>
      <c r="B423" s="64" t="s">
        <v>625</v>
      </c>
      <c r="C423" s="37">
        <v>4301032047</v>
      </c>
      <c r="D423" s="397">
        <v>4680115884342</v>
      </c>
      <c r="E423" s="397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623</v>
      </c>
      <c r="L423" s="39" t="s">
        <v>622</v>
      </c>
      <c r="M423" s="39"/>
      <c r="N423" s="38">
        <v>60</v>
      </c>
      <c r="O423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9"/>
      <c r="Q423" s="399"/>
      <c r="R423" s="399"/>
      <c r="S423" s="400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626</v>
      </c>
      <c r="B424" s="64" t="s">
        <v>627</v>
      </c>
      <c r="C424" s="37">
        <v>4301170011</v>
      </c>
      <c r="D424" s="397">
        <v>4680115884113</v>
      </c>
      <c r="E424" s="397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623</v>
      </c>
      <c r="L424" s="39" t="s">
        <v>622</v>
      </c>
      <c r="M424" s="39"/>
      <c r="N424" s="38">
        <v>150</v>
      </c>
      <c r="O424" s="4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9"/>
      <c r="Q424" s="399"/>
      <c r="R424" s="399"/>
      <c r="S424" s="400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04"/>
      <c r="B425" s="404"/>
      <c r="C425" s="404"/>
      <c r="D425" s="404"/>
      <c r="E425" s="404"/>
      <c r="F425" s="404"/>
      <c r="G425" s="404"/>
      <c r="H425" s="404"/>
      <c r="I425" s="404"/>
      <c r="J425" s="404"/>
      <c r="K425" s="404"/>
      <c r="L425" s="404"/>
      <c r="M425" s="404"/>
      <c r="N425" s="405"/>
      <c r="O425" s="401" t="s">
        <v>43</v>
      </c>
      <c r="P425" s="402"/>
      <c r="Q425" s="402"/>
      <c r="R425" s="402"/>
      <c r="S425" s="402"/>
      <c r="T425" s="402"/>
      <c r="U425" s="403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x14ac:dyDescent="0.2">
      <c r="A426" s="404"/>
      <c r="B426" s="404"/>
      <c r="C426" s="404"/>
      <c r="D426" s="404"/>
      <c r="E426" s="404"/>
      <c r="F426" s="404"/>
      <c r="G426" s="404"/>
      <c r="H426" s="404"/>
      <c r="I426" s="404"/>
      <c r="J426" s="404"/>
      <c r="K426" s="404"/>
      <c r="L426" s="404"/>
      <c r="M426" s="404"/>
      <c r="N426" s="405"/>
      <c r="O426" s="401" t="s">
        <v>43</v>
      </c>
      <c r="P426" s="402"/>
      <c r="Q426" s="402"/>
      <c r="R426" s="402"/>
      <c r="S426" s="402"/>
      <c r="T426" s="402"/>
      <c r="U426" s="403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customHeight="1" x14ac:dyDescent="0.25">
      <c r="A427" s="433" t="s">
        <v>628</v>
      </c>
      <c r="B427" s="433"/>
      <c r="C427" s="433"/>
      <c r="D427" s="433"/>
      <c r="E427" s="433"/>
      <c r="F427" s="433"/>
      <c r="G427" s="433"/>
      <c r="H427" s="433"/>
      <c r="I427" s="433"/>
      <c r="J427" s="433"/>
      <c r="K427" s="433"/>
      <c r="L427" s="433"/>
      <c r="M427" s="433"/>
      <c r="N427" s="433"/>
      <c r="O427" s="433"/>
      <c r="P427" s="433"/>
      <c r="Q427" s="433"/>
      <c r="R427" s="433"/>
      <c r="S427" s="433"/>
      <c r="T427" s="433"/>
      <c r="U427" s="433"/>
      <c r="V427" s="433"/>
      <c r="W427" s="433"/>
      <c r="X427" s="433"/>
      <c r="Y427" s="433"/>
      <c r="Z427" s="66"/>
      <c r="AA427" s="66"/>
    </row>
    <row r="428" spans="1:67" ht="14.25" customHeight="1" x14ac:dyDescent="0.25">
      <c r="A428" s="417" t="s">
        <v>110</v>
      </c>
      <c r="B428" s="417"/>
      <c r="C428" s="417"/>
      <c r="D428" s="417"/>
      <c r="E428" s="417"/>
      <c r="F428" s="417"/>
      <c r="G428" s="417"/>
      <c r="H428" s="417"/>
      <c r="I428" s="417"/>
      <c r="J428" s="417"/>
      <c r="K428" s="417"/>
      <c r="L428" s="417"/>
      <c r="M428" s="417"/>
      <c r="N428" s="417"/>
      <c r="O428" s="417"/>
      <c r="P428" s="417"/>
      <c r="Q428" s="417"/>
      <c r="R428" s="417"/>
      <c r="S428" s="417"/>
      <c r="T428" s="417"/>
      <c r="U428" s="417"/>
      <c r="V428" s="417"/>
      <c r="W428" s="417"/>
      <c r="X428" s="417"/>
      <c r="Y428" s="417"/>
      <c r="Z428" s="67"/>
      <c r="AA428" s="67"/>
    </row>
    <row r="429" spans="1:67" ht="27" customHeight="1" x14ac:dyDescent="0.25">
      <c r="A429" s="64" t="s">
        <v>629</v>
      </c>
      <c r="B429" s="64" t="s">
        <v>630</v>
      </c>
      <c r="C429" s="37">
        <v>4301020214</v>
      </c>
      <c r="D429" s="397">
        <v>4607091389388</v>
      </c>
      <c r="E429" s="397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9"/>
      <c r="Q429" s="399"/>
      <c r="R429" s="399"/>
      <c r="S429" s="400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customHeight="1" x14ac:dyDescent="0.25">
      <c r="A430" s="64" t="s">
        <v>631</v>
      </c>
      <c r="B430" s="64" t="s">
        <v>632</v>
      </c>
      <c r="C430" s="37">
        <v>4301020185</v>
      </c>
      <c r="D430" s="397">
        <v>4607091389364</v>
      </c>
      <c r="E430" s="397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132</v>
      </c>
      <c r="M430" s="39"/>
      <c r="N430" s="38">
        <v>35</v>
      </c>
      <c r="O43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9"/>
      <c r="Q430" s="399"/>
      <c r="R430" s="399"/>
      <c r="S430" s="400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04"/>
      <c r="B431" s="404"/>
      <c r="C431" s="404"/>
      <c r="D431" s="404"/>
      <c r="E431" s="404"/>
      <c r="F431" s="404"/>
      <c r="G431" s="404"/>
      <c r="H431" s="404"/>
      <c r="I431" s="404"/>
      <c r="J431" s="404"/>
      <c r="K431" s="404"/>
      <c r="L431" s="404"/>
      <c r="M431" s="404"/>
      <c r="N431" s="405"/>
      <c r="O431" s="401" t="s">
        <v>43</v>
      </c>
      <c r="P431" s="402"/>
      <c r="Q431" s="402"/>
      <c r="R431" s="402"/>
      <c r="S431" s="402"/>
      <c r="T431" s="402"/>
      <c r="U431" s="403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x14ac:dyDescent="0.2">
      <c r="A432" s="404"/>
      <c r="B432" s="404"/>
      <c r="C432" s="404"/>
      <c r="D432" s="404"/>
      <c r="E432" s="404"/>
      <c r="F432" s="404"/>
      <c r="G432" s="404"/>
      <c r="H432" s="404"/>
      <c r="I432" s="404"/>
      <c r="J432" s="404"/>
      <c r="K432" s="404"/>
      <c r="L432" s="404"/>
      <c r="M432" s="404"/>
      <c r="N432" s="405"/>
      <c r="O432" s="401" t="s">
        <v>43</v>
      </c>
      <c r="P432" s="402"/>
      <c r="Q432" s="402"/>
      <c r="R432" s="402"/>
      <c r="S432" s="402"/>
      <c r="T432" s="402"/>
      <c r="U432" s="403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customHeight="1" x14ac:dyDescent="0.25">
      <c r="A433" s="417" t="s">
        <v>77</v>
      </c>
      <c r="B433" s="417"/>
      <c r="C433" s="417"/>
      <c r="D433" s="417"/>
      <c r="E433" s="417"/>
      <c r="F433" s="417"/>
      <c r="G433" s="417"/>
      <c r="H433" s="417"/>
      <c r="I433" s="417"/>
      <c r="J433" s="417"/>
      <c r="K433" s="417"/>
      <c r="L433" s="417"/>
      <c r="M433" s="417"/>
      <c r="N433" s="417"/>
      <c r="O433" s="417"/>
      <c r="P433" s="417"/>
      <c r="Q433" s="417"/>
      <c r="R433" s="417"/>
      <c r="S433" s="417"/>
      <c r="T433" s="417"/>
      <c r="U433" s="417"/>
      <c r="V433" s="417"/>
      <c r="W433" s="417"/>
      <c r="X433" s="417"/>
      <c r="Y433" s="417"/>
      <c r="Z433" s="67"/>
      <c r="AA433" s="67"/>
    </row>
    <row r="434" spans="1:67" ht="27" customHeight="1" x14ac:dyDescent="0.25">
      <c r="A434" s="64" t="s">
        <v>633</v>
      </c>
      <c r="B434" s="64" t="s">
        <v>634</v>
      </c>
      <c r="C434" s="37">
        <v>4301031212</v>
      </c>
      <c r="D434" s="397">
        <v>4607091389739</v>
      </c>
      <c r="E434" s="397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9"/>
      <c r="Q434" s="399"/>
      <c r="R434" s="399"/>
      <c r="S434" s="400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customHeight="1" x14ac:dyDescent="0.25">
      <c r="A435" s="64" t="s">
        <v>635</v>
      </c>
      <c r="B435" s="64" t="s">
        <v>636</v>
      </c>
      <c r="C435" s="37">
        <v>4301031176</v>
      </c>
      <c r="D435" s="397">
        <v>4607091389425</v>
      </c>
      <c r="E435" s="397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9"/>
      <c r="Q435" s="399"/>
      <c r="R435" s="399"/>
      <c r="S435" s="400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637</v>
      </c>
      <c r="B436" s="64" t="s">
        <v>638</v>
      </c>
      <c r="C436" s="37">
        <v>4301031215</v>
      </c>
      <c r="D436" s="397">
        <v>4680115882911</v>
      </c>
      <c r="E436" s="397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9"/>
      <c r="Q436" s="399"/>
      <c r="R436" s="399"/>
      <c r="S436" s="400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639</v>
      </c>
      <c r="B437" s="64" t="s">
        <v>640</v>
      </c>
      <c r="C437" s="37">
        <v>4301031167</v>
      </c>
      <c r="D437" s="397">
        <v>4680115880771</v>
      </c>
      <c r="E437" s="397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9"/>
      <c r="Q437" s="399"/>
      <c r="R437" s="399"/>
      <c r="S437" s="400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641</v>
      </c>
      <c r="B438" s="64" t="s">
        <v>642</v>
      </c>
      <c r="C438" s="37">
        <v>4301031173</v>
      </c>
      <c r="D438" s="397">
        <v>4607091389500</v>
      </c>
      <c r="E438" s="397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9"/>
      <c r="Q438" s="399"/>
      <c r="R438" s="399"/>
      <c r="S438" s="400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customHeight="1" x14ac:dyDescent="0.25">
      <c r="A439" s="64" t="s">
        <v>643</v>
      </c>
      <c r="B439" s="64" t="s">
        <v>644</v>
      </c>
      <c r="C439" s="37">
        <v>4301031103</v>
      </c>
      <c r="D439" s="397">
        <v>4680115881983</v>
      </c>
      <c r="E439" s="397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4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9"/>
      <c r="Q439" s="399"/>
      <c r="R439" s="399"/>
      <c r="S439" s="400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5"/>
      <c r="O440" s="401" t="s">
        <v>43</v>
      </c>
      <c r="P440" s="402"/>
      <c r="Q440" s="402"/>
      <c r="R440" s="402"/>
      <c r="S440" s="402"/>
      <c r="T440" s="402"/>
      <c r="U440" s="403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x14ac:dyDescent="0.2">
      <c r="A441" s="404"/>
      <c r="B441" s="404"/>
      <c r="C441" s="404"/>
      <c r="D441" s="404"/>
      <c r="E441" s="404"/>
      <c r="F441" s="404"/>
      <c r="G441" s="404"/>
      <c r="H441" s="404"/>
      <c r="I441" s="404"/>
      <c r="J441" s="404"/>
      <c r="K441" s="404"/>
      <c r="L441" s="404"/>
      <c r="M441" s="404"/>
      <c r="N441" s="405"/>
      <c r="O441" s="401" t="s">
        <v>43</v>
      </c>
      <c r="P441" s="402"/>
      <c r="Q441" s="402"/>
      <c r="R441" s="402"/>
      <c r="S441" s="402"/>
      <c r="T441" s="402"/>
      <c r="U441" s="403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customHeight="1" x14ac:dyDescent="0.25">
      <c r="A442" s="417" t="s">
        <v>99</v>
      </c>
      <c r="B442" s="417"/>
      <c r="C442" s="417"/>
      <c r="D442" s="417"/>
      <c r="E442" s="417"/>
      <c r="F442" s="417"/>
      <c r="G442" s="417"/>
      <c r="H442" s="417"/>
      <c r="I442" s="417"/>
      <c r="J442" s="417"/>
      <c r="K442" s="417"/>
      <c r="L442" s="417"/>
      <c r="M442" s="417"/>
      <c r="N442" s="417"/>
      <c r="O442" s="417"/>
      <c r="P442" s="417"/>
      <c r="Q442" s="417"/>
      <c r="R442" s="417"/>
      <c r="S442" s="417"/>
      <c r="T442" s="417"/>
      <c r="U442" s="417"/>
      <c r="V442" s="417"/>
      <c r="W442" s="417"/>
      <c r="X442" s="417"/>
      <c r="Y442" s="417"/>
      <c r="Z442" s="67"/>
      <c r="AA442" s="67"/>
    </row>
    <row r="443" spans="1:67" ht="27" customHeight="1" x14ac:dyDescent="0.25">
      <c r="A443" s="64" t="s">
        <v>645</v>
      </c>
      <c r="B443" s="64" t="s">
        <v>646</v>
      </c>
      <c r="C443" s="37">
        <v>4301032046</v>
      </c>
      <c r="D443" s="397">
        <v>4680115884359</v>
      </c>
      <c r="E443" s="397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623</v>
      </c>
      <c r="L443" s="39" t="s">
        <v>622</v>
      </c>
      <c r="M443" s="39"/>
      <c r="N443" s="38">
        <v>60</v>
      </c>
      <c r="O443" s="47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9"/>
      <c r="Q443" s="399"/>
      <c r="R443" s="399"/>
      <c r="S443" s="400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647</v>
      </c>
      <c r="B444" s="64" t="s">
        <v>648</v>
      </c>
      <c r="C444" s="37">
        <v>4301040358</v>
      </c>
      <c r="D444" s="397">
        <v>4680115884571</v>
      </c>
      <c r="E444" s="397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623</v>
      </c>
      <c r="L444" s="39" t="s">
        <v>622</v>
      </c>
      <c r="M444" s="39"/>
      <c r="N444" s="38">
        <v>60</v>
      </c>
      <c r="O444" s="47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9"/>
      <c r="Q444" s="399"/>
      <c r="R444" s="399"/>
      <c r="S444" s="400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4"/>
      <c r="B445" s="404"/>
      <c r="C445" s="404"/>
      <c r="D445" s="404"/>
      <c r="E445" s="404"/>
      <c r="F445" s="404"/>
      <c r="G445" s="404"/>
      <c r="H445" s="404"/>
      <c r="I445" s="404"/>
      <c r="J445" s="404"/>
      <c r="K445" s="404"/>
      <c r="L445" s="404"/>
      <c r="M445" s="404"/>
      <c r="N445" s="405"/>
      <c r="O445" s="401" t="s">
        <v>43</v>
      </c>
      <c r="P445" s="402"/>
      <c r="Q445" s="402"/>
      <c r="R445" s="402"/>
      <c r="S445" s="402"/>
      <c r="T445" s="402"/>
      <c r="U445" s="403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04"/>
      <c r="B446" s="404"/>
      <c r="C446" s="404"/>
      <c r="D446" s="404"/>
      <c r="E446" s="404"/>
      <c r="F446" s="404"/>
      <c r="G446" s="404"/>
      <c r="H446" s="404"/>
      <c r="I446" s="404"/>
      <c r="J446" s="404"/>
      <c r="K446" s="404"/>
      <c r="L446" s="404"/>
      <c r="M446" s="404"/>
      <c r="N446" s="405"/>
      <c r="O446" s="401" t="s">
        <v>43</v>
      </c>
      <c r="P446" s="402"/>
      <c r="Q446" s="402"/>
      <c r="R446" s="402"/>
      <c r="S446" s="402"/>
      <c r="T446" s="402"/>
      <c r="U446" s="403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17" t="s">
        <v>649</v>
      </c>
      <c r="B447" s="417"/>
      <c r="C447" s="417"/>
      <c r="D447" s="417"/>
      <c r="E447" s="417"/>
      <c r="F447" s="417"/>
      <c r="G447" s="417"/>
      <c r="H447" s="417"/>
      <c r="I447" s="417"/>
      <c r="J447" s="417"/>
      <c r="K447" s="417"/>
      <c r="L447" s="417"/>
      <c r="M447" s="417"/>
      <c r="N447" s="417"/>
      <c r="O447" s="417"/>
      <c r="P447" s="417"/>
      <c r="Q447" s="417"/>
      <c r="R447" s="417"/>
      <c r="S447" s="417"/>
      <c r="T447" s="417"/>
      <c r="U447" s="417"/>
      <c r="V447" s="417"/>
      <c r="W447" s="417"/>
      <c r="X447" s="417"/>
      <c r="Y447" s="417"/>
      <c r="Z447" s="67"/>
      <c r="AA447" s="67"/>
    </row>
    <row r="448" spans="1:67" ht="27" customHeight="1" x14ac:dyDescent="0.25">
      <c r="A448" s="64" t="s">
        <v>650</v>
      </c>
      <c r="B448" s="64" t="s">
        <v>651</v>
      </c>
      <c r="C448" s="37">
        <v>4301170010</v>
      </c>
      <c r="D448" s="397">
        <v>4680115884090</v>
      </c>
      <c r="E448" s="397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623</v>
      </c>
      <c r="L448" s="39" t="s">
        <v>622</v>
      </c>
      <c r="M448" s="39"/>
      <c r="N448" s="38">
        <v>150</v>
      </c>
      <c r="O448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9"/>
      <c r="Q448" s="399"/>
      <c r="R448" s="399"/>
      <c r="S448" s="400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4"/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5"/>
      <c r="O449" s="401" t="s">
        <v>43</v>
      </c>
      <c r="P449" s="402"/>
      <c r="Q449" s="402"/>
      <c r="R449" s="402"/>
      <c r="S449" s="402"/>
      <c r="T449" s="402"/>
      <c r="U449" s="403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4"/>
      <c r="B450" s="404"/>
      <c r="C450" s="404"/>
      <c r="D450" s="404"/>
      <c r="E450" s="404"/>
      <c r="F450" s="404"/>
      <c r="G450" s="404"/>
      <c r="H450" s="404"/>
      <c r="I450" s="404"/>
      <c r="J450" s="404"/>
      <c r="K450" s="404"/>
      <c r="L450" s="404"/>
      <c r="M450" s="404"/>
      <c r="N450" s="405"/>
      <c r="O450" s="401" t="s">
        <v>43</v>
      </c>
      <c r="P450" s="402"/>
      <c r="Q450" s="402"/>
      <c r="R450" s="402"/>
      <c r="S450" s="402"/>
      <c r="T450" s="402"/>
      <c r="U450" s="403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customHeight="1" x14ac:dyDescent="0.25">
      <c r="A451" s="417" t="s">
        <v>652</v>
      </c>
      <c r="B451" s="417"/>
      <c r="C451" s="417"/>
      <c r="D451" s="417"/>
      <c r="E451" s="417"/>
      <c r="F451" s="417"/>
      <c r="G451" s="417"/>
      <c r="H451" s="417"/>
      <c r="I451" s="417"/>
      <c r="J451" s="417"/>
      <c r="K451" s="417"/>
      <c r="L451" s="417"/>
      <c r="M451" s="417"/>
      <c r="N451" s="417"/>
      <c r="O451" s="417"/>
      <c r="P451" s="417"/>
      <c r="Q451" s="417"/>
      <c r="R451" s="417"/>
      <c r="S451" s="417"/>
      <c r="T451" s="417"/>
      <c r="U451" s="417"/>
      <c r="V451" s="417"/>
      <c r="W451" s="417"/>
      <c r="X451" s="417"/>
      <c r="Y451" s="417"/>
      <c r="Z451" s="67"/>
      <c r="AA451" s="67"/>
    </row>
    <row r="452" spans="1:67" ht="27" customHeight="1" x14ac:dyDescent="0.25">
      <c r="A452" s="64" t="s">
        <v>653</v>
      </c>
      <c r="B452" s="64" t="s">
        <v>654</v>
      </c>
      <c r="C452" s="37">
        <v>4301040357</v>
      </c>
      <c r="D452" s="397">
        <v>4680115884564</v>
      </c>
      <c r="E452" s="397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623</v>
      </c>
      <c r="L452" s="39" t="s">
        <v>622</v>
      </c>
      <c r="M452" s="39"/>
      <c r="N452" s="38">
        <v>60</v>
      </c>
      <c r="O452" s="4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9"/>
      <c r="Q452" s="399"/>
      <c r="R452" s="399"/>
      <c r="S452" s="400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x14ac:dyDescent="0.2">
      <c r="A453" s="404"/>
      <c r="B453" s="404"/>
      <c r="C453" s="404"/>
      <c r="D453" s="404"/>
      <c r="E453" s="404"/>
      <c r="F453" s="404"/>
      <c r="G453" s="404"/>
      <c r="H453" s="404"/>
      <c r="I453" s="404"/>
      <c r="J453" s="404"/>
      <c r="K453" s="404"/>
      <c r="L453" s="404"/>
      <c r="M453" s="404"/>
      <c r="N453" s="405"/>
      <c r="O453" s="401" t="s">
        <v>43</v>
      </c>
      <c r="P453" s="402"/>
      <c r="Q453" s="402"/>
      <c r="R453" s="402"/>
      <c r="S453" s="402"/>
      <c r="T453" s="402"/>
      <c r="U453" s="403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x14ac:dyDescent="0.2">
      <c r="A454" s="404"/>
      <c r="B454" s="404"/>
      <c r="C454" s="404"/>
      <c r="D454" s="404"/>
      <c r="E454" s="404"/>
      <c r="F454" s="404"/>
      <c r="G454" s="404"/>
      <c r="H454" s="404"/>
      <c r="I454" s="404"/>
      <c r="J454" s="404"/>
      <c r="K454" s="404"/>
      <c r="L454" s="404"/>
      <c r="M454" s="404"/>
      <c r="N454" s="405"/>
      <c r="O454" s="401" t="s">
        <v>43</v>
      </c>
      <c r="P454" s="402"/>
      <c r="Q454" s="402"/>
      <c r="R454" s="402"/>
      <c r="S454" s="402"/>
      <c r="T454" s="402"/>
      <c r="U454" s="403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customHeight="1" x14ac:dyDescent="0.25">
      <c r="A455" s="433" t="s">
        <v>655</v>
      </c>
      <c r="B455" s="433"/>
      <c r="C455" s="433"/>
      <c r="D455" s="433"/>
      <c r="E455" s="433"/>
      <c r="F455" s="433"/>
      <c r="G455" s="433"/>
      <c r="H455" s="433"/>
      <c r="I455" s="433"/>
      <c r="J455" s="433"/>
      <c r="K455" s="433"/>
      <c r="L455" s="433"/>
      <c r="M455" s="433"/>
      <c r="N455" s="433"/>
      <c r="O455" s="433"/>
      <c r="P455" s="433"/>
      <c r="Q455" s="433"/>
      <c r="R455" s="433"/>
      <c r="S455" s="433"/>
      <c r="T455" s="433"/>
      <c r="U455" s="433"/>
      <c r="V455" s="433"/>
      <c r="W455" s="433"/>
      <c r="X455" s="433"/>
      <c r="Y455" s="433"/>
      <c r="Z455" s="66"/>
      <c r="AA455" s="66"/>
    </row>
    <row r="456" spans="1:67" ht="14.25" customHeight="1" x14ac:dyDescent="0.25">
      <c r="A456" s="417" t="s">
        <v>77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67"/>
      <c r="AA456" s="67"/>
    </row>
    <row r="457" spans="1:67" ht="27" customHeight="1" x14ac:dyDescent="0.25">
      <c r="A457" s="64" t="s">
        <v>656</v>
      </c>
      <c r="B457" s="64" t="s">
        <v>657</v>
      </c>
      <c r="C457" s="37">
        <v>4301031294</v>
      </c>
      <c r="D457" s="397">
        <v>4680115885189</v>
      </c>
      <c r="E457" s="397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9"/>
      <c r="Q457" s="399"/>
      <c r="R457" s="399"/>
      <c r="S457" s="400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658</v>
      </c>
      <c r="B458" s="64" t="s">
        <v>659</v>
      </c>
      <c r="C458" s="37">
        <v>4301031293</v>
      </c>
      <c r="D458" s="397">
        <v>4680115885172</v>
      </c>
      <c r="E458" s="397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4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9"/>
      <c r="Q458" s="399"/>
      <c r="R458" s="399"/>
      <c r="S458" s="400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660</v>
      </c>
      <c r="B459" s="64" t="s">
        <v>661</v>
      </c>
      <c r="C459" s="37">
        <v>4301031291</v>
      </c>
      <c r="D459" s="397">
        <v>4680115885110</v>
      </c>
      <c r="E459" s="397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9"/>
      <c r="Q459" s="399"/>
      <c r="R459" s="399"/>
      <c r="S459" s="400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04"/>
      <c r="B460" s="404"/>
      <c r="C460" s="404"/>
      <c r="D460" s="404"/>
      <c r="E460" s="404"/>
      <c r="F460" s="404"/>
      <c r="G460" s="404"/>
      <c r="H460" s="404"/>
      <c r="I460" s="404"/>
      <c r="J460" s="404"/>
      <c r="K460" s="404"/>
      <c r="L460" s="404"/>
      <c r="M460" s="404"/>
      <c r="N460" s="405"/>
      <c r="O460" s="401" t="s">
        <v>43</v>
      </c>
      <c r="P460" s="402"/>
      <c r="Q460" s="402"/>
      <c r="R460" s="402"/>
      <c r="S460" s="402"/>
      <c r="T460" s="402"/>
      <c r="U460" s="403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x14ac:dyDescent="0.2">
      <c r="A461" s="404"/>
      <c r="B461" s="404"/>
      <c r="C461" s="404"/>
      <c r="D461" s="404"/>
      <c r="E461" s="404"/>
      <c r="F461" s="404"/>
      <c r="G461" s="404"/>
      <c r="H461" s="404"/>
      <c r="I461" s="404"/>
      <c r="J461" s="404"/>
      <c r="K461" s="404"/>
      <c r="L461" s="404"/>
      <c r="M461" s="404"/>
      <c r="N461" s="405"/>
      <c r="O461" s="401" t="s">
        <v>43</v>
      </c>
      <c r="P461" s="402"/>
      <c r="Q461" s="402"/>
      <c r="R461" s="402"/>
      <c r="S461" s="402"/>
      <c r="T461" s="402"/>
      <c r="U461" s="403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customHeight="1" x14ac:dyDescent="0.25">
      <c r="A462" s="433" t="s">
        <v>662</v>
      </c>
      <c r="B462" s="433"/>
      <c r="C462" s="433"/>
      <c r="D462" s="433"/>
      <c r="E462" s="433"/>
      <c r="F462" s="433"/>
      <c r="G462" s="433"/>
      <c r="H462" s="433"/>
      <c r="I462" s="433"/>
      <c r="J462" s="433"/>
      <c r="K462" s="433"/>
      <c r="L462" s="433"/>
      <c r="M462" s="433"/>
      <c r="N462" s="433"/>
      <c r="O462" s="433"/>
      <c r="P462" s="433"/>
      <c r="Q462" s="433"/>
      <c r="R462" s="433"/>
      <c r="S462" s="433"/>
      <c r="T462" s="433"/>
      <c r="U462" s="433"/>
      <c r="V462" s="433"/>
      <c r="W462" s="433"/>
      <c r="X462" s="433"/>
      <c r="Y462" s="433"/>
      <c r="Z462" s="66"/>
      <c r="AA462" s="66"/>
    </row>
    <row r="463" spans="1:67" ht="14.25" customHeight="1" x14ac:dyDescent="0.25">
      <c r="A463" s="417" t="s">
        <v>77</v>
      </c>
      <c r="B463" s="417"/>
      <c r="C463" s="417"/>
      <c r="D463" s="417"/>
      <c r="E463" s="417"/>
      <c r="F463" s="417"/>
      <c r="G463" s="417"/>
      <c r="H463" s="417"/>
      <c r="I463" s="417"/>
      <c r="J463" s="417"/>
      <c r="K463" s="417"/>
      <c r="L463" s="417"/>
      <c r="M463" s="417"/>
      <c r="N463" s="417"/>
      <c r="O463" s="417"/>
      <c r="P463" s="417"/>
      <c r="Q463" s="417"/>
      <c r="R463" s="417"/>
      <c r="S463" s="417"/>
      <c r="T463" s="417"/>
      <c r="U463" s="417"/>
      <c r="V463" s="417"/>
      <c r="W463" s="417"/>
      <c r="X463" s="417"/>
      <c r="Y463" s="417"/>
      <c r="Z463" s="67"/>
      <c r="AA463" s="67"/>
    </row>
    <row r="464" spans="1:67" ht="27" customHeight="1" x14ac:dyDescent="0.25">
      <c r="A464" s="64" t="s">
        <v>663</v>
      </c>
      <c r="B464" s="64" t="s">
        <v>664</v>
      </c>
      <c r="C464" s="37">
        <v>4301031261</v>
      </c>
      <c r="D464" s="397">
        <v>4680115885103</v>
      </c>
      <c r="E464" s="397"/>
      <c r="F464" s="63">
        <v>0.27</v>
      </c>
      <c r="G464" s="38">
        <v>6</v>
      </c>
      <c r="H464" s="63">
        <v>1.62</v>
      </c>
      <c r="I464" s="63">
        <v>1.82</v>
      </c>
      <c r="J464" s="38">
        <v>156</v>
      </c>
      <c r="K464" s="38" t="s">
        <v>81</v>
      </c>
      <c r="L464" s="39" t="s">
        <v>80</v>
      </c>
      <c r="M464" s="39"/>
      <c r="N464" s="38">
        <v>40</v>
      </c>
      <c r="O464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9"/>
      <c r="Q464" s="399"/>
      <c r="R464" s="399"/>
      <c r="S464" s="400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48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5"/>
      <c r="O465" s="401" t="s">
        <v>43</v>
      </c>
      <c r="P465" s="402"/>
      <c r="Q465" s="402"/>
      <c r="R465" s="402"/>
      <c r="S465" s="402"/>
      <c r="T465" s="402"/>
      <c r="U465" s="403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04"/>
      <c r="B466" s="404"/>
      <c r="C466" s="404"/>
      <c r="D466" s="404"/>
      <c r="E466" s="404"/>
      <c r="F466" s="404"/>
      <c r="G466" s="404"/>
      <c r="H466" s="404"/>
      <c r="I466" s="404"/>
      <c r="J466" s="404"/>
      <c r="K466" s="404"/>
      <c r="L466" s="404"/>
      <c r="M466" s="404"/>
      <c r="N466" s="405"/>
      <c r="O466" s="401" t="s">
        <v>43</v>
      </c>
      <c r="P466" s="402"/>
      <c r="Q466" s="402"/>
      <c r="R466" s="402"/>
      <c r="S466" s="402"/>
      <c r="T466" s="402"/>
      <c r="U466" s="403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17" t="s">
        <v>219</v>
      </c>
      <c r="B467" s="417"/>
      <c r="C467" s="417"/>
      <c r="D467" s="417"/>
      <c r="E467" s="417"/>
      <c r="F467" s="417"/>
      <c r="G467" s="417"/>
      <c r="H467" s="417"/>
      <c r="I467" s="417"/>
      <c r="J467" s="417"/>
      <c r="K467" s="417"/>
      <c r="L467" s="417"/>
      <c r="M467" s="417"/>
      <c r="N467" s="417"/>
      <c r="O467" s="417"/>
      <c r="P467" s="417"/>
      <c r="Q467" s="417"/>
      <c r="R467" s="417"/>
      <c r="S467" s="417"/>
      <c r="T467" s="417"/>
      <c r="U467" s="417"/>
      <c r="V467" s="417"/>
      <c r="W467" s="417"/>
      <c r="X467" s="417"/>
      <c r="Y467" s="417"/>
      <c r="Z467" s="67"/>
      <c r="AA467" s="67"/>
    </row>
    <row r="468" spans="1:67" ht="27" customHeight="1" x14ac:dyDescent="0.25">
      <c r="A468" s="64" t="s">
        <v>665</v>
      </c>
      <c r="B468" s="64" t="s">
        <v>666</v>
      </c>
      <c r="C468" s="37">
        <v>4301060412</v>
      </c>
      <c r="D468" s="397">
        <v>4680115885509</v>
      </c>
      <c r="E468" s="397"/>
      <c r="F468" s="63">
        <v>0.27</v>
      </c>
      <c r="G468" s="38">
        <v>6</v>
      </c>
      <c r="H468" s="63">
        <v>1.62</v>
      </c>
      <c r="I468" s="63">
        <v>1.8859999999999999</v>
      </c>
      <c r="J468" s="38">
        <v>156</v>
      </c>
      <c r="K468" s="38" t="s">
        <v>81</v>
      </c>
      <c r="L468" s="39" t="s">
        <v>80</v>
      </c>
      <c r="M468" s="39"/>
      <c r="N468" s="38">
        <v>35</v>
      </c>
      <c r="O468" s="469" t="s">
        <v>667</v>
      </c>
      <c r="P468" s="399"/>
      <c r="Q468" s="399"/>
      <c r="R468" s="399"/>
      <c r="S468" s="400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IFERROR(IF(X468=0,"",ROUNDUP(X468/H468,0)*0.00753),"")</f>
        <v/>
      </c>
      <c r="Z468" s="69" t="s">
        <v>48</v>
      </c>
      <c r="AA468" s="70" t="s">
        <v>389</v>
      </c>
      <c r="AE468" s="80"/>
      <c r="BB468" s="343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5"/>
      <c r="O469" s="401" t="s">
        <v>43</v>
      </c>
      <c r="P469" s="402"/>
      <c r="Q469" s="402"/>
      <c r="R469" s="402"/>
      <c r="S469" s="402"/>
      <c r="T469" s="402"/>
      <c r="U469" s="403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04"/>
      <c r="B470" s="404"/>
      <c r="C470" s="404"/>
      <c r="D470" s="404"/>
      <c r="E470" s="404"/>
      <c r="F470" s="404"/>
      <c r="G470" s="404"/>
      <c r="H470" s="404"/>
      <c r="I470" s="404"/>
      <c r="J470" s="404"/>
      <c r="K470" s="404"/>
      <c r="L470" s="404"/>
      <c r="M470" s="404"/>
      <c r="N470" s="405"/>
      <c r="O470" s="401" t="s">
        <v>43</v>
      </c>
      <c r="P470" s="402"/>
      <c r="Q470" s="402"/>
      <c r="R470" s="402"/>
      <c r="S470" s="402"/>
      <c r="T470" s="402"/>
      <c r="U470" s="403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27.75" customHeight="1" x14ac:dyDescent="0.2">
      <c r="A471" s="446" t="s">
        <v>668</v>
      </c>
      <c r="B471" s="446"/>
      <c r="C471" s="446"/>
      <c r="D471" s="446"/>
      <c r="E471" s="446"/>
      <c r="F471" s="446"/>
      <c r="G471" s="446"/>
      <c r="H471" s="446"/>
      <c r="I471" s="446"/>
      <c r="J471" s="446"/>
      <c r="K471" s="446"/>
      <c r="L471" s="446"/>
      <c r="M471" s="446"/>
      <c r="N471" s="446"/>
      <c r="O471" s="446"/>
      <c r="P471" s="446"/>
      <c r="Q471" s="446"/>
      <c r="R471" s="446"/>
      <c r="S471" s="446"/>
      <c r="T471" s="446"/>
      <c r="U471" s="446"/>
      <c r="V471" s="446"/>
      <c r="W471" s="446"/>
      <c r="X471" s="446"/>
      <c r="Y471" s="446"/>
      <c r="Z471" s="55"/>
      <c r="AA471" s="55"/>
    </row>
    <row r="472" spans="1:67" ht="16.5" customHeight="1" x14ac:dyDescent="0.25">
      <c r="A472" s="433" t="s">
        <v>668</v>
      </c>
      <c r="B472" s="433"/>
      <c r="C472" s="433"/>
      <c r="D472" s="433"/>
      <c r="E472" s="433"/>
      <c r="F472" s="433"/>
      <c r="G472" s="433"/>
      <c r="H472" s="433"/>
      <c r="I472" s="433"/>
      <c r="J472" s="433"/>
      <c r="K472" s="433"/>
      <c r="L472" s="433"/>
      <c r="M472" s="433"/>
      <c r="N472" s="433"/>
      <c r="O472" s="433"/>
      <c r="P472" s="433"/>
      <c r="Q472" s="433"/>
      <c r="R472" s="433"/>
      <c r="S472" s="433"/>
      <c r="T472" s="433"/>
      <c r="U472" s="433"/>
      <c r="V472" s="433"/>
      <c r="W472" s="433"/>
      <c r="X472" s="433"/>
      <c r="Y472" s="433"/>
      <c r="Z472" s="66"/>
      <c r="AA472" s="66"/>
    </row>
    <row r="473" spans="1:67" ht="14.25" customHeight="1" x14ac:dyDescent="0.25">
      <c r="A473" s="417" t="s">
        <v>118</v>
      </c>
      <c r="B473" s="417"/>
      <c r="C473" s="417"/>
      <c r="D473" s="417"/>
      <c r="E473" s="417"/>
      <c r="F473" s="417"/>
      <c r="G473" s="417"/>
      <c r="H473" s="417"/>
      <c r="I473" s="417"/>
      <c r="J473" s="417"/>
      <c r="K473" s="417"/>
      <c r="L473" s="417"/>
      <c r="M473" s="417"/>
      <c r="N473" s="417"/>
      <c r="O473" s="417"/>
      <c r="P473" s="417"/>
      <c r="Q473" s="417"/>
      <c r="R473" s="417"/>
      <c r="S473" s="417"/>
      <c r="T473" s="417"/>
      <c r="U473" s="417"/>
      <c r="V473" s="417"/>
      <c r="W473" s="417"/>
      <c r="X473" s="417"/>
      <c r="Y473" s="417"/>
      <c r="Z473" s="67"/>
      <c r="AA473" s="67"/>
    </row>
    <row r="474" spans="1:67" ht="27" customHeight="1" x14ac:dyDescent="0.25">
      <c r="A474" s="64" t="s">
        <v>669</v>
      </c>
      <c r="B474" s="64" t="s">
        <v>670</v>
      </c>
      <c r="C474" s="37">
        <v>4301011795</v>
      </c>
      <c r="D474" s="397">
        <v>4607091389067</v>
      </c>
      <c r="E474" s="397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9"/>
      <c r="Q474" s="399"/>
      <c r="R474" s="399"/>
      <c r="S474" s="400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ref="X474:X485" si="91">IFERROR(IF(W474="",0,CEILING((W474/$H474),1)*$H474),"")</f>
        <v>0</v>
      </c>
      <c r="Y474" s="42" t="str">
        <f t="shared" ref="Y474:Y480" si="92">IFERROR(IF(X474=0,"",ROUNDUP(X474/H474,0)*0.01196),"")</f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ref="BL474:BL485" si="93">IFERROR(W474*I474/H474,"0")</f>
        <v>0</v>
      </c>
      <c r="BM474" s="80">
        <f t="shared" ref="BM474:BM485" si="94">IFERROR(X474*I474/H474,"0")</f>
        <v>0</v>
      </c>
      <c r="BN474" s="80">
        <f t="shared" ref="BN474:BN485" si="95">IFERROR(1/J474*(W474/H474),"0")</f>
        <v>0</v>
      </c>
      <c r="BO474" s="80">
        <f t="shared" ref="BO474:BO485" si="96">IFERROR(1/J474*(X474/H474),"0")</f>
        <v>0</v>
      </c>
    </row>
    <row r="475" spans="1:67" ht="27" customHeight="1" x14ac:dyDescent="0.25">
      <c r="A475" s="64" t="s">
        <v>671</v>
      </c>
      <c r="B475" s="64" t="s">
        <v>672</v>
      </c>
      <c r="C475" s="37">
        <v>4301011779</v>
      </c>
      <c r="D475" s="397">
        <v>4607091383522</v>
      </c>
      <c r="E475" s="397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9"/>
      <c r="Q475" s="399"/>
      <c r="R475" s="399"/>
      <c r="S475" s="400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4301011376</v>
      </c>
      <c r="D476" s="397">
        <v>4680115885226</v>
      </c>
      <c r="E476" s="397"/>
      <c r="F476" s="63">
        <v>0.85</v>
      </c>
      <c r="G476" s="38">
        <v>6</v>
      </c>
      <c r="H476" s="63">
        <v>5.0999999999999996</v>
      </c>
      <c r="I476" s="63">
        <v>5.46</v>
      </c>
      <c r="J476" s="38">
        <v>104</v>
      </c>
      <c r="K476" s="38" t="s">
        <v>114</v>
      </c>
      <c r="L476" s="39" t="s">
        <v>132</v>
      </c>
      <c r="M476" s="39"/>
      <c r="N476" s="38">
        <v>60</v>
      </c>
      <c r="O476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9"/>
      <c r="Q476" s="399"/>
      <c r="R476" s="399"/>
      <c r="S476" s="400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customHeight="1" x14ac:dyDescent="0.25">
      <c r="A477" s="64" t="s">
        <v>675</v>
      </c>
      <c r="B477" s="64" t="s">
        <v>676</v>
      </c>
      <c r="C477" s="37">
        <v>4301011785</v>
      </c>
      <c r="D477" s="397">
        <v>4607091384437</v>
      </c>
      <c r="E477" s="397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46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9"/>
      <c r="Q477" s="399"/>
      <c r="R477" s="399"/>
      <c r="S477" s="400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16.5" customHeight="1" x14ac:dyDescent="0.25">
      <c r="A478" s="64" t="s">
        <v>677</v>
      </c>
      <c r="B478" s="64" t="s">
        <v>678</v>
      </c>
      <c r="C478" s="37">
        <v>4301011774</v>
      </c>
      <c r="D478" s="397">
        <v>4680115884502</v>
      </c>
      <c r="E478" s="397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4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9"/>
      <c r="Q478" s="399"/>
      <c r="R478" s="399"/>
      <c r="S478" s="400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27" customHeight="1" x14ac:dyDescent="0.25">
      <c r="A479" s="64" t="s">
        <v>679</v>
      </c>
      <c r="B479" s="64" t="s">
        <v>680</v>
      </c>
      <c r="C479" s="37">
        <v>4301011771</v>
      </c>
      <c r="D479" s="397">
        <v>4607091389104</v>
      </c>
      <c r="E479" s="397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4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9"/>
      <c r="Q479" s="399"/>
      <c r="R479" s="399"/>
      <c r="S479" s="400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16.5" customHeight="1" x14ac:dyDescent="0.25">
      <c r="A480" s="64" t="s">
        <v>681</v>
      </c>
      <c r="B480" s="64" t="s">
        <v>682</v>
      </c>
      <c r="C480" s="37">
        <v>4301011799</v>
      </c>
      <c r="D480" s="397">
        <v>4680115884519</v>
      </c>
      <c r="E480" s="397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132</v>
      </c>
      <c r="M480" s="39"/>
      <c r="N480" s="38">
        <v>60</v>
      </c>
      <c r="O480" s="4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9"/>
      <c r="Q480" s="399"/>
      <c r="R480" s="399"/>
      <c r="S480" s="400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customHeight="1" x14ac:dyDescent="0.25">
      <c r="A481" s="64" t="s">
        <v>683</v>
      </c>
      <c r="B481" s="64" t="s">
        <v>684</v>
      </c>
      <c r="C481" s="37">
        <v>4301011778</v>
      </c>
      <c r="D481" s="397">
        <v>4680115880603</v>
      </c>
      <c r="E481" s="397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9"/>
      <c r="Q481" s="399"/>
      <c r="R481" s="399"/>
      <c r="S481" s="400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4301011775</v>
      </c>
      <c r="D482" s="397">
        <v>4607091389999</v>
      </c>
      <c r="E482" s="397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4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9"/>
      <c r="Q482" s="399"/>
      <c r="R482" s="399"/>
      <c r="S482" s="400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4301011770</v>
      </c>
      <c r="D483" s="397">
        <v>4680115882782</v>
      </c>
      <c r="E483" s="397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9"/>
      <c r="Q483" s="399"/>
      <c r="R483" s="399"/>
      <c r="S483" s="400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4301011190</v>
      </c>
      <c r="D484" s="397">
        <v>4607091389098</v>
      </c>
      <c r="E484" s="397"/>
      <c r="F484" s="63">
        <v>0.4</v>
      </c>
      <c r="G484" s="38">
        <v>6</v>
      </c>
      <c r="H484" s="63">
        <v>2.4</v>
      </c>
      <c r="I484" s="63">
        <v>2.6</v>
      </c>
      <c r="J484" s="38">
        <v>156</v>
      </c>
      <c r="K484" s="38" t="s">
        <v>81</v>
      </c>
      <c r="L484" s="39" t="s">
        <v>132</v>
      </c>
      <c r="M484" s="39"/>
      <c r="N484" s="38">
        <v>50</v>
      </c>
      <c r="O484" s="4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9"/>
      <c r="Q484" s="399"/>
      <c r="R484" s="399"/>
      <c r="S484" s="400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customHeight="1" x14ac:dyDescent="0.25">
      <c r="A485" s="64" t="s">
        <v>691</v>
      </c>
      <c r="B485" s="64" t="s">
        <v>692</v>
      </c>
      <c r="C485" s="37">
        <v>4301011784</v>
      </c>
      <c r="D485" s="397">
        <v>4607091389982</v>
      </c>
      <c r="E485" s="397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113</v>
      </c>
      <c r="M485" s="39"/>
      <c r="N485" s="38">
        <v>60</v>
      </c>
      <c r="O485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9"/>
      <c r="Q485" s="399"/>
      <c r="R485" s="399"/>
      <c r="S485" s="400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x14ac:dyDescent="0.2">
      <c r="A486" s="404"/>
      <c r="B486" s="404"/>
      <c r="C486" s="404"/>
      <c r="D486" s="404"/>
      <c r="E486" s="404"/>
      <c r="F486" s="404"/>
      <c r="G486" s="404"/>
      <c r="H486" s="404"/>
      <c r="I486" s="404"/>
      <c r="J486" s="404"/>
      <c r="K486" s="404"/>
      <c r="L486" s="404"/>
      <c r="M486" s="404"/>
      <c r="N486" s="405"/>
      <c r="O486" s="401" t="s">
        <v>43</v>
      </c>
      <c r="P486" s="402"/>
      <c r="Q486" s="402"/>
      <c r="R486" s="402"/>
      <c r="S486" s="402"/>
      <c r="T486" s="402"/>
      <c r="U486" s="403"/>
      <c r="V486" s="43" t="s">
        <v>42</v>
      </c>
      <c r="W486" s="44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0</v>
      </c>
      <c r="X486" s="44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44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0</v>
      </c>
      <c r="Z486" s="68"/>
      <c r="AA486" s="68"/>
    </row>
    <row r="487" spans="1:67" x14ac:dyDescent="0.2">
      <c r="A487" s="404"/>
      <c r="B487" s="404"/>
      <c r="C487" s="404"/>
      <c r="D487" s="404"/>
      <c r="E487" s="404"/>
      <c r="F487" s="404"/>
      <c r="G487" s="404"/>
      <c r="H487" s="404"/>
      <c r="I487" s="404"/>
      <c r="J487" s="404"/>
      <c r="K487" s="404"/>
      <c r="L487" s="404"/>
      <c r="M487" s="404"/>
      <c r="N487" s="405"/>
      <c r="O487" s="401" t="s">
        <v>43</v>
      </c>
      <c r="P487" s="402"/>
      <c r="Q487" s="402"/>
      <c r="R487" s="402"/>
      <c r="S487" s="402"/>
      <c r="T487" s="402"/>
      <c r="U487" s="403"/>
      <c r="V487" s="43" t="s">
        <v>0</v>
      </c>
      <c r="W487" s="44">
        <f>IFERROR(SUM(W474:W485),"0")</f>
        <v>0</v>
      </c>
      <c r="X487" s="44">
        <f>IFERROR(SUM(X474:X485),"0")</f>
        <v>0</v>
      </c>
      <c r="Y487" s="43"/>
      <c r="Z487" s="68"/>
      <c r="AA487" s="68"/>
    </row>
    <row r="488" spans="1:67" ht="14.25" customHeight="1" x14ac:dyDescent="0.25">
      <c r="A488" s="417" t="s">
        <v>110</v>
      </c>
      <c r="B488" s="417"/>
      <c r="C488" s="417"/>
      <c r="D488" s="417"/>
      <c r="E488" s="417"/>
      <c r="F488" s="417"/>
      <c r="G488" s="417"/>
      <c r="H488" s="417"/>
      <c r="I488" s="417"/>
      <c r="J488" s="417"/>
      <c r="K488" s="417"/>
      <c r="L488" s="417"/>
      <c r="M488" s="417"/>
      <c r="N488" s="417"/>
      <c r="O488" s="417"/>
      <c r="P488" s="417"/>
      <c r="Q488" s="417"/>
      <c r="R488" s="417"/>
      <c r="S488" s="417"/>
      <c r="T488" s="417"/>
      <c r="U488" s="417"/>
      <c r="V488" s="417"/>
      <c r="W488" s="417"/>
      <c r="X488" s="417"/>
      <c r="Y488" s="417"/>
      <c r="Z488" s="67"/>
      <c r="AA488" s="67"/>
    </row>
    <row r="489" spans="1:67" ht="16.5" customHeight="1" x14ac:dyDescent="0.25">
      <c r="A489" s="64" t="s">
        <v>693</v>
      </c>
      <c r="B489" s="64" t="s">
        <v>694</v>
      </c>
      <c r="C489" s="37">
        <v>4301020222</v>
      </c>
      <c r="D489" s="397">
        <v>4607091388930</v>
      </c>
      <c r="E489" s="397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114</v>
      </c>
      <c r="L489" s="39" t="s">
        <v>113</v>
      </c>
      <c r="M489" s="39"/>
      <c r="N489" s="38">
        <v>55</v>
      </c>
      <c r="O489" s="4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9"/>
      <c r="Q489" s="399"/>
      <c r="R489" s="399"/>
      <c r="S489" s="400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16.5" customHeight="1" x14ac:dyDescent="0.25">
      <c r="A490" s="64" t="s">
        <v>695</v>
      </c>
      <c r="B490" s="64" t="s">
        <v>696</v>
      </c>
      <c r="C490" s="37">
        <v>4301020206</v>
      </c>
      <c r="D490" s="397">
        <v>4680115880054</v>
      </c>
      <c r="E490" s="397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81</v>
      </c>
      <c r="L490" s="39" t="s">
        <v>113</v>
      </c>
      <c r="M490" s="39"/>
      <c r="N490" s="38">
        <v>55</v>
      </c>
      <c r="O490" s="4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9"/>
      <c r="Q490" s="399"/>
      <c r="R490" s="399"/>
      <c r="S490" s="400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IFERROR(IF(X490=0,"",ROUNDUP(X490/H490,0)*0.00937),"")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404"/>
      <c r="B491" s="404"/>
      <c r="C491" s="404"/>
      <c r="D491" s="404"/>
      <c r="E491" s="404"/>
      <c r="F491" s="404"/>
      <c r="G491" s="404"/>
      <c r="H491" s="404"/>
      <c r="I491" s="404"/>
      <c r="J491" s="404"/>
      <c r="K491" s="404"/>
      <c r="L491" s="404"/>
      <c r="M491" s="404"/>
      <c r="N491" s="405"/>
      <c r="O491" s="401" t="s">
        <v>43</v>
      </c>
      <c r="P491" s="402"/>
      <c r="Q491" s="402"/>
      <c r="R491" s="402"/>
      <c r="S491" s="402"/>
      <c r="T491" s="402"/>
      <c r="U491" s="403"/>
      <c r="V491" s="43" t="s">
        <v>42</v>
      </c>
      <c r="W491" s="44">
        <f>IFERROR(W489/H489,"0")+IFERROR(W490/H490,"0")</f>
        <v>0</v>
      </c>
      <c r="X491" s="44">
        <f>IFERROR(X489/H489,"0")+IFERROR(X490/H490,"0")</f>
        <v>0</v>
      </c>
      <c r="Y491" s="44">
        <f>IFERROR(IF(Y489="",0,Y489),"0")+IFERROR(IF(Y490="",0,Y490),"0")</f>
        <v>0</v>
      </c>
      <c r="Z491" s="68"/>
      <c r="AA491" s="68"/>
    </row>
    <row r="492" spans="1:67" x14ac:dyDescent="0.2">
      <c r="A492" s="404"/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5"/>
      <c r="O492" s="401" t="s">
        <v>43</v>
      </c>
      <c r="P492" s="402"/>
      <c r="Q492" s="402"/>
      <c r="R492" s="402"/>
      <c r="S492" s="402"/>
      <c r="T492" s="402"/>
      <c r="U492" s="403"/>
      <c r="V492" s="43" t="s">
        <v>0</v>
      </c>
      <c r="W492" s="44">
        <f>IFERROR(SUM(W489:W490),"0")</f>
        <v>0</v>
      </c>
      <c r="X492" s="44">
        <f>IFERROR(SUM(X489:X490),"0")</f>
        <v>0</v>
      </c>
      <c r="Y492" s="43"/>
      <c r="Z492" s="68"/>
      <c r="AA492" s="68"/>
    </row>
    <row r="493" spans="1:67" ht="14.25" customHeight="1" x14ac:dyDescent="0.25">
      <c r="A493" s="417" t="s">
        <v>77</v>
      </c>
      <c r="B493" s="417"/>
      <c r="C493" s="417"/>
      <c r="D493" s="417"/>
      <c r="E493" s="417"/>
      <c r="F493" s="417"/>
      <c r="G493" s="417"/>
      <c r="H493" s="417"/>
      <c r="I493" s="417"/>
      <c r="J493" s="417"/>
      <c r="K493" s="417"/>
      <c r="L493" s="417"/>
      <c r="M493" s="417"/>
      <c r="N493" s="417"/>
      <c r="O493" s="417"/>
      <c r="P493" s="417"/>
      <c r="Q493" s="417"/>
      <c r="R493" s="417"/>
      <c r="S493" s="417"/>
      <c r="T493" s="417"/>
      <c r="U493" s="417"/>
      <c r="V493" s="417"/>
      <c r="W493" s="417"/>
      <c r="X493" s="417"/>
      <c r="Y493" s="417"/>
      <c r="Z493" s="67"/>
      <c r="AA493" s="67"/>
    </row>
    <row r="494" spans="1:67" ht="27" customHeight="1" x14ac:dyDescent="0.25">
      <c r="A494" s="64" t="s">
        <v>697</v>
      </c>
      <c r="B494" s="64" t="s">
        <v>698</v>
      </c>
      <c r="C494" s="37">
        <v>4301031252</v>
      </c>
      <c r="D494" s="397">
        <v>4680115883116</v>
      </c>
      <c r="E494" s="397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113</v>
      </c>
      <c r="M494" s="39"/>
      <c r="N494" s="38">
        <v>60</v>
      </c>
      <c r="O494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9"/>
      <c r="Q494" s="399"/>
      <c r="R494" s="399"/>
      <c r="S494" s="400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ref="X494:X499" si="97"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ref="BL494:BL499" si="98">IFERROR(W494*I494/H494,"0")</f>
        <v>0</v>
      </c>
      <c r="BM494" s="80">
        <f t="shared" ref="BM494:BM499" si="99">IFERROR(X494*I494/H494,"0")</f>
        <v>0</v>
      </c>
      <c r="BN494" s="80">
        <f t="shared" ref="BN494:BN499" si="100">IFERROR(1/J494*(W494/H494),"0")</f>
        <v>0</v>
      </c>
      <c r="BO494" s="80">
        <f t="shared" ref="BO494:BO499" si="101">IFERROR(1/J494*(X494/H494),"0")</f>
        <v>0</v>
      </c>
    </row>
    <row r="495" spans="1:67" ht="27" customHeight="1" x14ac:dyDescent="0.25">
      <c r="A495" s="64" t="s">
        <v>699</v>
      </c>
      <c r="B495" s="64" t="s">
        <v>700</v>
      </c>
      <c r="C495" s="37">
        <v>4301031248</v>
      </c>
      <c r="D495" s="397">
        <v>4680115883093</v>
      </c>
      <c r="E495" s="397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80</v>
      </c>
      <c r="M495" s="39"/>
      <c r="N495" s="38">
        <v>60</v>
      </c>
      <c r="O495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9"/>
      <c r="Q495" s="399"/>
      <c r="R495" s="399"/>
      <c r="S495" s="400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4301031250</v>
      </c>
      <c r="D496" s="397">
        <v>4680115883109</v>
      </c>
      <c r="E496" s="397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9"/>
      <c r="Q496" s="399"/>
      <c r="R496" s="399"/>
      <c r="S496" s="400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4301031249</v>
      </c>
      <c r="D497" s="397">
        <v>4680115882072</v>
      </c>
      <c r="E497" s="397"/>
      <c r="F497" s="63">
        <v>0.6</v>
      </c>
      <c r="G497" s="38">
        <v>6</v>
      </c>
      <c r="H497" s="63">
        <v>3.6</v>
      </c>
      <c r="I497" s="63">
        <v>3.84</v>
      </c>
      <c r="J497" s="38">
        <v>120</v>
      </c>
      <c r="K497" s="38" t="s">
        <v>81</v>
      </c>
      <c r="L497" s="39" t="s">
        <v>113</v>
      </c>
      <c r="M497" s="39"/>
      <c r="N497" s="38">
        <v>60</v>
      </c>
      <c r="O497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9"/>
      <c r="Q497" s="399"/>
      <c r="R497" s="399"/>
      <c r="S497" s="400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4301031251</v>
      </c>
      <c r="D498" s="397">
        <v>4680115882102</v>
      </c>
      <c r="E498" s="397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81</v>
      </c>
      <c r="L498" s="39" t="s">
        <v>80</v>
      </c>
      <c r="M498" s="39"/>
      <c r="N498" s="38">
        <v>60</v>
      </c>
      <c r="O498" s="4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9"/>
      <c r="Q498" s="399"/>
      <c r="R498" s="399"/>
      <c r="S498" s="400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customHeight="1" x14ac:dyDescent="0.25">
      <c r="A499" s="64" t="s">
        <v>707</v>
      </c>
      <c r="B499" s="64" t="s">
        <v>708</v>
      </c>
      <c r="C499" s="37">
        <v>4301031253</v>
      </c>
      <c r="D499" s="397">
        <v>4680115882096</v>
      </c>
      <c r="E499" s="397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9"/>
      <c r="Q499" s="399"/>
      <c r="R499" s="399"/>
      <c r="S499" s="400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x14ac:dyDescent="0.2">
      <c r="A500" s="404"/>
      <c r="B500" s="404"/>
      <c r="C500" s="404"/>
      <c r="D500" s="404"/>
      <c r="E500" s="404"/>
      <c r="F500" s="404"/>
      <c r="G500" s="404"/>
      <c r="H500" s="404"/>
      <c r="I500" s="404"/>
      <c r="J500" s="404"/>
      <c r="K500" s="404"/>
      <c r="L500" s="404"/>
      <c r="M500" s="404"/>
      <c r="N500" s="405"/>
      <c r="O500" s="401" t="s">
        <v>43</v>
      </c>
      <c r="P500" s="402"/>
      <c r="Q500" s="402"/>
      <c r="R500" s="402"/>
      <c r="S500" s="402"/>
      <c r="T500" s="402"/>
      <c r="U500" s="403"/>
      <c r="V500" s="43" t="s">
        <v>42</v>
      </c>
      <c r="W500" s="44">
        <f>IFERROR(W494/H494,"0")+IFERROR(W495/H495,"0")+IFERROR(W496/H496,"0")+IFERROR(W497/H497,"0")+IFERROR(W498/H498,"0")+IFERROR(W499/H499,"0")</f>
        <v>0</v>
      </c>
      <c r="X500" s="44">
        <f>IFERROR(X494/H494,"0")+IFERROR(X495/H495,"0")+IFERROR(X496/H496,"0")+IFERROR(X497/H497,"0")+IFERROR(X498/H498,"0")+IFERROR(X499/H499,"0")</f>
        <v>0</v>
      </c>
      <c r="Y500" s="44">
        <f>IFERROR(IF(Y494="",0,Y494),"0")+IFERROR(IF(Y495="",0,Y495),"0")+IFERROR(IF(Y496="",0,Y496),"0")+IFERROR(IF(Y497="",0,Y497),"0")+IFERROR(IF(Y498="",0,Y498),"0")+IFERROR(IF(Y499="",0,Y499),"0")</f>
        <v>0</v>
      </c>
      <c r="Z500" s="68"/>
      <c r="AA500" s="68"/>
    </row>
    <row r="501" spans="1:67" x14ac:dyDescent="0.2">
      <c r="A501" s="404"/>
      <c r="B501" s="404"/>
      <c r="C501" s="404"/>
      <c r="D501" s="404"/>
      <c r="E501" s="404"/>
      <c r="F501" s="404"/>
      <c r="G501" s="404"/>
      <c r="H501" s="404"/>
      <c r="I501" s="404"/>
      <c r="J501" s="404"/>
      <c r="K501" s="404"/>
      <c r="L501" s="404"/>
      <c r="M501" s="404"/>
      <c r="N501" s="405"/>
      <c r="O501" s="401" t="s">
        <v>43</v>
      </c>
      <c r="P501" s="402"/>
      <c r="Q501" s="402"/>
      <c r="R501" s="402"/>
      <c r="S501" s="402"/>
      <c r="T501" s="402"/>
      <c r="U501" s="403"/>
      <c r="V501" s="43" t="s">
        <v>0</v>
      </c>
      <c r="W501" s="44">
        <f>IFERROR(SUM(W494:W499),"0")</f>
        <v>0</v>
      </c>
      <c r="X501" s="44">
        <f>IFERROR(SUM(X494:X499),"0")</f>
        <v>0</v>
      </c>
      <c r="Y501" s="43"/>
      <c r="Z501" s="68"/>
      <c r="AA501" s="68"/>
    </row>
    <row r="502" spans="1:67" ht="14.25" customHeight="1" x14ac:dyDescent="0.25">
      <c r="A502" s="417" t="s">
        <v>85</v>
      </c>
      <c r="B502" s="417"/>
      <c r="C502" s="417"/>
      <c r="D502" s="417"/>
      <c r="E502" s="417"/>
      <c r="F502" s="417"/>
      <c r="G502" s="417"/>
      <c r="H502" s="417"/>
      <c r="I502" s="417"/>
      <c r="J502" s="417"/>
      <c r="K502" s="417"/>
      <c r="L502" s="417"/>
      <c r="M502" s="417"/>
      <c r="N502" s="417"/>
      <c r="O502" s="417"/>
      <c r="P502" s="417"/>
      <c r="Q502" s="417"/>
      <c r="R502" s="417"/>
      <c r="S502" s="417"/>
      <c r="T502" s="417"/>
      <c r="U502" s="417"/>
      <c r="V502" s="417"/>
      <c r="W502" s="417"/>
      <c r="X502" s="417"/>
      <c r="Y502" s="417"/>
      <c r="Z502" s="67"/>
      <c r="AA502" s="67"/>
    </row>
    <row r="503" spans="1:67" ht="16.5" customHeight="1" x14ac:dyDescent="0.25">
      <c r="A503" s="64" t="s">
        <v>709</v>
      </c>
      <c r="B503" s="64" t="s">
        <v>710</v>
      </c>
      <c r="C503" s="37">
        <v>4301051230</v>
      </c>
      <c r="D503" s="397">
        <v>4607091383409</v>
      </c>
      <c r="E503" s="397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114</v>
      </c>
      <c r="L503" s="39" t="s">
        <v>80</v>
      </c>
      <c r="M503" s="39"/>
      <c r="N503" s="38">
        <v>45</v>
      </c>
      <c r="O503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9"/>
      <c r="Q503" s="399"/>
      <c r="R503" s="399"/>
      <c r="S503" s="400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16.5" customHeight="1" x14ac:dyDescent="0.25">
      <c r="A504" s="64" t="s">
        <v>711</v>
      </c>
      <c r="B504" s="64" t="s">
        <v>712</v>
      </c>
      <c r="C504" s="37">
        <v>4301051231</v>
      </c>
      <c r="D504" s="397">
        <v>4607091383416</v>
      </c>
      <c r="E504" s="397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9"/>
      <c r="Q504" s="399"/>
      <c r="R504" s="399"/>
      <c r="S504" s="400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27" customHeight="1" x14ac:dyDescent="0.25">
      <c r="A505" s="64" t="s">
        <v>713</v>
      </c>
      <c r="B505" s="64" t="s">
        <v>714</v>
      </c>
      <c r="C505" s="37">
        <v>4301051058</v>
      </c>
      <c r="D505" s="397">
        <v>4680115883536</v>
      </c>
      <c r="E505" s="397"/>
      <c r="F505" s="63">
        <v>0.3</v>
      </c>
      <c r="G505" s="38">
        <v>6</v>
      </c>
      <c r="H505" s="63">
        <v>1.8</v>
      </c>
      <c r="I505" s="63">
        <v>2.0659999999999998</v>
      </c>
      <c r="J505" s="38">
        <v>156</v>
      </c>
      <c r="K505" s="38" t="s">
        <v>81</v>
      </c>
      <c r="L505" s="39" t="s">
        <v>80</v>
      </c>
      <c r="M505" s="39"/>
      <c r="N505" s="38">
        <v>45</v>
      </c>
      <c r="O505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9"/>
      <c r="Q505" s="399"/>
      <c r="R505" s="399"/>
      <c r="S505" s="400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04"/>
      <c r="B506" s="404"/>
      <c r="C506" s="404"/>
      <c r="D506" s="404"/>
      <c r="E506" s="404"/>
      <c r="F506" s="404"/>
      <c r="G506" s="404"/>
      <c r="H506" s="404"/>
      <c r="I506" s="404"/>
      <c r="J506" s="404"/>
      <c r="K506" s="404"/>
      <c r="L506" s="404"/>
      <c r="M506" s="404"/>
      <c r="N506" s="405"/>
      <c r="O506" s="401" t="s">
        <v>43</v>
      </c>
      <c r="P506" s="402"/>
      <c r="Q506" s="402"/>
      <c r="R506" s="402"/>
      <c r="S506" s="402"/>
      <c r="T506" s="402"/>
      <c r="U506" s="403"/>
      <c r="V506" s="43" t="s">
        <v>42</v>
      </c>
      <c r="W506" s="44">
        <f>IFERROR(W503/H503,"0")+IFERROR(W504/H504,"0")+IFERROR(W505/H505,"0")</f>
        <v>0</v>
      </c>
      <c r="X506" s="44">
        <f>IFERROR(X503/H503,"0")+IFERROR(X504/H504,"0")+IFERROR(X505/H505,"0")</f>
        <v>0</v>
      </c>
      <c r="Y506" s="44">
        <f>IFERROR(IF(Y503="",0,Y503),"0")+IFERROR(IF(Y504="",0,Y504),"0")+IFERROR(IF(Y505="",0,Y505),"0")</f>
        <v>0</v>
      </c>
      <c r="Z506" s="68"/>
      <c r="AA506" s="68"/>
    </row>
    <row r="507" spans="1:67" x14ac:dyDescent="0.2">
      <c r="A507" s="404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5"/>
      <c r="O507" s="401" t="s">
        <v>43</v>
      </c>
      <c r="P507" s="402"/>
      <c r="Q507" s="402"/>
      <c r="R507" s="402"/>
      <c r="S507" s="402"/>
      <c r="T507" s="402"/>
      <c r="U507" s="403"/>
      <c r="V507" s="43" t="s">
        <v>0</v>
      </c>
      <c r="W507" s="44">
        <f>IFERROR(SUM(W503:W505),"0")</f>
        <v>0</v>
      </c>
      <c r="X507" s="44">
        <f>IFERROR(SUM(X503:X505),"0")</f>
        <v>0</v>
      </c>
      <c r="Y507" s="43"/>
      <c r="Z507" s="68"/>
      <c r="AA507" s="68"/>
    </row>
    <row r="508" spans="1:67" ht="14.25" customHeight="1" x14ac:dyDescent="0.25">
      <c r="A508" s="417" t="s">
        <v>219</v>
      </c>
      <c r="B508" s="417"/>
      <c r="C508" s="417"/>
      <c r="D508" s="417"/>
      <c r="E508" s="417"/>
      <c r="F508" s="417"/>
      <c r="G508" s="417"/>
      <c r="H508" s="417"/>
      <c r="I508" s="417"/>
      <c r="J508" s="417"/>
      <c r="K508" s="417"/>
      <c r="L508" s="417"/>
      <c r="M508" s="417"/>
      <c r="N508" s="417"/>
      <c r="O508" s="417"/>
      <c r="P508" s="417"/>
      <c r="Q508" s="417"/>
      <c r="R508" s="417"/>
      <c r="S508" s="417"/>
      <c r="T508" s="417"/>
      <c r="U508" s="417"/>
      <c r="V508" s="417"/>
      <c r="W508" s="417"/>
      <c r="X508" s="417"/>
      <c r="Y508" s="417"/>
      <c r="Z508" s="67"/>
      <c r="AA508" s="67"/>
    </row>
    <row r="509" spans="1:67" ht="16.5" customHeight="1" x14ac:dyDescent="0.25">
      <c r="A509" s="64" t="s">
        <v>715</v>
      </c>
      <c r="B509" s="64" t="s">
        <v>716</v>
      </c>
      <c r="C509" s="37">
        <v>4301060363</v>
      </c>
      <c r="D509" s="397">
        <v>4680115885035</v>
      </c>
      <c r="E509" s="397"/>
      <c r="F509" s="63">
        <v>1</v>
      </c>
      <c r="G509" s="38">
        <v>4</v>
      </c>
      <c r="H509" s="63">
        <v>4</v>
      </c>
      <c r="I509" s="63">
        <v>4.4160000000000004</v>
      </c>
      <c r="J509" s="38">
        <v>104</v>
      </c>
      <c r="K509" s="38" t="s">
        <v>114</v>
      </c>
      <c r="L509" s="39" t="s">
        <v>80</v>
      </c>
      <c r="M509" s="39"/>
      <c r="N509" s="38">
        <v>35</v>
      </c>
      <c r="O509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9"/>
      <c r="Q509" s="399"/>
      <c r="R509" s="399"/>
      <c r="S509" s="400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IFERROR(IF(X509=0,"",ROUNDUP(X509/H509,0)*0.01196),"")</f>
        <v/>
      </c>
      <c r="Z509" s="69" t="s">
        <v>48</v>
      </c>
      <c r="AA509" s="70" t="s">
        <v>48</v>
      </c>
      <c r="AE509" s="80"/>
      <c r="BB509" s="367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x14ac:dyDescent="0.2">
      <c r="A510" s="404"/>
      <c r="B510" s="404"/>
      <c r="C510" s="404"/>
      <c r="D510" s="404"/>
      <c r="E510" s="404"/>
      <c r="F510" s="404"/>
      <c r="G510" s="404"/>
      <c r="H510" s="404"/>
      <c r="I510" s="404"/>
      <c r="J510" s="404"/>
      <c r="K510" s="404"/>
      <c r="L510" s="404"/>
      <c r="M510" s="404"/>
      <c r="N510" s="405"/>
      <c r="O510" s="401" t="s">
        <v>43</v>
      </c>
      <c r="P510" s="402"/>
      <c r="Q510" s="402"/>
      <c r="R510" s="402"/>
      <c r="S510" s="402"/>
      <c r="T510" s="402"/>
      <c r="U510" s="403"/>
      <c r="V510" s="43" t="s">
        <v>42</v>
      </c>
      <c r="W510" s="44">
        <f>IFERROR(W509/H509,"0")</f>
        <v>0</v>
      </c>
      <c r="X510" s="44">
        <f>IFERROR(X509/H509,"0")</f>
        <v>0</v>
      </c>
      <c r="Y510" s="44">
        <f>IFERROR(IF(Y509="",0,Y509),"0")</f>
        <v>0</v>
      </c>
      <c r="Z510" s="68"/>
      <c r="AA510" s="68"/>
    </row>
    <row r="511" spans="1:67" x14ac:dyDescent="0.2">
      <c r="A511" s="404"/>
      <c r="B511" s="404"/>
      <c r="C511" s="404"/>
      <c r="D511" s="404"/>
      <c r="E511" s="404"/>
      <c r="F511" s="404"/>
      <c r="G511" s="404"/>
      <c r="H511" s="404"/>
      <c r="I511" s="404"/>
      <c r="J511" s="404"/>
      <c r="K511" s="404"/>
      <c r="L511" s="404"/>
      <c r="M511" s="404"/>
      <c r="N511" s="405"/>
      <c r="O511" s="401" t="s">
        <v>43</v>
      </c>
      <c r="P511" s="402"/>
      <c r="Q511" s="402"/>
      <c r="R511" s="402"/>
      <c r="S511" s="402"/>
      <c r="T511" s="402"/>
      <c r="U511" s="403"/>
      <c r="V511" s="43" t="s">
        <v>0</v>
      </c>
      <c r="W511" s="44">
        <f>IFERROR(SUM(W509:W509),"0")</f>
        <v>0</v>
      </c>
      <c r="X511" s="44">
        <f>IFERROR(SUM(X509:X509),"0")</f>
        <v>0</v>
      </c>
      <c r="Y511" s="43"/>
      <c r="Z511" s="68"/>
      <c r="AA511" s="68"/>
    </row>
    <row r="512" spans="1:67" ht="27.75" customHeight="1" x14ac:dyDescent="0.2">
      <c r="A512" s="446" t="s">
        <v>717</v>
      </c>
      <c r="B512" s="446"/>
      <c r="C512" s="446"/>
      <c r="D512" s="446"/>
      <c r="E512" s="446"/>
      <c r="F512" s="446"/>
      <c r="G512" s="446"/>
      <c r="H512" s="446"/>
      <c r="I512" s="446"/>
      <c r="J512" s="446"/>
      <c r="K512" s="446"/>
      <c r="L512" s="446"/>
      <c r="M512" s="446"/>
      <c r="N512" s="446"/>
      <c r="O512" s="446"/>
      <c r="P512" s="446"/>
      <c r="Q512" s="446"/>
      <c r="R512" s="446"/>
      <c r="S512" s="446"/>
      <c r="T512" s="446"/>
      <c r="U512" s="446"/>
      <c r="V512" s="446"/>
      <c r="W512" s="446"/>
      <c r="X512" s="446"/>
      <c r="Y512" s="446"/>
      <c r="Z512" s="55"/>
      <c r="AA512" s="55"/>
    </row>
    <row r="513" spans="1:67" ht="16.5" customHeight="1" x14ac:dyDescent="0.25">
      <c r="A513" s="433" t="s">
        <v>718</v>
      </c>
      <c r="B513" s="433"/>
      <c r="C513" s="433"/>
      <c r="D513" s="433"/>
      <c r="E513" s="433"/>
      <c r="F513" s="433"/>
      <c r="G513" s="433"/>
      <c r="H513" s="433"/>
      <c r="I513" s="433"/>
      <c r="J513" s="433"/>
      <c r="K513" s="433"/>
      <c r="L513" s="433"/>
      <c r="M513" s="433"/>
      <c r="N513" s="433"/>
      <c r="O513" s="433"/>
      <c r="P513" s="433"/>
      <c r="Q513" s="433"/>
      <c r="R513" s="433"/>
      <c r="S513" s="433"/>
      <c r="T513" s="433"/>
      <c r="U513" s="433"/>
      <c r="V513" s="433"/>
      <c r="W513" s="433"/>
      <c r="X513" s="433"/>
      <c r="Y513" s="433"/>
      <c r="Z513" s="66"/>
      <c r="AA513" s="66"/>
    </row>
    <row r="514" spans="1:67" ht="14.25" customHeight="1" x14ac:dyDescent="0.25">
      <c r="A514" s="417" t="s">
        <v>118</v>
      </c>
      <c r="B514" s="417"/>
      <c r="C514" s="417"/>
      <c r="D514" s="417"/>
      <c r="E514" s="417"/>
      <c r="F514" s="417"/>
      <c r="G514" s="417"/>
      <c r="H514" s="417"/>
      <c r="I514" s="417"/>
      <c r="J514" s="417"/>
      <c r="K514" s="417"/>
      <c r="L514" s="417"/>
      <c r="M514" s="417"/>
      <c r="N514" s="417"/>
      <c r="O514" s="417"/>
      <c r="P514" s="417"/>
      <c r="Q514" s="417"/>
      <c r="R514" s="417"/>
      <c r="S514" s="417"/>
      <c r="T514" s="417"/>
      <c r="U514" s="417"/>
      <c r="V514" s="417"/>
      <c r="W514" s="417"/>
      <c r="X514" s="417"/>
      <c r="Y514" s="417"/>
      <c r="Z514" s="67"/>
      <c r="AA514" s="67"/>
    </row>
    <row r="515" spans="1:67" ht="27" customHeight="1" x14ac:dyDescent="0.25">
      <c r="A515" s="64" t="s">
        <v>719</v>
      </c>
      <c r="B515" s="64" t="s">
        <v>720</v>
      </c>
      <c r="C515" s="37">
        <v>4301011763</v>
      </c>
      <c r="D515" s="397">
        <v>4640242181011</v>
      </c>
      <c r="E515" s="397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132</v>
      </c>
      <c r="M515" s="39"/>
      <c r="N515" s="38">
        <v>55</v>
      </c>
      <c r="O515" s="434" t="s">
        <v>721</v>
      </c>
      <c r="P515" s="399"/>
      <c r="Q515" s="399"/>
      <c r="R515" s="399"/>
      <c r="S515" s="400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ref="X515:X523" si="102">IFERROR(IF(W515="",0,CEILING((W515/$H515),1)*$H515),"")</f>
        <v>0</v>
      </c>
      <c r="Y515" s="42" t="str">
        <f t="shared" ref="Y515:Y520" si="103"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ref="BL515:BL523" si="104">IFERROR(W515*I515/H515,"0")</f>
        <v>0</v>
      </c>
      <c r="BM515" s="80">
        <f t="shared" ref="BM515:BM523" si="105">IFERROR(X515*I515/H515,"0")</f>
        <v>0</v>
      </c>
      <c r="BN515" s="80">
        <f t="shared" ref="BN515:BN523" si="106">IFERROR(1/J515*(W515/H515),"0")</f>
        <v>0</v>
      </c>
      <c r="BO515" s="80">
        <f t="shared" ref="BO515:BO523" si="107">IFERROR(1/J515*(X515/H515),"0")</f>
        <v>0</v>
      </c>
    </row>
    <row r="516" spans="1:67" ht="27" customHeight="1" x14ac:dyDescent="0.25">
      <c r="A516" s="64" t="s">
        <v>722</v>
      </c>
      <c r="B516" s="64" t="s">
        <v>723</v>
      </c>
      <c r="C516" s="37">
        <v>4301011951</v>
      </c>
      <c r="D516" s="397">
        <v>4640242180045</v>
      </c>
      <c r="E516" s="397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35" t="s">
        <v>724</v>
      </c>
      <c r="P516" s="399"/>
      <c r="Q516" s="399"/>
      <c r="R516" s="399"/>
      <c r="S516" s="400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customHeight="1" x14ac:dyDescent="0.25">
      <c r="A517" s="64" t="s">
        <v>725</v>
      </c>
      <c r="B517" s="64" t="s">
        <v>726</v>
      </c>
      <c r="C517" s="37">
        <v>4301011585</v>
      </c>
      <c r="D517" s="397">
        <v>4640242180441</v>
      </c>
      <c r="E517" s="397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436" t="s">
        <v>727</v>
      </c>
      <c r="P517" s="399"/>
      <c r="Q517" s="399"/>
      <c r="R517" s="399"/>
      <c r="S517" s="400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728</v>
      </c>
      <c r="B518" s="64" t="s">
        <v>729</v>
      </c>
      <c r="C518" s="37">
        <v>4301011950</v>
      </c>
      <c r="D518" s="397">
        <v>4640242180601</v>
      </c>
      <c r="E518" s="397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437" t="s">
        <v>730</v>
      </c>
      <c r="P518" s="399"/>
      <c r="Q518" s="399"/>
      <c r="R518" s="399"/>
      <c r="S518" s="400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731</v>
      </c>
      <c r="B519" s="64" t="s">
        <v>732</v>
      </c>
      <c r="C519" s="37">
        <v>4301011584</v>
      </c>
      <c r="D519" s="397">
        <v>4640242180564</v>
      </c>
      <c r="E519" s="397"/>
      <c r="F519" s="63">
        <v>1.5</v>
      </c>
      <c r="G519" s="38">
        <v>8</v>
      </c>
      <c r="H519" s="63">
        <v>12</v>
      </c>
      <c r="I519" s="63">
        <v>12.48</v>
      </c>
      <c r="J519" s="38">
        <v>56</v>
      </c>
      <c r="K519" s="38" t="s">
        <v>114</v>
      </c>
      <c r="L519" s="39" t="s">
        <v>113</v>
      </c>
      <c r="M519" s="39"/>
      <c r="N519" s="38">
        <v>50</v>
      </c>
      <c r="O519" s="438" t="s">
        <v>733</v>
      </c>
      <c r="P519" s="399"/>
      <c r="Q519" s="399"/>
      <c r="R519" s="399"/>
      <c r="S519" s="400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734</v>
      </c>
      <c r="B520" s="64" t="s">
        <v>735</v>
      </c>
      <c r="C520" s="37">
        <v>4301011762</v>
      </c>
      <c r="D520" s="397">
        <v>4640242180922</v>
      </c>
      <c r="E520" s="397"/>
      <c r="F520" s="63">
        <v>1.35</v>
      </c>
      <c r="G520" s="38">
        <v>8</v>
      </c>
      <c r="H520" s="63">
        <v>10.8</v>
      </c>
      <c r="I520" s="63">
        <v>11.28</v>
      </c>
      <c r="J520" s="38">
        <v>56</v>
      </c>
      <c r="K520" s="38" t="s">
        <v>114</v>
      </c>
      <c r="L520" s="39" t="s">
        <v>113</v>
      </c>
      <c r="M520" s="39"/>
      <c r="N520" s="38">
        <v>55</v>
      </c>
      <c r="O520" s="439" t="s">
        <v>736</v>
      </c>
      <c r="P520" s="399"/>
      <c r="Q520" s="399"/>
      <c r="R520" s="399"/>
      <c r="S520" s="400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737</v>
      </c>
      <c r="B521" s="64" t="s">
        <v>738</v>
      </c>
      <c r="C521" s="37">
        <v>4301011764</v>
      </c>
      <c r="D521" s="397">
        <v>4640242181189</v>
      </c>
      <c r="E521" s="397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132</v>
      </c>
      <c r="M521" s="39"/>
      <c r="N521" s="38">
        <v>55</v>
      </c>
      <c r="O521" s="440" t="s">
        <v>739</v>
      </c>
      <c r="P521" s="399"/>
      <c r="Q521" s="399"/>
      <c r="R521" s="399"/>
      <c r="S521" s="400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740</v>
      </c>
      <c r="B522" s="64" t="s">
        <v>741</v>
      </c>
      <c r="C522" s="37">
        <v>4301011551</v>
      </c>
      <c r="D522" s="397">
        <v>4640242180038</v>
      </c>
      <c r="E522" s="397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113</v>
      </c>
      <c r="M522" s="39"/>
      <c r="N522" s="38">
        <v>50</v>
      </c>
      <c r="O522" s="441" t="s">
        <v>742</v>
      </c>
      <c r="P522" s="399"/>
      <c r="Q522" s="399"/>
      <c r="R522" s="399"/>
      <c r="S522" s="400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customHeight="1" x14ac:dyDescent="0.25">
      <c r="A523" s="64" t="s">
        <v>743</v>
      </c>
      <c r="B523" s="64" t="s">
        <v>744</v>
      </c>
      <c r="C523" s="37">
        <v>4301011765</v>
      </c>
      <c r="D523" s="397">
        <v>4640242181172</v>
      </c>
      <c r="E523" s="397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55</v>
      </c>
      <c r="O523" s="427" t="s">
        <v>745</v>
      </c>
      <c r="P523" s="399"/>
      <c r="Q523" s="399"/>
      <c r="R523" s="399"/>
      <c r="S523" s="400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x14ac:dyDescent="0.2">
      <c r="A524" s="404"/>
      <c r="B524" s="404"/>
      <c r="C524" s="404"/>
      <c r="D524" s="404"/>
      <c r="E524" s="404"/>
      <c r="F524" s="404"/>
      <c r="G524" s="404"/>
      <c r="H524" s="404"/>
      <c r="I524" s="404"/>
      <c r="J524" s="404"/>
      <c r="K524" s="404"/>
      <c r="L524" s="404"/>
      <c r="M524" s="404"/>
      <c r="N524" s="405"/>
      <c r="O524" s="401" t="s">
        <v>43</v>
      </c>
      <c r="P524" s="402"/>
      <c r="Q524" s="402"/>
      <c r="R524" s="402"/>
      <c r="S524" s="402"/>
      <c r="T524" s="402"/>
      <c r="U524" s="403"/>
      <c r="V524" s="43" t="s">
        <v>42</v>
      </c>
      <c r="W524" s="44">
        <f>IFERROR(W515/H515,"0")+IFERROR(W516/H516,"0")+IFERROR(W517/H517,"0")+IFERROR(W518/H518,"0")+IFERROR(W519/H519,"0")+IFERROR(W520/H520,"0")+IFERROR(W521/H521,"0")+IFERROR(W522/H522,"0")+IFERROR(W523/H523,"0")</f>
        <v>0</v>
      </c>
      <c r="X524" s="44">
        <f>IFERROR(X515/H515,"0")+IFERROR(X516/H516,"0")+IFERROR(X517/H517,"0")+IFERROR(X518/H518,"0")+IFERROR(X519/H519,"0")+IFERROR(X520/H520,"0")+IFERROR(X521/H521,"0")+IFERROR(X522/H522,"0")+IFERROR(X523/H523,"0")</f>
        <v>0</v>
      </c>
      <c r="Y524" s="44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67" x14ac:dyDescent="0.2">
      <c r="A525" s="404"/>
      <c r="B525" s="404"/>
      <c r="C525" s="404"/>
      <c r="D525" s="404"/>
      <c r="E525" s="404"/>
      <c r="F525" s="404"/>
      <c r="G525" s="404"/>
      <c r="H525" s="404"/>
      <c r="I525" s="404"/>
      <c r="J525" s="404"/>
      <c r="K525" s="404"/>
      <c r="L525" s="404"/>
      <c r="M525" s="404"/>
      <c r="N525" s="405"/>
      <c r="O525" s="401" t="s">
        <v>43</v>
      </c>
      <c r="P525" s="402"/>
      <c r="Q525" s="402"/>
      <c r="R525" s="402"/>
      <c r="S525" s="402"/>
      <c r="T525" s="402"/>
      <c r="U525" s="403"/>
      <c r="V525" s="43" t="s">
        <v>0</v>
      </c>
      <c r="W525" s="44">
        <f>IFERROR(SUM(W515:W523),"0")</f>
        <v>0</v>
      </c>
      <c r="X525" s="44">
        <f>IFERROR(SUM(X515:X523),"0")</f>
        <v>0</v>
      </c>
      <c r="Y525" s="43"/>
      <c r="Z525" s="68"/>
      <c r="AA525" s="68"/>
    </row>
    <row r="526" spans="1:67" ht="14.25" customHeight="1" x14ac:dyDescent="0.25">
      <c r="A526" s="417" t="s">
        <v>110</v>
      </c>
      <c r="B526" s="417"/>
      <c r="C526" s="417"/>
      <c r="D526" s="417"/>
      <c r="E526" s="417"/>
      <c r="F526" s="417"/>
      <c r="G526" s="417"/>
      <c r="H526" s="417"/>
      <c r="I526" s="417"/>
      <c r="J526" s="417"/>
      <c r="K526" s="417"/>
      <c r="L526" s="417"/>
      <c r="M526" s="417"/>
      <c r="N526" s="417"/>
      <c r="O526" s="417"/>
      <c r="P526" s="417"/>
      <c r="Q526" s="417"/>
      <c r="R526" s="417"/>
      <c r="S526" s="417"/>
      <c r="T526" s="417"/>
      <c r="U526" s="417"/>
      <c r="V526" s="417"/>
      <c r="W526" s="417"/>
      <c r="X526" s="417"/>
      <c r="Y526" s="417"/>
      <c r="Z526" s="67"/>
      <c r="AA526" s="67"/>
    </row>
    <row r="527" spans="1:67" ht="27" customHeight="1" x14ac:dyDescent="0.25">
      <c r="A527" s="64" t="s">
        <v>746</v>
      </c>
      <c r="B527" s="64" t="s">
        <v>747</v>
      </c>
      <c r="C527" s="37">
        <v>4301020260</v>
      </c>
      <c r="D527" s="397">
        <v>4640242180526</v>
      </c>
      <c r="E527" s="397"/>
      <c r="F527" s="63">
        <v>1.8</v>
      </c>
      <c r="G527" s="38">
        <v>6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428" t="s">
        <v>748</v>
      </c>
      <c r="P527" s="399"/>
      <c r="Q527" s="399"/>
      <c r="R527" s="399"/>
      <c r="S527" s="400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16.5" customHeight="1" x14ac:dyDescent="0.25">
      <c r="A528" s="64" t="s">
        <v>749</v>
      </c>
      <c r="B528" s="64" t="s">
        <v>750</v>
      </c>
      <c r="C528" s="37">
        <v>4301020269</v>
      </c>
      <c r="D528" s="397">
        <v>4640242180519</v>
      </c>
      <c r="E528" s="397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132</v>
      </c>
      <c r="M528" s="39"/>
      <c r="N528" s="38">
        <v>50</v>
      </c>
      <c r="O528" s="429" t="s">
        <v>751</v>
      </c>
      <c r="P528" s="399"/>
      <c r="Q528" s="399"/>
      <c r="R528" s="399"/>
      <c r="S528" s="400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752</v>
      </c>
      <c r="B529" s="64" t="s">
        <v>753</v>
      </c>
      <c r="C529" s="37">
        <v>4301020309</v>
      </c>
      <c r="D529" s="397">
        <v>4640242180090</v>
      </c>
      <c r="E529" s="397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113</v>
      </c>
      <c r="M529" s="39"/>
      <c r="N529" s="38">
        <v>50</v>
      </c>
      <c r="O529" s="430" t="s">
        <v>754</v>
      </c>
      <c r="P529" s="399"/>
      <c r="Q529" s="399"/>
      <c r="R529" s="399"/>
      <c r="S529" s="400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755</v>
      </c>
      <c r="B530" s="64" t="s">
        <v>756</v>
      </c>
      <c r="C530" s="37">
        <v>4301020314</v>
      </c>
      <c r="D530" s="397">
        <v>4640242180090</v>
      </c>
      <c r="E530" s="397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431" t="s">
        <v>757</v>
      </c>
      <c r="P530" s="399"/>
      <c r="Q530" s="399"/>
      <c r="R530" s="399"/>
      <c r="S530" s="400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758</v>
      </c>
      <c r="B531" s="64" t="s">
        <v>759</v>
      </c>
      <c r="C531" s="37">
        <v>4301020295</v>
      </c>
      <c r="D531" s="397">
        <v>4640242181363</v>
      </c>
      <c r="E531" s="397"/>
      <c r="F531" s="63">
        <v>0.4</v>
      </c>
      <c r="G531" s="38">
        <v>10</v>
      </c>
      <c r="H531" s="63">
        <v>4</v>
      </c>
      <c r="I531" s="63">
        <v>4.24</v>
      </c>
      <c r="J531" s="38">
        <v>120</v>
      </c>
      <c r="K531" s="38" t="s">
        <v>81</v>
      </c>
      <c r="L531" s="39" t="s">
        <v>113</v>
      </c>
      <c r="M531" s="39"/>
      <c r="N531" s="38">
        <v>50</v>
      </c>
      <c r="O531" s="432" t="s">
        <v>760</v>
      </c>
      <c r="P531" s="399"/>
      <c r="Q531" s="399"/>
      <c r="R531" s="399"/>
      <c r="S531" s="400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IFERROR(IF(X531=0,"",ROUNDUP(X531/H531,0)*0.00937),"")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x14ac:dyDescent="0.2">
      <c r="A532" s="404"/>
      <c r="B532" s="404"/>
      <c r="C532" s="404"/>
      <c r="D532" s="404"/>
      <c r="E532" s="404"/>
      <c r="F532" s="404"/>
      <c r="G532" s="404"/>
      <c r="H532" s="404"/>
      <c r="I532" s="404"/>
      <c r="J532" s="404"/>
      <c r="K532" s="404"/>
      <c r="L532" s="404"/>
      <c r="M532" s="404"/>
      <c r="N532" s="405"/>
      <c r="O532" s="401" t="s">
        <v>43</v>
      </c>
      <c r="P532" s="402"/>
      <c r="Q532" s="402"/>
      <c r="R532" s="402"/>
      <c r="S532" s="402"/>
      <c r="T532" s="402"/>
      <c r="U532" s="403"/>
      <c r="V532" s="43" t="s">
        <v>42</v>
      </c>
      <c r="W532" s="44">
        <f>IFERROR(W527/H527,"0")+IFERROR(W528/H528,"0")+IFERROR(W529/H529,"0")+IFERROR(W530/H530,"0")+IFERROR(W531/H531,"0")</f>
        <v>0</v>
      </c>
      <c r="X532" s="44">
        <f>IFERROR(X527/H527,"0")+IFERROR(X528/H528,"0")+IFERROR(X529/H529,"0")+IFERROR(X530/H530,"0")+IFERROR(X531/H531,"0")</f>
        <v>0</v>
      </c>
      <c r="Y532" s="44">
        <f>IFERROR(IF(Y527="",0,Y527),"0")+IFERROR(IF(Y528="",0,Y528),"0")+IFERROR(IF(Y529="",0,Y529),"0")+IFERROR(IF(Y530="",0,Y530),"0")+IFERROR(IF(Y531="",0,Y531),"0")</f>
        <v>0</v>
      </c>
      <c r="Z532" s="68"/>
      <c r="AA532" s="68"/>
    </row>
    <row r="533" spans="1:67" x14ac:dyDescent="0.2">
      <c r="A533" s="404"/>
      <c r="B533" s="404"/>
      <c r="C533" s="404"/>
      <c r="D533" s="404"/>
      <c r="E533" s="404"/>
      <c r="F533" s="404"/>
      <c r="G533" s="404"/>
      <c r="H533" s="404"/>
      <c r="I533" s="404"/>
      <c r="J533" s="404"/>
      <c r="K533" s="404"/>
      <c r="L533" s="404"/>
      <c r="M533" s="404"/>
      <c r="N533" s="405"/>
      <c r="O533" s="401" t="s">
        <v>43</v>
      </c>
      <c r="P533" s="402"/>
      <c r="Q533" s="402"/>
      <c r="R533" s="402"/>
      <c r="S533" s="402"/>
      <c r="T533" s="402"/>
      <c r="U533" s="403"/>
      <c r="V533" s="43" t="s">
        <v>0</v>
      </c>
      <c r="W533" s="44">
        <f>IFERROR(SUM(W527:W531),"0")</f>
        <v>0</v>
      </c>
      <c r="X533" s="44">
        <f>IFERROR(SUM(X527:X531),"0")</f>
        <v>0</v>
      </c>
      <c r="Y533" s="43"/>
      <c r="Z533" s="68"/>
      <c r="AA533" s="68"/>
    </row>
    <row r="534" spans="1:67" ht="14.25" customHeight="1" x14ac:dyDescent="0.25">
      <c r="A534" s="417" t="s">
        <v>77</v>
      </c>
      <c r="B534" s="417"/>
      <c r="C534" s="417"/>
      <c r="D534" s="417"/>
      <c r="E534" s="417"/>
      <c r="F534" s="417"/>
      <c r="G534" s="417"/>
      <c r="H534" s="417"/>
      <c r="I534" s="417"/>
      <c r="J534" s="417"/>
      <c r="K534" s="417"/>
      <c r="L534" s="417"/>
      <c r="M534" s="417"/>
      <c r="N534" s="417"/>
      <c r="O534" s="417"/>
      <c r="P534" s="417"/>
      <c r="Q534" s="417"/>
      <c r="R534" s="417"/>
      <c r="S534" s="417"/>
      <c r="T534" s="417"/>
      <c r="U534" s="417"/>
      <c r="V534" s="417"/>
      <c r="W534" s="417"/>
      <c r="X534" s="417"/>
      <c r="Y534" s="417"/>
      <c r="Z534" s="67"/>
      <c r="AA534" s="67"/>
    </row>
    <row r="535" spans="1:67" ht="27" customHeight="1" x14ac:dyDescent="0.25">
      <c r="A535" s="64" t="s">
        <v>761</v>
      </c>
      <c r="B535" s="64" t="s">
        <v>762</v>
      </c>
      <c r="C535" s="37">
        <v>4301031280</v>
      </c>
      <c r="D535" s="397">
        <v>4640242180816</v>
      </c>
      <c r="E535" s="397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421" t="s">
        <v>763</v>
      </c>
      <c r="P535" s="399"/>
      <c r="Q535" s="399"/>
      <c r="R535" s="399"/>
      <c r="S535" s="400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764</v>
      </c>
      <c r="B536" s="64" t="s">
        <v>765</v>
      </c>
      <c r="C536" s="37">
        <v>4301031244</v>
      </c>
      <c r="D536" s="397">
        <v>4640242180595</v>
      </c>
      <c r="E536" s="397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2" t="s">
        <v>766</v>
      </c>
      <c r="P536" s="399"/>
      <c r="Q536" s="399"/>
      <c r="R536" s="399"/>
      <c r="S536" s="400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767</v>
      </c>
      <c r="B537" s="64" t="s">
        <v>768</v>
      </c>
      <c r="C537" s="37">
        <v>4301031321</v>
      </c>
      <c r="D537" s="397">
        <v>4640242180076</v>
      </c>
      <c r="E537" s="397"/>
      <c r="F537" s="63">
        <v>0.7</v>
      </c>
      <c r="G537" s="38">
        <v>6</v>
      </c>
      <c r="H537" s="63">
        <v>4.2</v>
      </c>
      <c r="I537" s="63">
        <v>4.4000000000000004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423" t="s">
        <v>769</v>
      </c>
      <c r="P537" s="399"/>
      <c r="Q537" s="399"/>
      <c r="R537" s="399"/>
      <c r="S537" s="400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770</v>
      </c>
      <c r="B538" s="64" t="s">
        <v>771</v>
      </c>
      <c r="C538" s="37">
        <v>4301031203</v>
      </c>
      <c r="D538" s="397">
        <v>4640242180908</v>
      </c>
      <c r="E538" s="397"/>
      <c r="F538" s="63">
        <v>0.28000000000000003</v>
      </c>
      <c r="G538" s="38">
        <v>6</v>
      </c>
      <c r="H538" s="63">
        <v>1.68</v>
      </c>
      <c r="I538" s="63">
        <v>1.81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424" t="s">
        <v>772</v>
      </c>
      <c r="P538" s="399"/>
      <c r="Q538" s="399"/>
      <c r="R538" s="399"/>
      <c r="S538" s="400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773</v>
      </c>
      <c r="B539" s="64" t="s">
        <v>774</v>
      </c>
      <c r="C539" s="37">
        <v>4301031200</v>
      </c>
      <c r="D539" s="397">
        <v>4640242180489</v>
      </c>
      <c r="E539" s="397"/>
      <c r="F539" s="63">
        <v>0.28000000000000003</v>
      </c>
      <c r="G539" s="38">
        <v>6</v>
      </c>
      <c r="H539" s="63">
        <v>1.68</v>
      </c>
      <c r="I539" s="63">
        <v>1.84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425" t="s">
        <v>775</v>
      </c>
      <c r="P539" s="399"/>
      <c r="Q539" s="399"/>
      <c r="R539" s="399"/>
      <c r="S539" s="400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x14ac:dyDescent="0.2">
      <c r="A540" s="404"/>
      <c r="B540" s="404"/>
      <c r="C540" s="404"/>
      <c r="D540" s="404"/>
      <c r="E540" s="404"/>
      <c r="F540" s="404"/>
      <c r="G540" s="404"/>
      <c r="H540" s="404"/>
      <c r="I540" s="404"/>
      <c r="J540" s="404"/>
      <c r="K540" s="404"/>
      <c r="L540" s="404"/>
      <c r="M540" s="404"/>
      <c r="N540" s="405"/>
      <c r="O540" s="401" t="s">
        <v>43</v>
      </c>
      <c r="P540" s="402"/>
      <c r="Q540" s="402"/>
      <c r="R540" s="402"/>
      <c r="S540" s="402"/>
      <c r="T540" s="402"/>
      <c r="U540" s="403"/>
      <c r="V540" s="43" t="s">
        <v>42</v>
      </c>
      <c r="W540" s="44">
        <f>IFERROR(W535/H535,"0")+IFERROR(W536/H536,"0")+IFERROR(W537/H537,"0")+IFERROR(W538/H538,"0")+IFERROR(W539/H539,"0")</f>
        <v>0</v>
      </c>
      <c r="X540" s="44">
        <f>IFERROR(X535/H535,"0")+IFERROR(X536/H536,"0")+IFERROR(X537/H537,"0")+IFERROR(X538/H538,"0")+IFERROR(X539/H539,"0")</f>
        <v>0</v>
      </c>
      <c r="Y540" s="44">
        <f>IFERROR(IF(Y535="",0,Y535),"0")+IFERROR(IF(Y536="",0,Y536),"0")+IFERROR(IF(Y537="",0,Y537),"0")+IFERROR(IF(Y538="",0,Y538),"0")+IFERROR(IF(Y539="",0,Y539),"0")</f>
        <v>0</v>
      </c>
      <c r="Z540" s="68"/>
      <c r="AA540" s="68"/>
    </row>
    <row r="541" spans="1:67" x14ac:dyDescent="0.2">
      <c r="A541" s="404"/>
      <c r="B541" s="404"/>
      <c r="C541" s="404"/>
      <c r="D541" s="404"/>
      <c r="E541" s="404"/>
      <c r="F541" s="404"/>
      <c r="G541" s="404"/>
      <c r="H541" s="404"/>
      <c r="I541" s="404"/>
      <c r="J541" s="404"/>
      <c r="K541" s="404"/>
      <c r="L541" s="404"/>
      <c r="M541" s="404"/>
      <c r="N541" s="405"/>
      <c r="O541" s="401" t="s">
        <v>43</v>
      </c>
      <c r="P541" s="402"/>
      <c r="Q541" s="402"/>
      <c r="R541" s="402"/>
      <c r="S541" s="402"/>
      <c r="T541" s="402"/>
      <c r="U541" s="403"/>
      <c r="V541" s="43" t="s">
        <v>0</v>
      </c>
      <c r="W541" s="44">
        <f>IFERROR(SUM(W535:W539),"0")</f>
        <v>0</v>
      </c>
      <c r="X541" s="44">
        <f>IFERROR(SUM(X535:X539),"0")</f>
        <v>0</v>
      </c>
      <c r="Y541" s="43"/>
      <c r="Z541" s="68"/>
      <c r="AA541" s="68"/>
    </row>
    <row r="542" spans="1:67" ht="14.25" customHeight="1" x14ac:dyDescent="0.25">
      <c r="A542" s="417" t="s">
        <v>85</v>
      </c>
      <c r="B542" s="417"/>
      <c r="C542" s="417"/>
      <c r="D542" s="417"/>
      <c r="E542" s="417"/>
      <c r="F542" s="417"/>
      <c r="G542" s="417"/>
      <c r="H542" s="417"/>
      <c r="I542" s="417"/>
      <c r="J542" s="417"/>
      <c r="K542" s="417"/>
      <c r="L542" s="417"/>
      <c r="M542" s="417"/>
      <c r="N542" s="417"/>
      <c r="O542" s="417"/>
      <c r="P542" s="417"/>
      <c r="Q542" s="417"/>
      <c r="R542" s="417"/>
      <c r="S542" s="417"/>
      <c r="T542" s="417"/>
      <c r="U542" s="417"/>
      <c r="V542" s="417"/>
      <c r="W542" s="417"/>
      <c r="X542" s="417"/>
      <c r="Y542" s="417"/>
      <c r="Z542" s="67"/>
      <c r="AA542" s="67"/>
    </row>
    <row r="543" spans="1:67" ht="27" customHeight="1" x14ac:dyDescent="0.25">
      <c r="A543" s="64" t="s">
        <v>776</v>
      </c>
      <c r="B543" s="64" t="s">
        <v>777</v>
      </c>
      <c r="C543" s="37">
        <v>4301051746</v>
      </c>
      <c r="D543" s="397">
        <v>4640242180533</v>
      </c>
      <c r="E543" s="397"/>
      <c r="F543" s="63">
        <v>1.3</v>
      </c>
      <c r="G543" s="38">
        <v>6</v>
      </c>
      <c r="H543" s="63">
        <v>7.8</v>
      </c>
      <c r="I543" s="63">
        <v>8.3640000000000008</v>
      </c>
      <c r="J543" s="38">
        <v>56</v>
      </c>
      <c r="K543" s="38" t="s">
        <v>114</v>
      </c>
      <c r="L543" s="39" t="s">
        <v>132</v>
      </c>
      <c r="M543" s="39"/>
      <c r="N543" s="38">
        <v>40</v>
      </c>
      <c r="O543" s="426" t="s">
        <v>778</v>
      </c>
      <c r="P543" s="399"/>
      <c r="Q543" s="399"/>
      <c r="R543" s="399"/>
      <c r="S543" s="400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779</v>
      </c>
      <c r="B544" s="64" t="s">
        <v>780</v>
      </c>
      <c r="C544" s="37">
        <v>4301051780</v>
      </c>
      <c r="D544" s="397">
        <v>4640242180106</v>
      </c>
      <c r="E544" s="397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114</v>
      </c>
      <c r="L544" s="39" t="s">
        <v>80</v>
      </c>
      <c r="M544" s="39"/>
      <c r="N544" s="38">
        <v>45</v>
      </c>
      <c r="O544" s="413" t="s">
        <v>781</v>
      </c>
      <c r="P544" s="399"/>
      <c r="Q544" s="399"/>
      <c r="R544" s="399"/>
      <c r="S544" s="400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782</v>
      </c>
      <c r="B545" s="64" t="s">
        <v>783</v>
      </c>
      <c r="C545" s="37">
        <v>4301051510</v>
      </c>
      <c r="D545" s="397">
        <v>4640242180540</v>
      </c>
      <c r="E545" s="397"/>
      <c r="F545" s="63">
        <v>1.3</v>
      </c>
      <c r="G545" s="38">
        <v>6</v>
      </c>
      <c r="H545" s="63">
        <v>7.8</v>
      </c>
      <c r="I545" s="63">
        <v>8.3640000000000008</v>
      </c>
      <c r="J545" s="38">
        <v>56</v>
      </c>
      <c r="K545" s="38" t="s">
        <v>114</v>
      </c>
      <c r="L545" s="39" t="s">
        <v>80</v>
      </c>
      <c r="M545" s="39"/>
      <c r="N545" s="38">
        <v>30</v>
      </c>
      <c r="O545" s="414" t="s">
        <v>784</v>
      </c>
      <c r="P545" s="399"/>
      <c r="Q545" s="399"/>
      <c r="R545" s="399"/>
      <c r="S545" s="400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785</v>
      </c>
      <c r="B546" s="64" t="s">
        <v>786</v>
      </c>
      <c r="C546" s="37">
        <v>4301051390</v>
      </c>
      <c r="D546" s="397">
        <v>4640242181233</v>
      </c>
      <c r="E546" s="397"/>
      <c r="F546" s="63">
        <v>0.3</v>
      </c>
      <c r="G546" s="38">
        <v>6</v>
      </c>
      <c r="H546" s="63">
        <v>1.8</v>
      </c>
      <c r="I546" s="63">
        <v>1.984</v>
      </c>
      <c r="J546" s="38">
        <v>234</v>
      </c>
      <c r="K546" s="38" t="s">
        <v>84</v>
      </c>
      <c r="L546" s="39" t="s">
        <v>80</v>
      </c>
      <c r="M546" s="39"/>
      <c r="N546" s="38">
        <v>40</v>
      </c>
      <c r="O546" s="415" t="s">
        <v>787</v>
      </c>
      <c r="P546" s="399"/>
      <c r="Q546" s="399"/>
      <c r="R546" s="399"/>
      <c r="S546" s="400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788</v>
      </c>
      <c r="B547" s="64" t="s">
        <v>789</v>
      </c>
      <c r="C547" s="37">
        <v>4301051448</v>
      </c>
      <c r="D547" s="397">
        <v>4640242181226</v>
      </c>
      <c r="E547" s="397"/>
      <c r="F547" s="63">
        <v>0.3</v>
      </c>
      <c r="G547" s="38">
        <v>6</v>
      </c>
      <c r="H547" s="63">
        <v>1.8</v>
      </c>
      <c r="I547" s="63">
        <v>1.972</v>
      </c>
      <c r="J547" s="38">
        <v>234</v>
      </c>
      <c r="K547" s="38" t="s">
        <v>84</v>
      </c>
      <c r="L547" s="39" t="s">
        <v>80</v>
      </c>
      <c r="M547" s="39"/>
      <c r="N547" s="38">
        <v>30</v>
      </c>
      <c r="O547" s="416" t="s">
        <v>790</v>
      </c>
      <c r="P547" s="399"/>
      <c r="Q547" s="399"/>
      <c r="R547" s="399"/>
      <c r="S547" s="400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404"/>
      <c r="B548" s="404"/>
      <c r="C548" s="404"/>
      <c r="D548" s="404"/>
      <c r="E548" s="404"/>
      <c r="F548" s="404"/>
      <c r="G548" s="404"/>
      <c r="H548" s="404"/>
      <c r="I548" s="404"/>
      <c r="J548" s="404"/>
      <c r="K548" s="404"/>
      <c r="L548" s="404"/>
      <c r="M548" s="404"/>
      <c r="N548" s="405"/>
      <c r="O548" s="401" t="s">
        <v>43</v>
      </c>
      <c r="P548" s="402"/>
      <c r="Q548" s="402"/>
      <c r="R548" s="402"/>
      <c r="S548" s="402"/>
      <c r="T548" s="402"/>
      <c r="U548" s="403"/>
      <c r="V548" s="43" t="s">
        <v>42</v>
      </c>
      <c r="W548" s="44">
        <f>IFERROR(W543/H543,"0")+IFERROR(W544/H544,"0")+IFERROR(W545/H545,"0")+IFERROR(W546/H546,"0")+IFERROR(W547/H547,"0")</f>
        <v>0</v>
      </c>
      <c r="X548" s="44">
        <f>IFERROR(X543/H543,"0")+IFERROR(X544/H544,"0")+IFERROR(X545/H545,"0")+IFERROR(X546/H546,"0")+IFERROR(X547/H547,"0")</f>
        <v>0</v>
      </c>
      <c r="Y548" s="44">
        <f>IFERROR(IF(Y543="",0,Y543),"0")+IFERROR(IF(Y544="",0,Y544),"0")+IFERROR(IF(Y545="",0,Y545),"0")+IFERROR(IF(Y546="",0,Y546),"0")+IFERROR(IF(Y547="",0,Y547),"0")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404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5"/>
      <c r="O549" s="401" t="s">
        <v>43</v>
      </c>
      <c r="P549" s="402"/>
      <c r="Q549" s="402"/>
      <c r="R549" s="402"/>
      <c r="S549" s="402"/>
      <c r="T549" s="402"/>
      <c r="U549" s="403"/>
      <c r="V549" s="43" t="s">
        <v>0</v>
      </c>
      <c r="W549" s="44">
        <f>IFERROR(SUM(W543:W547),"0")</f>
        <v>0</v>
      </c>
      <c r="X549" s="44">
        <f>IFERROR(SUM(X543:X547),"0")</f>
        <v>0</v>
      </c>
      <c r="Y549" s="43"/>
      <c r="Z549" s="68"/>
      <c r="AA549" s="68"/>
    </row>
    <row r="550" spans="1:67" ht="14.25" customHeight="1" x14ac:dyDescent="0.25">
      <c r="A550" s="417" t="s">
        <v>219</v>
      </c>
      <c r="B550" s="417"/>
      <c r="C550" s="417"/>
      <c r="D550" s="417"/>
      <c r="E550" s="417"/>
      <c r="F550" s="417"/>
      <c r="G550" s="417"/>
      <c r="H550" s="417"/>
      <c r="I550" s="417"/>
      <c r="J550" s="417"/>
      <c r="K550" s="417"/>
      <c r="L550" s="417"/>
      <c r="M550" s="417"/>
      <c r="N550" s="417"/>
      <c r="O550" s="417"/>
      <c r="P550" s="417"/>
      <c r="Q550" s="417"/>
      <c r="R550" s="417"/>
      <c r="S550" s="417"/>
      <c r="T550" s="417"/>
      <c r="U550" s="417"/>
      <c r="V550" s="417"/>
      <c r="W550" s="417"/>
      <c r="X550" s="417"/>
      <c r="Y550" s="417"/>
      <c r="Z550" s="67"/>
      <c r="AA550" s="67"/>
    </row>
    <row r="551" spans="1:67" ht="27" customHeight="1" x14ac:dyDescent="0.25">
      <c r="A551" s="64" t="s">
        <v>791</v>
      </c>
      <c r="B551" s="64" t="s">
        <v>792</v>
      </c>
      <c r="C551" s="37">
        <v>4301060354</v>
      </c>
      <c r="D551" s="397">
        <v>4640242180120</v>
      </c>
      <c r="E551" s="397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18" t="s">
        <v>793</v>
      </c>
      <c r="P551" s="399"/>
      <c r="Q551" s="399"/>
      <c r="R551" s="399"/>
      <c r="S551" s="400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791</v>
      </c>
      <c r="B552" s="64" t="s">
        <v>794</v>
      </c>
      <c r="C552" s="37">
        <v>4301060408</v>
      </c>
      <c r="D552" s="397">
        <v>4640242180120</v>
      </c>
      <c r="E552" s="397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9" t="s">
        <v>795</v>
      </c>
      <c r="P552" s="399"/>
      <c r="Q552" s="399"/>
      <c r="R552" s="399"/>
      <c r="S552" s="400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796</v>
      </c>
      <c r="B553" s="64" t="s">
        <v>797</v>
      </c>
      <c r="C553" s="37">
        <v>4301060355</v>
      </c>
      <c r="D553" s="397">
        <v>4640242180137</v>
      </c>
      <c r="E553" s="397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20" t="s">
        <v>798</v>
      </c>
      <c r="P553" s="399"/>
      <c r="Q553" s="399"/>
      <c r="R553" s="399"/>
      <c r="S553" s="400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796</v>
      </c>
      <c r="B554" s="64" t="s">
        <v>799</v>
      </c>
      <c r="C554" s="37">
        <v>4301060407</v>
      </c>
      <c r="D554" s="397">
        <v>4640242180137</v>
      </c>
      <c r="E554" s="397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398" t="s">
        <v>800</v>
      </c>
      <c r="P554" s="399"/>
      <c r="Q554" s="399"/>
      <c r="R554" s="399"/>
      <c r="S554" s="400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5"/>
      <c r="O555" s="401" t="s">
        <v>43</v>
      </c>
      <c r="P555" s="402"/>
      <c r="Q555" s="402"/>
      <c r="R555" s="402"/>
      <c r="S555" s="402"/>
      <c r="T555" s="402"/>
      <c r="U555" s="403"/>
      <c r="V555" s="43" t="s">
        <v>42</v>
      </c>
      <c r="W555" s="44">
        <f>IFERROR(W551/H551,"0")+IFERROR(W552/H552,"0")+IFERROR(W553/H553,"0")+IFERROR(W554/H554,"0")</f>
        <v>0</v>
      </c>
      <c r="X555" s="44">
        <f>IFERROR(X551/H551,"0")+IFERROR(X552/H552,"0")+IFERROR(X553/H553,"0")+IFERROR(X554/H554,"0")</f>
        <v>0</v>
      </c>
      <c r="Y555" s="44">
        <f>IFERROR(IF(Y551="",0,Y551),"0")+IFERROR(IF(Y552="",0,Y552),"0")+IFERROR(IF(Y553="",0,Y553),"0")+IFERROR(IF(Y554="",0,Y554),"0")</f>
        <v>0</v>
      </c>
      <c r="Z555" s="68"/>
      <c r="AA555" s="68"/>
    </row>
    <row r="556" spans="1:67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5"/>
      <c r="O556" s="401" t="s">
        <v>43</v>
      </c>
      <c r="P556" s="402"/>
      <c r="Q556" s="402"/>
      <c r="R556" s="402"/>
      <c r="S556" s="402"/>
      <c r="T556" s="402"/>
      <c r="U556" s="403"/>
      <c r="V556" s="43" t="s">
        <v>0</v>
      </c>
      <c r="W556" s="44">
        <f>IFERROR(SUM(W551:W554),"0")</f>
        <v>0</v>
      </c>
      <c r="X556" s="44">
        <f>IFERROR(SUM(X551:X554),"0")</f>
        <v>0</v>
      </c>
      <c r="Y556" s="43"/>
      <c r="Z556" s="68"/>
      <c r="AA556" s="68"/>
    </row>
    <row r="557" spans="1:67" ht="15" customHeight="1" x14ac:dyDescent="0.2">
      <c r="A557" s="404"/>
      <c r="B557" s="404"/>
      <c r="C557" s="404"/>
      <c r="D557" s="404"/>
      <c r="E557" s="404"/>
      <c r="F557" s="404"/>
      <c r="G557" s="404"/>
      <c r="H557" s="404"/>
      <c r="I557" s="404"/>
      <c r="J557" s="404"/>
      <c r="K557" s="404"/>
      <c r="L557" s="404"/>
      <c r="M557" s="404"/>
      <c r="N557" s="409"/>
      <c r="O557" s="406" t="s">
        <v>36</v>
      </c>
      <c r="P557" s="407"/>
      <c r="Q557" s="407"/>
      <c r="R557" s="407"/>
      <c r="S557" s="407"/>
      <c r="T557" s="407"/>
      <c r="U557" s="408"/>
      <c r="V557" s="43" t="s">
        <v>0</v>
      </c>
      <c r="W557" s="44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0</v>
      </c>
      <c r="X557" s="44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0</v>
      </c>
      <c r="Y557" s="43"/>
      <c r="Z557" s="68"/>
      <c r="AA557" s="68"/>
    </row>
    <row r="558" spans="1:67" x14ac:dyDescent="0.2">
      <c r="A558" s="404"/>
      <c r="B558" s="404"/>
      <c r="C558" s="404"/>
      <c r="D558" s="404"/>
      <c r="E558" s="404"/>
      <c r="F558" s="404"/>
      <c r="G558" s="404"/>
      <c r="H558" s="404"/>
      <c r="I558" s="404"/>
      <c r="J558" s="404"/>
      <c r="K558" s="404"/>
      <c r="L558" s="404"/>
      <c r="M558" s="404"/>
      <c r="N558" s="409"/>
      <c r="O558" s="406" t="s">
        <v>37</v>
      </c>
      <c r="P558" s="407"/>
      <c r="Q558" s="407"/>
      <c r="R558" s="407"/>
      <c r="S558" s="407"/>
      <c r="T558" s="407"/>
      <c r="U558" s="408"/>
      <c r="V558" s="43" t="s">
        <v>0</v>
      </c>
      <c r="W558" s="44">
        <f>IFERROR(SUM(BL22:BL554),"0")</f>
        <v>0</v>
      </c>
      <c r="X558" s="44">
        <f>IFERROR(SUM(BM22:BM554),"0")</f>
        <v>0</v>
      </c>
      <c r="Y558" s="43"/>
      <c r="Z558" s="68"/>
      <c r="AA558" s="68"/>
    </row>
    <row r="559" spans="1:67" x14ac:dyDescent="0.2">
      <c r="A559" s="404"/>
      <c r="B559" s="404"/>
      <c r="C559" s="404"/>
      <c r="D559" s="404"/>
      <c r="E559" s="404"/>
      <c r="F559" s="404"/>
      <c r="G559" s="404"/>
      <c r="H559" s="404"/>
      <c r="I559" s="404"/>
      <c r="J559" s="404"/>
      <c r="K559" s="404"/>
      <c r="L559" s="404"/>
      <c r="M559" s="404"/>
      <c r="N559" s="409"/>
      <c r="O559" s="406" t="s">
        <v>38</v>
      </c>
      <c r="P559" s="407"/>
      <c r="Q559" s="407"/>
      <c r="R559" s="407"/>
      <c r="S559" s="407"/>
      <c r="T559" s="407"/>
      <c r="U559" s="408"/>
      <c r="V559" s="43" t="s">
        <v>23</v>
      </c>
      <c r="W559" s="45">
        <f>ROUNDUP(SUM(BN22:BN554),0)</f>
        <v>0</v>
      </c>
      <c r="X559" s="45">
        <f>ROUNDUP(SUM(BO22:BO554),0)</f>
        <v>0</v>
      </c>
      <c r="Y559" s="43"/>
      <c r="Z559" s="68"/>
      <c r="AA559" s="68"/>
    </row>
    <row r="560" spans="1:67" x14ac:dyDescent="0.2">
      <c r="A560" s="404"/>
      <c r="B560" s="404"/>
      <c r="C560" s="404"/>
      <c r="D560" s="404"/>
      <c r="E560" s="404"/>
      <c r="F560" s="404"/>
      <c r="G560" s="404"/>
      <c r="H560" s="404"/>
      <c r="I560" s="404"/>
      <c r="J560" s="404"/>
      <c r="K560" s="404"/>
      <c r="L560" s="404"/>
      <c r="M560" s="404"/>
      <c r="N560" s="409"/>
      <c r="O560" s="406" t="s">
        <v>39</v>
      </c>
      <c r="P560" s="407"/>
      <c r="Q560" s="407"/>
      <c r="R560" s="407"/>
      <c r="S560" s="407"/>
      <c r="T560" s="407"/>
      <c r="U560" s="408"/>
      <c r="V560" s="43" t="s">
        <v>0</v>
      </c>
      <c r="W560" s="44">
        <f>GrossWeightTotal+PalletQtyTotal*25</f>
        <v>0</v>
      </c>
      <c r="X560" s="44">
        <f>GrossWeightTotalR+PalletQtyTotalR*25</f>
        <v>0</v>
      </c>
      <c r="Y560" s="43"/>
      <c r="Z560" s="68"/>
      <c r="AA560" s="68"/>
    </row>
    <row r="561" spans="1:30" x14ac:dyDescent="0.2">
      <c r="A561" s="404"/>
      <c r="B561" s="404"/>
      <c r="C561" s="404"/>
      <c r="D561" s="404"/>
      <c r="E561" s="404"/>
      <c r="F561" s="404"/>
      <c r="G561" s="404"/>
      <c r="H561" s="404"/>
      <c r="I561" s="404"/>
      <c r="J561" s="404"/>
      <c r="K561" s="404"/>
      <c r="L561" s="404"/>
      <c r="M561" s="404"/>
      <c r="N561" s="409"/>
      <c r="O561" s="406" t="s">
        <v>40</v>
      </c>
      <c r="P561" s="407"/>
      <c r="Q561" s="407"/>
      <c r="R561" s="407"/>
      <c r="S561" s="407"/>
      <c r="T561" s="407"/>
      <c r="U561" s="408"/>
      <c r="V561" s="43" t="s">
        <v>23</v>
      </c>
      <c r="W561" s="44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0</v>
      </c>
      <c r="X561" s="44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0</v>
      </c>
      <c r="Y561" s="43"/>
      <c r="Z561" s="68"/>
      <c r="AA561" s="68"/>
    </row>
    <row r="562" spans="1:30" ht="14.25" x14ac:dyDescent="0.2">
      <c r="A562" s="404"/>
      <c r="B562" s="404"/>
      <c r="C562" s="404"/>
      <c r="D562" s="404"/>
      <c r="E562" s="404"/>
      <c r="F562" s="404"/>
      <c r="G562" s="404"/>
      <c r="H562" s="404"/>
      <c r="I562" s="404"/>
      <c r="J562" s="404"/>
      <c r="K562" s="404"/>
      <c r="L562" s="404"/>
      <c r="M562" s="404"/>
      <c r="N562" s="409"/>
      <c r="O562" s="406" t="s">
        <v>41</v>
      </c>
      <c r="P562" s="407"/>
      <c r="Q562" s="407"/>
      <c r="R562" s="407"/>
      <c r="S562" s="407"/>
      <c r="T562" s="407"/>
      <c r="U562" s="408"/>
      <c r="V562" s="46" t="s">
        <v>54</v>
      </c>
      <c r="W562" s="43"/>
      <c r="X562" s="43"/>
      <c r="Y562" s="43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0</v>
      </c>
      <c r="Z562" s="68"/>
      <c r="AA562" s="68"/>
    </row>
    <row r="563" spans="1:30" ht="13.5" thickBot="1" x14ac:dyDescent="0.25"/>
    <row r="564" spans="1:30" ht="27" thickTop="1" thickBot="1" x14ac:dyDescent="0.25">
      <c r="A564" s="47" t="s">
        <v>9</v>
      </c>
      <c r="B564" s="79" t="s">
        <v>76</v>
      </c>
      <c r="C564" s="396" t="s">
        <v>108</v>
      </c>
      <c r="D564" s="396" t="s">
        <v>108</v>
      </c>
      <c r="E564" s="396" t="s">
        <v>108</v>
      </c>
      <c r="F564" s="396" t="s">
        <v>108</v>
      </c>
      <c r="G564" s="396" t="s">
        <v>241</v>
      </c>
      <c r="H564" s="396" t="s">
        <v>241</v>
      </c>
      <c r="I564" s="396" t="s">
        <v>241</v>
      </c>
      <c r="J564" s="396" t="s">
        <v>241</v>
      </c>
      <c r="K564" s="410"/>
      <c r="L564" s="396" t="s">
        <v>241</v>
      </c>
      <c r="M564" s="410"/>
      <c r="N564" s="396" t="s">
        <v>241</v>
      </c>
      <c r="O564" s="396" t="s">
        <v>241</v>
      </c>
      <c r="P564" s="396" t="s">
        <v>241</v>
      </c>
      <c r="Q564" s="396" t="s">
        <v>501</v>
      </c>
      <c r="R564" s="396" t="s">
        <v>501</v>
      </c>
      <c r="S564" s="396" t="s">
        <v>580</v>
      </c>
      <c r="T564" s="396" t="s">
        <v>580</v>
      </c>
      <c r="U564" s="396" t="s">
        <v>580</v>
      </c>
      <c r="V564" s="396" t="s">
        <v>580</v>
      </c>
      <c r="W564" s="79" t="s">
        <v>668</v>
      </c>
      <c r="X564" s="79" t="s">
        <v>717</v>
      </c>
      <c r="AA564" s="61"/>
      <c r="AD564" s="1"/>
    </row>
    <row r="565" spans="1:30" ht="14.25" customHeight="1" thickTop="1" x14ac:dyDescent="0.2">
      <c r="A565" s="411" t="s">
        <v>10</v>
      </c>
      <c r="B565" s="396" t="s">
        <v>76</v>
      </c>
      <c r="C565" s="396" t="s">
        <v>109</v>
      </c>
      <c r="D565" s="396" t="s">
        <v>117</v>
      </c>
      <c r="E565" s="396" t="s">
        <v>108</v>
      </c>
      <c r="F565" s="396" t="s">
        <v>231</v>
      </c>
      <c r="G565" s="396" t="s">
        <v>242</v>
      </c>
      <c r="H565" s="396" t="s">
        <v>259</v>
      </c>
      <c r="I565" s="396" t="s">
        <v>278</v>
      </c>
      <c r="J565" s="396" t="s">
        <v>351</v>
      </c>
      <c r="K565" s="1"/>
      <c r="L565" s="396" t="s">
        <v>385</v>
      </c>
      <c r="M565" s="1"/>
      <c r="N565" s="396" t="s">
        <v>385</v>
      </c>
      <c r="O565" s="396" t="s">
        <v>471</v>
      </c>
      <c r="P565" s="396" t="s">
        <v>488</v>
      </c>
      <c r="Q565" s="396" t="s">
        <v>502</v>
      </c>
      <c r="R565" s="396" t="s">
        <v>549</v>
      </c>
      <c r="S565" s="396" t="s">
        <v>581</v>
      </c>
      <c r="T565" s="396" t="s">
        <v>628</v>
      </c>
      <c r="U565" s="396" t="s">
        <v>655</v>
      </c>
      <c r="V565" s="396" t="s">
        <v>662</v>
      </c>
      <c r="W565" s="396" t="s">
        <v>668</v>
      </c>
      <c r="X565" s="396" t="s">
        <v>718</v>
      </c>
      <c r="AA565" s="61"/>
      <c r="AD565" s="1"/>
    </row>
    <row r="566" spans="1:30" ht="13.5" thickBot="1" x14ac:dyDescent="0.25">
      <c r="A566" s="412"/>
      <c r="B566" s="396"/>
      <c r="C566" s="396"/>
      <c r="D566" s="396"/>
      <c r="E566" s="396"/>
      <c r="F566" s="396"/>
      <c r="G566" s="396"/>
      <c r="H566" s="396"/>
      <c r="I566" s="396"/>
      <c r="J566" s="396"/>
      <c r="K566" s="1"/>
      <c r="L566" s="396"/>
      <c r="M566" s="1"/>
      <c r="N566" s="396"/>
      <c r="O566" s="396"/>
      <c r="P566" s="396"/>
      <c r="Q566" s="396"/>
      <c r="R566" s="396"/>
      <c r="S566" s="396"/>
      <c r="T566" s="396"/>
      <c r="U566" s="396"/>
      <c r="V566" s="396"/>
      <c r="W566" s="396"/>
      <c r="X566" s="396"/>
      <c r="AA566" s="61"/>
      <c r="AD566" s="1"/>
    </row>
    <row r="567" spans="1:30" ht="18" thickTop="1" thickBot="1" x14ac:dyDescent="0.25">
      <c r="A567" s="47" t="s">
        <v>13</v>
      </c>
      <c r="B567" s="53">
        <f>IFERROR(X22*1,"0")+IFERROR(X23*1,"0")+IFERROR(X27*1,"0")+IFERROR(X28*1,"0")+IFERROR(X29*1,"0")+IFERROR(X30*1,"0")+IFERROR(X31*1,"0")+IFERROR(X32*1,"0")+IFERROR(X33*1,"0")+IFERROR(X37*1,"0")+IFERROR(X41*1,"0")</f>
        <v>0</v>
      </c>
      <c r="C567" s="53">
        <f>IFERROR(X47*1,"0")+IFERROR(X48*1,"0")</f>
        <v>0</v>
      </c>
      <c r="D567" s="53">
        <f>IFERROR(X53*1,"0")+IFERROR(X54*1,"0")+IFERROR(X55*1,"0")+IFERROR(X56*1,"0")</f>
        <v>0</v>
      </c>
      <c r="E567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7" s="53">
        <f>IFERROR(X130*1,"0")+IFERROR(X131*1,"0")+IFERROR(X132*1,"0")+IFERROR(X133*1,"0")+IFERROR(X134*1,"0")</f>
        <v>0</v>
      </c>
      <c r="G567" s="53">
        <f>IFERROR(X140*1,"0")+IFERROR(X141*1,"0")+IFERROR(X142*1,"0")+IFERROR(X143*1,"0")+IFERROR(X144*1,"0")+IFERROR(X145*1,"0")</f>
        <v>0</v>
      </c>
      <c r="H567" s="53">
        <f>IFERROR(X150*1,"0")+IFERROR(X151*1,"0")+IFERROR(X152*1,"0")+IFERROR(X153*1,"0")+IFERROR(X154*1,"0")+IFERROR(X155*1,"0")+IFERROR(X156*1,"0")+IFERROR(X157*1,"0")+IFERROR(X158*1,"0")</f>
        <v>0</v>
      </c>
      <c r="I567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7" s="53">
        <f>IFERROR(X210*1,"0")+IFERROR(X211*1,"0")+IFERROR(X212*1,"0")+IFERROR(X213*1,"0")+IFERROR(X214*1,"0")+IFERROR(X215*1,"0")+IFERROR(X216*1,"0")+IFERROR(X220*1,"0")+IFERROR(X221*1,"0")+IFERROR(X222*1,"0")</f>
        <v>0</v>
      </c>
      <c r="K567" s="1"/>
      <c r="L567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7" s="1"/>
      <c r="N567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O567" s="53">
        <f>IFERROR(X293*1,"0")+IFERROR(X294*1,"0")+IFERROR(X295*1,"0")+IFERROR(X296*1,"0")+IFERROR(X297*1,"0")+IFERROR(X298*1,"0")+IFERROR(X299*1,"0")+IFERROR(X303*1,"0")+IFERROR(X304*1,"0")</f>
        <v>0</v>
      </c>
      <c r="P567" s="53">
        <f>IFERROR(X309*1,"0")+IFERROR(X313*1,"0")+IFERROR(X314*1,"0")+IFERROR(X315*1,"0")+IFERROR(X319*1,"0")+IFERROR(X323*1,"0")</f>
        <v>0</v>
      </c>
      <c r="Q567" s="53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0</v>
      </c>
      <c r="R567" s="53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S567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T567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53">
        <f>IFERROR(X457*1,"0")+IFERROR(X458*1,"0")+IFERROR(X459*1,"0")</f>
        <v>0</v>
      </c>
      <c r="V567" s="53">
        <f>IFERROR(X464*1,"0")+IFERROR(X468*1,"0")</f>
        <v>0</v>
      </c>
      <c r="W567" s="53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0</v>
      </c>
      <c r="X567" s="53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0</v>
      </c>
      <c r="AA567" s="61"/>
      <c r="AD567" s="1"/>
    </row>
  </sheetData>
  <sheetProtection algorithmName="SHA-512" hashValue="3r4TPYM09brBg294uPggWpofh5QhTa+uzCx7t2UCzyv9q3jrpdPys6lp4F76lV6orDvhU1Kd9sm2tzvM/Lq5ZQ==" saltValue="UEX47VxYrI1EFD/EYEOki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O340:U340"/>
    <mergeCell ref="A340:N341"/>
    <mergeCell ref="O341:U341"/>
    <mergeCell ref="A342:Y342"/>
    <mergeCell ref="D343:E343"/>
    <mergeCell ref="O343:S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D357:E357"/>
    <mergeCell ref="O357:S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A473:Y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O500:U500"/>
    <mergeCell ref="A500:N501"/>
    <mergeCell ref="O501:U501"/>
    <mergeCell ref="A502:Y502"/>
    <mergeCell ref="D503:E503"/>
    <mergeCell ref="O503:S503"/>
    <mergeCell ref="D504:E504"/>
    <mergeCell ref="O504:S504"/>
    <mergeCell ref="D505:E505"/>
    <mergeCell ref="O505:S505"/>
    <mergeCell ref="O506:U506"/>
    <mergeCell ref="A506:N507"/>
    <mergeCell ref="O507:U507"/>
    <mergeCell ref="A508:Y508"/>
    <mergeCell ref="D509:E509"/>
    <mergeCell ref="O509:S509"/>
    <mergeCell ref="O510:U510"/>
    <mergeCell ref="A510:N511"/>
    <mergeCell ref="O511:U511"/>
    <mergeCell ref="A512:Y512"/>
    <mergeCell ref="A513:Y513"/>
    <mergeCell ref="A514:Y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O532:U532"/>
    <mergeCell ref="A532:N533"/>
    <mergeCell ref="O533:U533"/>
    <mergeCell ref="A534:Y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L565:L566"/>
    <mergeCell ref="N565:N566"/>
    <mergeCell ref="O565:O566"/>
    <mergeCell ref="P565:P566"/>
    <mergeCell ref="Q565:Q566"/>
    <mergeCell ref="R565:R566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A550:Y550"/>
    <mergeCell ref="D551:E551"/>
    <mergeCell ref="O551:S551"/>
    <mergeCell ref="D552:E552"/>
    <mergeCell ref="O552:S552"/>
    <mergeCell ref="D553:E553"/>
    <mergeCell ref="O553:S553"/>
    <mergeCell ref="S565:S566"/>
    <mergeCell ref="T565:T566"/>
    <mergeCell ref="U565:U566"/>
    <mergeCell ref="V565:V566"/>
    <mergeCell ref="W565:W566"/>
    <mergeCell ref="X565:X566"/>
    <mergeCell ref="D554:E554"/>
    <mergeCell ref="O554:S554"/>
    <mergeCell ref="O555:U555"/>
    <mergeCell ref="A555:N556"/>
    <mergeCell ref="O556:U556"/>
    <mergeCell ref="O557:U557"/>
    <mergeCell ref="A557:N562"/>
    <mergeCell ref="O558:U558"/>
    <mergeCell ref="O559:U559"/>
    <mergeCell ref="O560:U560"/>
    <mergeCell ref="O561:U561"/>
    <mergeCell ref="O562:U562"/>
    <mergeCell ref="C564:F564"/>
    <mergeCell ref="G564:P564"/>
    <mergeCell ref="Q564:R564"/>
    <mergeCell ref="S564:V564"/>
    <mergeCell ref="A565:A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J565:J56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9"/>
    </row>
    <row r="3" spans="2:8" x14ac:dyDescent="0.2">
      <c r="B3" s="54" t="s">
        <v>802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804</v>
      </c>
      <c r="C6" s="54" t="s">
        <v>805</v>
      </c>
      <c r="D6" s="54" t="s">
        <v>806</v>
      </c>
      <c r="E6" s="54" t="s">
        <v>48</v>
      </c>
    </row>
    <row r="7" spans="2:8" x14ac:dyDescent="0.2">
      <c r="B7" s="54" t="s">
        <v>807</v>
      </c>
      <c r="C7" s="54" t="s">
        <v>808</v>
      </c>
      <c r="D7" s="54" t="s">
        <v>809</v>
      </c>
      <c r="E7" s="54" t="s">
        <v>48</v>
      </c>
    </row>
    <row r="8" spans="2:8" x14ac:dyDescent="0.2">
      <c r="B8" s="54" t="s">
        <v>810</v>
      </c>
      <c r="C8" s="54" t="s">
        <v>811</v>
      </c>
      <c r="D8" s="54" t="s">
        <v>812</v>
      </c>
      <c r="E8" s="54" t="s">
        <v>48</v>
      </c>
    </row>
    <row r="9" spans="2:8" x14ac:dyDescent="0.2">
      <c r="B9" s="54" t="s">
        <v>813</v>
      </c>
      <c r="C9" s="54" t="s">
        <v>814</v>
      </c>
      <c r="D9" s="54" t="s">
        <v>815</v>
      </c>
      <c r="E9" s="54" t="s">
        <v>48</v>
      </c>
    </row>
    <row r="10" spans="2:8" x14ac:dyDescent="0.2">
      <c r="B10" s="54" t="s">
        <v>816</v>
      </c>
      <c r="C10" s="54" t="s">
        <v>817</v>
      </c>
      <c r="D10" s="54" t="s">
        <v>818</v>
      </c>
      <c r="E10" s="54" t="s">
        <v>48</v>
      </c>
    </row>
    <row r="11" spans="2:8" x14ac:dyDescent="0.2">
      <c r="B11" s="54" t="s">
        <v>819</v>
      </c>
      <c r="C11" s="54" t="s">
        <v>820</v>
      </c>
      <c r="D11" s="54" t="s">
        <v>821</v>
      </c>
      <c r="E11" s="54" t="s">
        <v>48</v>
      </c>
    </row>
    <row r="13" spans="2:8" x14ac:dyDescent="0.2">
      <c r="B13" s="54" t="s">
        <v>822</v>
      </c>
      <c r="C13" s="54" t="s">
        <v>805</v>
      </c>
      <c r="D13" s="54" t="s">
        <v>48</v>
      </c>
      <c r="E13" s="54" t="s">
        <v>48</v>
      </c>
    </row>
    <row r="15" spans="2:8" x14ac:dyDescent="0.2">
      <c r="B15" s="54" t="s">
        <v>823</v>
      </c>
      <c r="C15" s="54" t="s">
        <v>808</v>
      </c>
      <c r="D15" s="54" t="s">
        <v>48</v>
      </c>
      <c r="E15" s="54" t="s">
        <v>48</v>
      </c>
    </row>
    <row r="17" spans="2:5" x14ac:dyDescent="0.2">
      <c r="B17" s="54" t="s">
        <v>824</v>
      </c>
      <c r="C17" s="54" t="s">
        <v>811</v>
      </c>
      <c r="D17" s="54" t="s">
        <v>48</v>
      </c>
      <c r="E17" s="54" t="s">
        <v>48</v>
      </c>
    </row>
    <row r="19" spans="2:5" x14ac:dyDescent="0.2">
      <c r="B19" s="54" t="s">
        <v>825</v>
      </c>
      <c r="C19" s="54" t="s">
        <v>814</v>
      </c>
      <c r="D19" s="54" t="s">
        <v>48</v>
      </c>
      <c r="E19" s="54" t="s">
        <v>48</v>
      </c>
    </row>
    <row r="21" spans="2:5" x14ac:dyDescent="0.2">
      <c r="B21" s="54" t="s">
        <v>826</v>
      </c>
      <c r="C21" s="54" t="s">
        <v>817</v>
      </c>
      <c r="D21" s="54" t="s">
        <v>48</v>
      </c>
      <c r="E21" s="54" t="s">
        <v>48</v>
      </c>
    </row>
    <row r="23" spans="2:5" x14ac:dyDescent="0.2">
      <c r="B23" s="54" t="s">
        <v>827</v>
      </c>
      <c r="C23" s="54" t="s">
        <v>820</v>
      </c>
      <c r="D23" s="54" t="s">
        <v>48</v>
      </c>
      <c r="E23" s="54" t="s">
        <v>48</v>
      </c>
    </row>
    <row r="25" spans="2:5" x14ac:dyDescent="0.2">
      <c r="B25" s="54" t="s">
        <v>828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836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837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838</v>
      </c>
      <c r="C35" s="54" t="s">
        <v>48</v>
      </c>
      <c r="D35" s="54" t="s">
        <v>48</v>
      </c>
      <c r="E35" s="54" t="s">
        <v>48</v>
      </c>
    </row>
  </sheetData>
  <sheetProtection algorithmName="SHA-512" hashValue="ImiA6bm5962XqcZJt5XUmw2Qwk0NZ9w99GCsKKTkXuhGLdaGwlclzKQgNSJGy8Bag8ghkTkiO1vW8RmpKQvR5Q==" saltValue="29aWSNhYAaJLL8SaPmdY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1312</vt:i4>
      </vt:variant>
    </vt:vector>
  </HeadingPairs>
  <TitlesOfParts>
    <vt:vector size="13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2024-06-21T06:49:27Z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