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-dax.aos.wrk\AppData\Local\Temp\AxReports\"/>
    </mc:Choice>
  </mc:AlternateContent>
  <bookViews>
    <workbookView xWindow="4090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G260" i="2" l="1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J260" i="2"/>
  <c r="I260" i="2"/>
  <c r="H260" i="2"/>
  <c r="G260" i="2"/>
  <c r="F260" i="2"/>
  <c r="E260" i="2"/>
  <c r="D260" i="2"/>
  <c r="C260" i="2"/>
  <c r="B260" i="2"/>
  <c r="V253" i="2"/>
  <c r="V252" i="2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48" i="2" s="1"/>
  <c r="X241" i="2"/>
  <c r="W241" i="2"/>
  <c r="X240" i="2"/>
  <c r="W240" i="2"/>
  <c r="X239" i="2"/>
  <c r="W239" i="2"/>
  <c r="X238" i="2"/>
  <c r="X248" i="2" s="1"/>
  <c r="W238" i="2"/>
  <c r="W249" i="2" s="1"/>
  <c r="V236" i="2"/>
  <c r="X235" i="2"/>
  <c r="W235" i="2"/>
  <c r="V235" i="2"/>
  <c r="X234" i="2"/>
  <c r="W234" i="2"/>
  <c r="X233" i="2"/>
  <c r="W233" i="2"/>
  <c r="X232" i="2"/>
  <c r="W232" i="2"/>
  <c r="X231" i="2"/>
  <c r="W231" i="2"/>
  <c r="W236" i="2" s="1"/>
  <c r="W229" i="2"/>
  <c r="V229" i="2"/>
  <c r="X228" i="2"/>
  <c r="W228" i="2"/>
  <c r="V228" i="2"/>
  <c r="X227" i="2"/>
  <c r="W227" i="2"/>
  <c r="V225" i="2"/>
  <c r="V224" i="2"/>
  <c r="X223" i="2"/>
  <c r="X224" i="2" s="1"/>
  <c r="W223" i="2"/>
  <c r="W225" i="2" s="1"/>
  <c r="W219" i="2"/>
  <c r="V219" i="2"/>
  <c r="X218" i="2"/>
  <c r="V218" i="2"/>
  <c r="X217" i="2"/>
  <c r="W217" i="2"/>
  <c r="W218" i="2" s="1"/>
  <c r="N217" i="2"/>
  <c r="W214" i="2"/>
  <c r="V214" i="2"/>
  <c r="W213" i="2"/>
  <c r="V213" i="2"/>
  <c r="X212" i="2"/>
  <c r="X213" i="2" s="1"/>
  <c r="W212" i="2"/>
  <c r="V208" i="2"/>
  <c r="V207" i="2"/>
  <c r="X206" i="2"/>
  <c r="X207" i="2" s="1"/>
  <c r="W206" i="2"/>
  <c r="W208" i="2" s="1"/>
  <c r="N206" i="2"/>
  <c r="W202" i="2"/>
  <c r="V202" i="2"/>
  <c r="X201" i="2"/>
  <c r="V201" i="2"/>
  <c r="X200" i="2"/>
  <c r="W200" i="2"/>
  <c r="N200" i="2"/>
  <c r="X199" i="2"/>
  <c r="W199" i="2"/>
  <c r="W201" i="2" s="1"/>
  <c r="N199" i="2"/>
  <c r="V196" i="2"/>
  <c r="X195" i="2"/>
  <c r="W195" i="2"/>
  <c r="V195" i="2"/>
  <c r="X194" i="2"/>
  <c r="W194" i="2"/>
  <c r="W196" i="2" s="1"/>
  <c r="V191" i="2"/>
  <c r="V190" i="2"/>
  <c r="X189" i="2"/>
  <c r="W189" i="2"/>
  <c r="N189" i="2"/>
  <c r="X188" i="2"/>
  <c r="W188" i="2"/>
  <c r="N188" i="2"/>
  <c r="X187" i="2"/>
  <c r="W187" i="2"/>
  <c r="N187" i="2"/>
  <c r="X186" i="2"/>
  <c r="X190" i="2" s="1"/>
  <c r="W186" i="2"/>
  <c r="W191" i="2" s="1"/>
  <c r="N186" i="2"/>
  <c r="V183" i="2"/>
  <c r="X182" i="2"/>
  <c r="W182" i="2"/>
  <c r="V182" i="2"/>
  <c r="X181" i="2"/>
  <c r="W181" i="2"/>
  <c r="W183" i="2" s="1"/>
  <c r="V178" i="2"/>
  <c r="X177" i="2"/>
  <c r="V177" i="2"/>
  <c r="X176" i="2"/>
  <c r="W176" i="2"/>
  <c r="W178" i="2" s="1"/>
  <c r="N176" i="2"/>
  <c r="W172" i="2"/>
  <c r="V172" i="2"/>
  <c r="X171" i="2"/>
  <c r="W171" i="2"/>
  <c r="V171" i="2"/>
  <c r="X170" i="2"/>
  <c r="W170" i="2"/>
  <c r="W167" i="2"/>
  <c r="V167" i="2"/>
  <c r="W166" i="2"/>
  <c r="V166" i="2"/>
  <c r="X165" i="2"/>
  <c r="X166" i="2" s="1"/>
  <c r="W165" i="2"/>
  <c r="N165" i="2"/>
  <c r="V162" i="2"/>
  <c r="V161" i="2"/>
  <c r="X160" i="2"/>
  <c r="W160" i="2"/>
  <c r="N160" i="2"/>
  <c r="X159" i="2"/>
  <c r="X161" i="2" s="1"/>
  <c r="W159" i="2"/>
  <c r="W162" i="2" s="1"/>
  <c r="N159" i="2"/>
  <c r="V155" i="2"/>
  <c r="V154" i="2"/>
  <c r="X153" i="2"/>
  <c r="W153" i="2"/>
  <c r="N153" i="2"/>
  <c r="X152" i="2"/>
  <c r="X154" i="2" s="1"/>
  <c r="W152" i="2"/>
  <c r="W155" i="2" s="1"/>
  <c r="N152" i="2"/>
  <c r="V150" i="2"/>
  <c r="V149" i="2"/>
  <c r="X148" i="2"/>
  <c r="W148" i="2"/>
  <c r="N148" i="2"/>
  <c r="X147" i="2"/>
  <c r="W147" i="2"/>
  <c r="N147" i="2"/>
  <c r="X146" i="2"/>
  <c r="W146" i="2"/>
  <c r="X145" i="2"/>
  <c r="X149" i="2" s="1"/>
  <c r="W145" i="2"/>
  <c r="W150" i="2" s="1"/>
  <c r="N145" i="2"/>
  <c r="V142" i="2"/>
  <c r="V141" i="2"/>
  <c r="X140" i="2"/>
  <c r="X141" i="2" s="1"/>
  <c r="W140" i="2"/>
  <c r="W142" i="2" s="1"/>
  <c r="N140" i="2"/>
  <c r="V136" i="2"/>
  <c r="X135" i="2"/>
  <c r="V135" i="2"/>
  <c r="X134" i="2"/>
  <c r="W134" i="2"/>
  <c r="N134" i="2"/>
  <c r="X133" i="2"/>
  <c r="W133" i="2"/>
  <c r="W136" i="2" s="1"/>
  <c r="N133" i="2"/>
  <c r="W130" i="2"/>
  <c r="V130" i="2"/>
  <c r="X129" i="2"/>
  <c r="W129" i="2"/>
  <c r="V129" i="2"/>
  <c r="X128" i="2"/>
  <c r="W128" i="2"/>
  <c r="N128" i="2"/>
  <c r="X127" i="2"/>
  <c r="W127" i="2"/>
  <c r="N127" i="2"/>
  <c r="W124" i="2"/>
  <c r="V124" i="2"/>
  <c r="X123" i="2"/>
  <c r="W123" i="2"/>
  <c r="V123" i="2"/>
  <c r="X122" i="2"/>
  <c r="W122" i="2"/>
  <c r="N122" i="2"/>
  <c r="V119" i="2"/>
  <c r="W118" i="2"/>
  <c r="V118" i="2"/>
  <c r="X117" i="2"/>
  <c r="W117" i="2"/>
  <c r="N117" i="2"/>
  <c r="X116" i="2"/>
  <c r="W116" i="2"/>
  <c r="N116" i="2"/>
  <c r="X115" i="2"/>
  <c r="W115" i="2"/>
  <c r="W119" i="2" s="1"/>
  <c r="X114" i="2"/>
  <c r="X118" i="2" s="1"/>
  <c r="W114" i="2"/>
  <c r="N114" i="2"/>
  <c r="W111" i="2"/>
  <c r="V111" i="2"/>
  <c r="X110" i="2"/>
  <c r="W110" i="2"/>
  <c r="V110" i="2"/>
  <c r="X109" i="2"/>
  <c r="W109" i="2"/>
  <c r="N109" i="2"/>
  <c r="W106" i="2"/>
  <c r="V106" i="2"/>
  <c r="W105" i="2"/>
  <c r="V105" i="2"/>
  <c r="X104" i="2"/>
  <c r="W104" i="2"/>
  <c r="N104" i="2"/>
  <c r="X103" i="2"/>
  <c r="X105" i="2" s="1"/>
  <c r="W103" i="2"/>
  <c r="N103" i="2"/>
  <c r="V100" i="2"/>
  <c r="V99" i="2"/>
  <c r="X98" i="2"/>
  <c r="W98" i="2"/>
  <c r="X97" i="2"/>
  <c r="W97" i="2"/>
  <c r="X96" i="2"/>
  <c r="X99" i="2" s="1"/>
  <c r="W96" i="2"/>
  <c r="X95" i="2"/>
  <c r="W95" i="2"/>
  <c r="W100" i="2" s="1"/>
  <c r="V92" i="2"/>
  <c r="W91" i="2"/>
  <c r="V91" i="2"/>
  <c r="X90" i="2"/>
  <c r="W90" i="2"/>
  <c r="N90" i="2"/>
  <c r="X89" i="2"/>
  <c r="W89" i="2"/>
  <c r="N89" i="2"/>
  <c r="X88" i="2"/>
  <c r="X91" i="2" s="1"/>
  <c r="W88" i="2"/>
  <c r="W92" i="2" s="1"/>
  <c r="N88" i="2"/>
  <c r="V85" i="2"/>
  <c r="V84" i="2"/>
  <c r="X83" i="2"/>
  <c r="W83" i="2"/>
  <c r="N83" i="2"/>
  <c r="X82" i="2"/>
  <c r="W82" i="2"/>
  <c r="N82" i="2"/>
  <c r="X81" i="2"/>
  <c r="W81" i="2"/>
  <c r="N81" i="2"/>
  <c r="X80" i="2"/>
  <c r="X84" i="2" s="1"/>
  <c r="W80" i="2"/>
  <c r="W84" i="2" s="1"/>
  <c r="N80" i="2"/>
  <c r="X79" i="2"/>
  <c r="W79" i="2"/>
  <c r="N79" i="2"/>
  <c r="X78" i="2"/>
  <c r="W78" i="2"/>
  <c r="W85" i="2" s="1"/>
  <c r="N78" i="2"/>
  <c r="V75" i="2"/>
  <c r="X74" i="2"/>
  <c r="W74" i="2"/>
  <c r="V74" i="2"/>
  <c r="X73" i="2"/>
  <c r="W73" i="2"/>
  <c r="W75" i="2" s="1"/>
  <c r="N73" i="2"/>
  <c r="X72" i="2"/>
  <c r="W72" i="2"/>
  <c r="N72" i="2"/>
  <c r="W69" i="2"/>
  <c r="V69" i="2"/>
  <c r="W68" i="2"/>
  <c r="V68" i="2"/>
  <c r="X67" i="2"/>
  <c r="X68" i="2" s="1"/>
  <c r="W67" i="2"/>
  <c r="N67" i="2"/>
  <c r="V64" i="2"/>
  <c r="V63" i="2"/>
  <c r="X62" i="2"/>
  <c r="W62" i="2"/>
  <c r="X61" i="2"/>
  <c r="X63" i="2" s="1"/>
  <c r="W61" i="2"/>
  <c r="W64" i="2" s="1"/>
  <c r="W58" i="2"/>
  <c r="V58" i="2"/>
  <c r="V57" i="2"/>
  <c r="X56" i="2"/>
  <c r="W56" i="2"/>
  <c r="X55" i="2"/>
  <c r="W55" i="2"/>
  <c r="X54" i="2"/>
  <c r="W54" i="2"/>
  <c r="X53" i="2"/>
  <c r="X57" i="2" s="1"/>
  <c r="W53" i="2"/>
  <c r="X52" i="2"/>
  <c r="W52" i="2"/>
  <c r="W57" i="2" s="1"/>
  <c r="X51" i="2"/>
  <c r="W51" i="2"/>
  <c r="X50" i="2"/>
  <c r="W50" i="2"/>
  <c r="N50" i="2"/>
  <c r="V47" i="2"/>
  <c r="X46" i="2"/>
  <c r="W46" i="2"/>
  <c r="V46" i="2"/>
  <c r="X45" i="2"/>
  <c r="W45" i="2"/>
  <c r="W47" i="2" s="1"/>
  <c r="N45" i="2"/>
  <c r="X44" i="2"/>
  <c r="W44" i="2"/>
  <c r="N44" i="2"/>
  <c r="V41" i="2"/>
  <c r="W40" i="2"/>
  <c r="V40" i="2"/>
  <c r="V254" i="2" s="1"/>
  <c r="X39" i="2"/>
  <c r="W39" i="2"/>
  <c r="N39" i="2"/>
  <c r="X38" i="2"/>
  <c r="W38" i="2"/>
  <c r="N38" i="2"/>
  <c r="X37" i="2"/>
  <c r="W37" i="2"/>
  <c r="W41" i="2" s="1"/>
  <c r="X36" i="2"/>
  <c r="X40" i="2" s="1"/>
  <c r="W36" i="2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50" i="2" s="1"/>
  <c r="X23" i="2"/>
  <c r="V23" i="2"/>
  <c r="X22" i="2"/>
  <c r="W22" i="2"/>
  <c r="W252" i="2" s="1"/>
  <c r="N22" i="2"/>
  <c r="H10" i="2"/>
  <c r="A9" i="2"/>
  <c r="F10" i="2" s="1"/>
  <c r="D7" i="2"/>
  <c r="O6" i="2"/>
  <c r="N2" i="2"/>
  <c r="X255" i="2" l="1"/>
  <c r="W99" i="2"/>
  <c r="W141" i="2"/>
  <c r="W23" i="2"/>
  <c r="W190" i="2"/>
  <c r="W224" i="2"/>
  <c r="W161" i="2"/>
  <c r="W177" i="2"/>
  <c r="W63" i="2"/>
  <c r="F9" i="2"/>
  <c r="W154" i="2"/>
  <c r="W207" i="2"/>
  <c r="H9" i="2"/>
  <c r="W24" i="2"/>
  <c r="W250" i="2" s="1"/>
  <c r="W135" i="2"/>
  <c r="W149" i="2"/>
  <c r="J9" i="2"/>
  <c r="W251" i="2"/>
  <c r="W253" i="2" s="1"/>
  <c r="A10" i="2"/>
  <c r="W254" i="2" l="1"/>
  <c r="C263" i="2"/>
  <c r="B263" i="2"/>
  <c r="A263" i="2"/>
</calcChain>
</file>

<file path=xl/sharedStrings.xml><?xml version="1.0" encoding="utf-8"?>
<sst xmlns="http://schemas.openxmlformats.org/spreadsheetml/2006/main" count="1347" uniqueCount="372">
  <si>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</si>
  <si>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</si>
  <si>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</si>
  <si>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</si>
  <si>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</si>
  <si>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</si>
  <si>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</si>
  <si>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</si>
  <si>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</si>
  <si>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</si>
  <si>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</si>
  <si>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</si>
  <si>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</si>
  <si>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</si>
  <si>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</si>
  <si>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</si>
  <si>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</si>
  <si>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</si>
  <si>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</si>
  <si>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</si>
  <si>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</si>
  <si>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</si>
  <si>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</si>
  <si>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</si>
  <si>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</si>
  <si>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</si>
  <si>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</si>
  <si>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</si>
  <si>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</si>
  <si>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</si>
  <si>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</si>
  <si>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</si>
  <si>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</si>
  <si>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</si>
  <si>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</si>
  <si>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</si>
  <si>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</si>
  <si>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</si>
  <si>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</si>
  <si>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</si>
  <si>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</si>
  <si>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</si>
  <si>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</si>
  <si>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</si>
  <si>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</si>
  <si>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</si>
  <si>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</si>
  <si>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</si>
  <si>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</si>
  <si>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</si>
  <si>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</si>
  <si>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</si>
  <si>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</si>
  <si>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</si>
  <si>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</si>
  <si>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</si>
  <si>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</si>
  <si>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</si>
  <si>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</si>
  <si>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</si>
  <si>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</si>
  <si>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</si>
  <si>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</si>
  <si>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</si>
  <si>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</si>
  <si>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</si>
  <si>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</si>
  <si>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</si>
  <si>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</si>
  <si>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</si>
  <si>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</si>
  <si>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02.12.2023</t>
  </si>
  <si>
    <t>29.11.2023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</si>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</sst>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zoomScale="93" zoomScaleNormal="93" zoomScaleSheetLayoutView="100" workbookViewId="0">
      <selection activeCell="L2" sqref="L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/>
      <c r="P5" s="170"/>
      <c r="R5" s="171" t="s">
        <v>3</v>
      </c>
      <c r="S5" s="172"/>
      <c r="T5" s="173"/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/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 xml:space="preserve"> </v>
      </c>
      <c r="P6" s="176"/>
      <c r="R6" s="177" t="s">
        <v>5</v>
      </c>
      <c r="S6" s="178"/>
      <c r="T6" s="179" t="s">
        <v>73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/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/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74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75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76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77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78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79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79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80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85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86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2" t="s">
        <v>97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80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38" t="s">
        <v>102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107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108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2" t="s">
        <v>114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80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115</v>
      </c>
      <c r="B51" s="64" t="s">
        <v>117</v>
      </c>
      <c r="C51" s="37">
        <v>4301070989</v>
      </c>
      <c r="D51" s="224">
        <v>4607111037190</v>
      </c>
      <c r="E51" s="224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84</v>
      </c>
      <c r="L51" s="39" t="s">
        <v>83</v>
      </c>
      <c r="M51" s="38">
        <v>180</v>
      </c>
      <c r="N51" s="244" t="s">
        <v>118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4301070972</v>
      </c>
      <c r="D52" s="224">
        <v>4607111037183</v>
      </c>
      <c r="E52" s="224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84</v>
      </c>
      <c r="L52" s="39" t="s">
        <v>83</v>
      </c>
      <c r="M52" s="38">
        <v>180</v>
      </c>
      <c r="N52" s="245" t="s">
        <v>121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4301070970</v>
      </c>
      <c r="D53" s="224">
        <v>4607111037091</v>
      </c>
      <c r="E53" s="224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84</v>
      </c>
      <c r="L53" s="39" t="s">
        <v>83</v>
      </c>
      <c r="M53" s="38">
        <v>180</v>
      </c>
      <c r="N53" s="246" t="s">
        <v>124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84</v>
      </c>
      <c r="L54" s="39" t="s">
        <v>83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84</v>
      </c>
      <c r="L55" s="39" t="s">
        <v>83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4301070968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84</v>
      </c>
      <c r="L56" s="39" t="s">
        <v>83</v>
      </c>
      <c r="M56" s="38">
        <v>180</v>
      </c>
      <c r="N56" s="249" t="s">
        <v>133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222" t="s">
        <v>134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25">
      <c r="A60" s="223" t="s">
        <v>80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25">
      <c r="A61" s="64" t="s">
        <v>135</v>
      </c>
      <c r="B61" s="64" t="s">
        <v>136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138</v>
      </c>
      <c r="L61" s="39" t="s">
        <v>83</v>
      </c>
      <c r="M61" s="38">
        <v>180</v>
      </c>
      <c r="N61" s="250" t="s">
        <v>137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139</v>
      </c>
      <c r="B62" s="64" t="s">
        <v>140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84</v>
      </c>
      <c r="L62" s="39" t="s">
        <v>83</v>
      </c>
      <c r="M62" s="38">
        <v>180</v>
      </c>
      <c r="N62" s="251" t="s">
        <v>141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222" t="s">
        <v>142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25">
      <c r="A66" s="223" t="s">
        <v>143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25">
      <c r="A67" s="64" t="s">
        <v>144</v>
      </c>
      <c r="B67" s="64" t="s">
        <v>145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90</v>
      </c>
      <c r="L67" s="39" t="s">
        <v>83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89</v>
      </c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222" t="s">
        <v>146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25">
      <c r="A71" s="223" t="s">
        <v>147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25">
      <c r="A72" s="64" t="s">
        <v>148</v>
      </c>
      <c r="B72" s="64" t="s">
        <v>149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ht="27" customHeight="1" x14ac:dyDescent="0.25">
      <c r="A73" s="64" t="s">
        <v>150</v>
      </c>
      <c r="B73" s="64" t="s">
        <v>151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90</v>
      </c>
      <c r="L73" s="39" t="s">
        <v>83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89</v>
      </c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222" t="s">
        <v>152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25">
      <c r="A77" s="223" t="s">
        <v>143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25">
      <c r="A78" s="64" t="s">
        <v>153</v>
      </c>
      <c r="B78" s="64" t="s">
        <v>154</v>
      </c>
      <c r="C78" s="37">
        <v>4301135053</v>
      </c>
      <c r="D78" s="224">
        <v>4607111036407</v>
      </c>
      <c r="E78" s="224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5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3" si="2">IFERROR(IF(V78="","",V78),"")</f>
        <v>0</v>
      </c>
      <c r="X78" s="42">
        <f t="shared" ref="X78:X83" si="3">IFERROR(IF(V78="","",V78*0.01788),"")</f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25">
      <c r="A79" s="64" t="s">
        <v>155</v>
      </c>
      <c r="B79" s="64" t="s">
        <v>156</v>
      </c>
      <c r="C79" s="37">
        <v>4301135122</v>
      </c>
      <c r="D79" s="224">
        <v>4607111033628</v>
      </c>
      <c r="E79" s="22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4301130400</v>
      </c>
      <c r="D80" s="224">
        <v>4607111033451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4301135120</v>
      </c>
      <c r="D81" s="224">
        <v>4607111035141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5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4301135111</v>
      </c>
      <c r="D82" s="224">
        <v>4607111035028</v>
      </c>
      <c r="E82" s="224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5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25">
      <c r="A83" s="64" t="s">
        <v>163</v>
      </c>
      <c r="B83" s="64" t="s">
        <v>164</v>
      </c>
      <c r="C83" s="37">
        <v>4301135109</v>
      </c>
      <c r="D83" s="224">
        <v>4607111033444</v>
      </c>
      <c r="E83" s="224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6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x14ac:dyDescent="0.2">
      <c r="A84" s="231"/>
      <c r="B84" s="231"/>
      <c r="C84" s="231"/>
      <c r="D84" s="231"/>
      <c r="E84" s="231"/>
      <c r="F84" s="231"/>
      <c r="G84" s="231"/>
      <c r="H84" s="231"/>
      <c r="I84" s="231"/>
      <c r="J84" s="231"/>
      <c r="K84" s="231"/>
      <c r="L84" s="231"/>
      <c r="M84" s="232"/>
      <c r="N84" s="228" t="s">
        <v>43</v>
      </c>
      <c r="O84" s="229"/>
      <c r="P84" s="229"/>
      <c r="Q84" s="229"/>
      <c r="R84" s="229"/>
      <c r="S84" s="229"/>
      <c r="T84" s="230"/>
      <c r="U84" s="43" t="s">
        <v>42</v>
      </c>
      <c r="V84" s="44">
        <f>IFERROR(SUM(V78:V83),"0")</f>
        <v>0</v>
      </c>
      <c r="W84" s="44">
        <f>IFERROR(SUM(W78:W83),"0")</f>
        <v>0</v>
      </c>
      <c r="X84" s="44">
        <f>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0</v>
      </c>
      <c r="V85" s="44">
        <f>IFERROR(SUMPRODUCT(V78:V83*H78:H83),"0")</f>
        <v>0</v>
      </c>
      <c r="W85" s="44">
        <f>IFERROR(SUMPRODUCT(W78:W83*H78:H83),"0")</f>
        <v>0</v>
      </c>
      <c r="X85" s="43"/>
      <c r="Y85" s="68"/>
      <c r="Z85" s="68"/>
    </row>
    <row r="86" spans="1:53" ht="16.5" customHeight="1" x14ac:dyDescent="0.25">
      <c r="A86" s="222" t="s">
        <v>165</v>
      </c>
      <c r="B86" s="222"/>
      <c r="C86" s="222"/>
      <c r="D86" s="222"/>
      <c r="E86" s="222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66"/>
      <c r="Z86" s="66"/>
    </row>
    <row r="87" spans="1:53" ht="14.25" customHeight="1" x14ac:dyDescent="0.25">
      <c r="A87" s="223" t="s">
        <v>165</v>
      </c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67"/>
      <c r="Z87" s="67"/>
    </row>
    <row r="88" spans="1:53" ht="27" customHeight="1" x14ac:dyDescent="0.25">
      <c r="A88" s="64" t="s">
        <v>166</v>
      </c>
      <c r="B88" s="64" t="s">
        <v>167</v>
      </c>
      <c r="C88" s="37">
        <v>4301136013</v>
      </c>
      <c r="D88" s="224">
        <v>4607025784012</v>
      </c>
      <c r="E88" s="224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6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226"/>
      <c r="P88" s="226"/>
      <c r="Q88" s="226"/>
      <c r="R88" s="227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25">
      <c r="A89" s="64" t="s">
        <v>168</v>
      </c>
      <c r="B89" s="64" t="s">
        <v>169</v>
      </c>
      <c r="C89" s="37">
        <v>4301136012</v>
      </c>
      <c r="D89" s="224">
        <v>4607025784319</v>
      </c>
      <c r="E89" s="224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6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25">
      <c r="A90" s="64" t="s">
        <v>170</v>
      </c>
      <c r="B90" s="64" t="s">
        <v>171</v>
      </c>
      <c r="C90" s="37">
        <v>4301136014</v>
      </c>
      <c r="D90" s="224">
        <v>4607111035370</v>
      </c>
      <c r="E90" s="224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6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x14ac:dyDescent="0.2">
      <c r="A91" s="231"/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  <c r="N91" s="228" t="s">
        <v>43</v>
      </c>
      <c r="O91" s="229"/>
      <c r="P91" s="229"/>
      <c r="Q91" s="229"/>
      <c r="R91" s="229"/>
      <c r="S91" s="229"/>
      <c r="T91" s="230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222" t="s">
        <v>172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66"/>
      <c r="Z93" s="66"/>
    </row>
    <row r="94" spans="1:53" ht="14.25" customHeight="1" x14ac:dyDescent="0.25">
      <c r="A94" s="223" t="s">
        <v>80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67"/>
      <c r="Z94" s="67"/>
    </row>
    <row r="95" spans="1:53" ht="27" customHeight="1" x14ac:dyDescent="0.25">
      <c r="A95" s="64" t="s">
        <v>173</v>
      </c>
      <c r="B95" s="64" t="s">
        <v>174</v>
      </c>
      <c r="C95" s="37">
        <v>4301070975</v>
      </c>
      <c r="D95" s="224">
        <v>4607111033970</v>
      </c>
      <c r="E95" s="224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64" t="s">
        <v>175</v>
      </c>
      <c r="O95" s="226"/>
      <c r="P95" s="226"/>
      <c r="Q95" s="226"/>
      <c r="R95" s="227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176</v>
      </c>
      <c r="B96" s="64" t="s">
        <v>177</v>
      </c>
      <c r="C96" s="37">
        <v>4301070976</v>
      </c>
      <c r="D96" s="224">
        <v>4607111034144</v>
      </c>
      <c r="E96" s="224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65" t="s">
        <v>178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179</v>
      </c>
      <c r="B97" s="64" t="s">
        <v>180</v>
      </c>
      <c r="C97" s="37">
        <v>4301070973</v>
      </c>
      <c r="D97" s="224">
        <v>4607111033987</v>
      </c>
      <c r="E97" s="224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66" t="s">
        <v>181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182</v>
      </c>
      <c r="B98" s="64" t="s">
        <v>183</v>
      </c>
      <c r="C98" s="37">
        <v>4301070974</v>
      </c>
      <c r="D98" s="224">
        <v>4607111034151</v>
      </c>
      <c r="E98" s="224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67" t="s">
        <v>184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2"/>
      <c r="N99" s="228" t="s">
        <v>43</v>
      </c>
      <c r="O99" s="229"/>
      <c r="P99" s="229"/>
      <c r="Q99" s="229"/>
      <c r="R99" s="229"/>
      <c r="S99" s="229"/>
      <c r="T99" s="230"/>
      <c r="U99" s="43" t="s">
        <v>42</v>
      </c>
      <c r="V99" s="44">
        <f>IFERROR(SUM(V95:V98),"0")</f>
        <v>0</v>
      </c>
      <c r="W99" s="44">
        <f>IFERROR(SUM(W95:W98),"0")</f>
        <v>0</v>
      </c>
      <c r="X99" s="44">
        <f>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0</v>
      </c>
      <c r="V100" s="44">
        <f>IFERROR(SUMPRODUCT(V95:V98*H95:H98),"0")</f>
        <v>0</v>
      </c>
      <c r="W100" s="44">
        <f>IFERROR(SUMPRODUCT(W95:W98*H95:H98),"0")</f>
        <v>0</v>
      </c>
      <c r="X100" s="43"/>
      <c r="Y100" s="68"/>
      <c r="Z100" s="68"/>
    </row>
    <row r="101" spans="1:53" ht="16.5" customHeight="1" x14ac:dyDescent="0.25">
      <c r="A101" s="222" t="s">
        <v>185</v>
      </c>
      <c r="B101" s="222"/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66"/>
      <c r="Z101" s="66"/>
    </row>
    <row r="102" spans="1:53" ht="14.25" customHeight="1" x14ac:dyDescent="0.25">
      <c r="A102" s="223" t="s">
        <v>143</v>
      </c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67"/>
      <c r="Z102" s="67"/>
    </row>
    <row r="103" spans="1:53" ht="27" customHeight="1" x14ac:dyDescent="0.25">
      <c r="A103" s="64" t="s">
        <v>186</v>
      </c>
      <c r="B103" s="64" t="s">
        <v>187</v>
      </c>
      <c r="C103" s="37">
        <v>4301135162</v>
      </c>
      <c r="D103" s="224">
        <v>4607111034014</v>
      </c>
      <c r="E103" s="224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226"/>
      <c r="P103" s="226"/>
      <c r="Q103" s="226"/>
      <c r="R103" s="227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ht="27" customHeight="1" x14ac:dyDescent="0.25">
      <c r="A104" s="64" t="s">
        <v>188</v>
      </c>
      <c r="B104" s="64" t="s">
        <v>189</v>
      </c>
      <c r="C104" s="37">
        <v>4301135117</v>
      </c>
      <c r="D104" s="224">
        <v>4607111033994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6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x14ac:dyDescent="0.2">
      <c r="A105" s="231"/>
      <c r="B105" s="231"/>
      <c r="C105" s="231"/>
      <c r="D105" s="231"/>
      <c r="E105" s="231"/>
      <c r="F105" s="231"/>
      <c r="G105" s="231"/>
      <c r="H105" s="231"/>
      <c r="I105" s="231"/>
      <c r="J105" s="231"/>
      <c r="K105" s="231"/>
      <c r="L105" s="231"/>
      <c r="M105" s="232"/>
      <c r="N105" s="228" t="s">
        <v>43</v>
      </c>
      <c r="O105" s="229"/>
      <c r="P105" s="229"/>
      <c r="Q105" s="229"/>
      <c r="R105" s="229"/>
      <c r="S105" s="229"/>
      <c r="T105" s="230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222" t="s">
        <v>190</v>
      </c>
      <c r="B107" s="222"/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66"/>
      <c r="Z107" s="66"/>
    </row>
    <row r="108" spans="1:53" ht="14.25" customHeight="1" x14ac:dyDescent="0.25">
      <c r="A108" s="223" t="s">
        <v>143</v>
      </c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67"/>
      <c r="Z108" s="67"/>
    </row>
    <row r="109" spans="1:53" ht="16.5" customHeight="1" x14ac:dyDescent="0.25">
      <c r="A109" s="64" t="s">
        <v>191</v>
      </c>
      <c r="B109" s="64" t="s">
        <v>192</v>
      </c>
      <c r="C109" s="37">
        <v>4301135112</v>
      </c>
      <c r="D109" s="224">
        <v>4607111034199</v>
      </c>
      <c r="E109" s="22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90</v>
      </c>
      <c r="L109" s="39" t="s">
        <v>83</v>
      </c>
      <c r="M109" s="38">
        <v>180</v>
      </c>
      <c r="N109" s="27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226"/>
      <c r="P109" s="226"/>
      <c r="Q109" s="226"/>
      <c r="R109" s="227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89</v>
      </c>
    </row>
    <row r="110" spans="1:53" x14ac:dyDescent="0.2">
      <c r="A110" s="231"/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2"/>
      <c r="N110" s="228" t="s">
        <v>43</v>
      </c>
      <c r="O110" s="229"/>
      <c r="P110" s="229"/>
      <c r="Q110" s="229"/>
      <c r="R110" s="229"/>
      <c r="S110" s="229"/>
      <c r="T110" s="230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222" t="s">
        <v>193</v>
      </c>
      <c r="B112" s="222"/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  <c r="W112" s="222"/>
      <c r="X112" s="222"/>
      <c r="Y112" s="66"/>
      <c r="Z112" s="66"/>
    </row>
    <row r="113" spans="1:53" ht="14.25" customHeight="1" x14ac:dyDescent="0.25">
      <c r="A113" s="223" t="s">
        <v>143</v>
      </c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67"/>
      <c r="Z113" s="67"/>
    </row>
    <row r="114" spans="1:53" ht="27" customHeight="1" x14ac:dyDescent="0.25">
      <c r="A114" s="64" t="s">
        <v>194</v>
      </c>
      <c r="B114" s="64" t="s">
        <v>195</v>
      </c>
      <c r="C114" s="37">
        <v>4301130006</v>
      </c>
      <c r="D114" s="224">
        <v>4607111034670</v>
      </c>
      <c r="E114" s="224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226"/>
      <c r="P114" s="226"/>
      <c r="Q114" s="226"/>
      <c r="R114" s="227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197</v>
      </c>
      <c r="B115" s="64" t="s">
        <v>198</v>
      </c>
      <c r="C115" s="37">
        <v>4301130003</v>
      </c>
      <c r="D115" s="224">
        <v>4607111034687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72" t="s">
        <v>199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196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4301135115</v>
      </c>
      <c r="D116" s="224">
        <v>4607111034380</v>
      </c>
      <c r="E116" s="224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7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202</v>
      </c>
      <c r="B117" s="64" t="s">
        <v>203</v>
      </c>
      <c r="C117" s="37">
        <v>4301135114</v>
      </c>
      <c r="D117" s="224">
        <v>4607111034397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7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x14ac:dyDescent="0.2">
      <c r="A118" s="231"/>
      <c r="B118" s="231"/>
      <c r="C118" s="231"/>
      <c r="D118" s="231"/>
      <c r="E118" s="231"/>
      <c r="F118" s="231"/>
      <c r="G118" s="231"/>
      <c r="H118" s="231"/>
      <c r="I118" s="231"/>
      <c r="J118" s="231"/>
      <c r="K118" s="231"/>
      <c r="L118" s="231"/>
      <c r="M118" s="232"/>
      <c r="N118" s="228" t="s">
        <v>43</v>
      </c>
      <c r="O118" s="229"/>
      <c r="P118" s="229"/>
      <c r="Q118" s="229"/>
      <c r="R118" s="229"/>
      <c r="S118" s="229"/>
      <c r="T118" s="230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222" t="s">
        <v>204</v>
      </c>
      <c r="B120" s="222"/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66"/>
      <c r="Z120" s="66"/>
    </row>
    <row r="121" spans="1:53" ht="14.25" customHeight="1" x14ac:dyDescent="0.25">
      <c r="A121" s="223" t="s">
        <v>143</v>
      </c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67"/>
      <c r="Z121" s="67"/>
    </row>
    <row r="122" spans="1:53" ht="27" customHeight="1" x14ac:dyDescent="0.25">
      <c r="A122" s="64" t="s">
        <v>205</v>
      </c>
      <c r="B122" s="64" t="s">
        <v>206</v>
      </c>
      <c r="C122" s="37">
        <v>4301135134</v>
      </c>
      <c r="D122" s="224">
        <v>4607111035806</v>
      </c>
      <c r="E122" s="224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90</v>
      </c>
      <c r="L122" s="39" t="s">
        <v>83</v>
      </c>
      <c r="M122" s="38">
        <v>180</v>
      </c>
      <c r="N122" s="27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226"/>
      <c r="P122" s="226"/>
      <c r="Q122" s="226"/>
      <c r="R122" s="227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89</v>
      </c>
    </row>
    <row r="123" spans="1:53" x14ac:dyDescent="0.2">
      <c r="A123" s="231"/>
      <c r="B123" s="231"/>
      <c r="C123" s="231"/>
      <c r="D123" s="231"/>
      <c r="E123" s="231"/>
      <c r="F123" s="231"/>
      <c r="G123" s="231"/>
      <c r="H123" s="231"/>
      <c r="I123" s="231"/>
      <c r="J123" s="231"/>
      <c r="K123" s="231"/>
      <c r="L123" s="231"/>
      <c r="M123" s="232"/>
      <c r="N123" s="228" t="s">
        <v>43</v>
      </c>
      <c r="O123" s="229"/>
      <c r="P123" s="229"/>
      <c r="Q123" s="229"/>
      <c r="R123" s="229"/>
      <c r="S123" s="229"/>
      <c r="T123" s="230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222" t="s">
        <v>207</v>
      </c>
      <c r="B125" s="222"/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66"/>
      <c r="Z125" s="66"/>
    </row>
    <row r="126" spans="1:53" ht="14.25" customHeight="1" x14ac:dyDescent="0.25">
      <c r="A126" s="223" t="s">
        <v>208</v>
      </c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67"/>
      <c r="Z126" s="67"/>
    </row>
    <row r="127" spans="1:53" ht="27" customHeight="1" x14ac:dyDescent="0.25">
      <c r="A127" s="64" t="s">
        <v>209</v>
      </c>
      <c r="B127" s="64" t="s">
        <v>210</v>
      </c>
      <c r="C127" s="37">
        <v>4301070768</v>
      </c>
      <c r="D127" s="224">
        <v>4607111035639</v>
      </c>
      <c r="E127" s="224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211</v>
      </c>
      <c r="L127" s="39" t="s">
        <v>83</v>
      </c>
      <c r="M127" s="38">
        <v>180</v>
      </c>
      <c r="N127" s="27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226"/>
      <c r="P127" s="226"/>
      <c r="Q127" s="226"/>
      <c r="R127" s="227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ht="27" customHeight="1" x14ac:dyDescent="0.25">
      <c r="A128" s="64" t="s">
        <v>212</v>
      </c>
      <c r="B128" s="64" t="s">
        <v>213</v>
      </c>
      <c r="C128" s="37">
        <v>4301070797</v>
      </c>
      <c r="D128" s="224">
        <v>4607111035646</v>
      </c>
      <c r="E128" s="224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214</v>
      </c>
      <c r="L128" s="39" t="s">
        <v>83</v>
      </c>
      <c r="M128" s="38">
        <v>180</v>
      </c>
      <c r="N128" s="27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x14ac:dyDescent="0.2">
      <c r="A129" s="231"/>
      <c r="B129" s="231"/>
      <c r="C129" s="231"/>
      <c r="D129" s="231"/>
      <c r="E129" s="231"/>
      <c r="F129" s="231"/>
      <c r="G129" s="231"/>
      <c r="H129" s="231"/>
      <c r="I129" s="231"/>
      <c r="J129" s="231"/>
      <c r="K129" s="231"/>
      <c r="L129" s="231"/>
      <c r="M129" s="232"/>
      <c r="N129" s="228" t="s">
        <v>43</v>
      </c>
      <c r="O129" s="229"/>
      <c r="P129" s="229"/>
      <c r="Q129" s="229"/>
      <c r="R129" s="229"/>
      <c r="S129" s="229"/>
      <c r="T129" s="230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222" t="s">
        <v>215</v>
      </c>
      <c r="B131" s="222"/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66"/>
      <c r="Z131" s="66"/>
    </row>
    <row r="132" spans="1:53" ht="14.25" customHeight="1" x14ac:dyDescent="0.25">
      <c r="A132" s="223" t="s">
        <v>143</v>
      </c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67"/>
      <c r="Z132" s="67"/>
    </row>
    <row r="133" spans="1:53" ht="27" customHeight="1" x14ac:dyDescent="0.25">
      <c r="A133" s="64" t="s">
        <v>216</v>
      </c>
      <c r="B133" s="64" t="s">
        <v>217</v>
      </c>
      <c r="C133" s="37">
        <v>4301135133</v>
      </c>
      <c r="D133" s="224">
        <v>4607111036568</v>
      </c>
      <c r="E133" s="224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90</v>
      </c>
      <c r="L133" s="39" t="s">
        <v>83</v>
      </c>
      <c r="M133" s="38">
        <v>180</v>
      </c>
      <c r="N133" s="27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226"/>
      <c r="P133" s="226"/>
      <c r="Q133" s="226"/>
      <c r="R133" s="227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ht="27" customHeight="1" x14ac:dyDescent="0.25">
      <c r="A134" s="64" t="s">
        <v>218</v>
      </c>
      <c r="B134" s="64" t="s">
        <v>219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84</v>
      </c>
      <c r="L134" s="39" t="s">
        <v>83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x14ac:dyDescent="0.2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IFERROR(SUM(V133:V134),"0")</f>
        <v>0</v>
      </c>
      <c r="W135" s="44">
        <f>IFERROR(SUM(W133:W134),"0")</f>
        <v>0</v>
      </c>
      <c r="X135" s="44">
        <f>IFERROR(IF(X133="",0,X133),"0")+IFERROR(IF(X134="",0,X134),"0")</f>
        <v>0</v>
      </c>
      <c r="Y135" s="68"/>
      <c r="Z135" s="68"/>
    </row>
    <row r="136" spans="1:53" x14ac:dyDescent="0.2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IFERROR(SUMPRODUCT(V133:V134*H133:H134),"0")</f>
        <v>0</v>
      </c>
      <c r="W136" s="44">
        <f>IFERROR(SUMPRODUCT(W133:W134*H133:H134),"0")</f>
        <v>0</v>
      </c>
      <c r="X136" s="43"/>
      <c r="Y136" s="68"/>
      <c r="Z136" s="68"/>
    </row>
    <row r="137" spans="1:53" ht="27.75" customHeight="1" x14ac:dyDescent="0.2">
      <c r="A137" s="221" t="s">
        <v>220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25">
      <c r="A138" s="222" t="s">
        <v>221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25">
      <c r="A139" s="223" t="s">
        <v>208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16.5" customHeight="1" x14ac:dyDescent="0.25">
      <c r="A140" s="64" t="s">
        <v>222</v>
      </c>
      <c r="B140" s="64" t="s">
        <v>223</v>
      </c>
      <c r="C140" s="37">
        <v>4301071010</v>
      </c>
      <c r="D140" s="224">
        <v>4607111037701</v>
      </c>
      <c r="E140" s="224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84</v>
      </c>
      <c r="L140" s="39" t="s">
        <v>83</v>
      </c>
      <c r="M140" s="38">
        <v>180</v>
      </c>
      <c r="N140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89</v>
      </c>
    </row>
    <row r="141" spans="1:53" x14ac:dyDescent="0.2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222" t="s">
        <v>224</v>
      </c>
      <c r="B143" s="222"/>
      <c r="C143" s="222"/>
      <c r="D143" s="222"/>
      <c r="E143" s="222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66"/>
      <c r="Z143" s="66"/>
    </row>
    <row r="144" spans="1:53" ht="14.25" customHeight="1" x14ac:dyDescent="0.25">
      <c r="A144" s="223" t="s">
        <v>80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67"/>
      <c r="Z144" s="67"/>
    </row>
    <row r="145" spans="1:53" ht="16.5" customHeight="1" x14ac:dyDescent="0.25">
      <c r="A145" s="64" t="s">
        <v>225</v>
      </c>
      <c r="B145" s="64" t="s">
        <v>226</v>
      </c>
      <c r="C145" s="37">
        <v>4301070871</v>
      </c>
      <c r="D145" s="224">
        <v>4607111036384</v>
      </c>
      <c r="E145" s="224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84</v>
      </c>
      <c r="L145" s="39" t="s">
        <v>83</v>
      </c>
      <c r="M145" s="38">
        <v>90</v>
      </c>
      <c r="N145" s="28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226"/>
      <c r="P145" s="226"/>
      <c r="Q145" s="226"/>
      <c r="R145" s="227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227</v>
      </c>
      <c r="B146" s="64" t="s">
        <v>228</v>
      </c>
      <c r="C146" s="37">
        <v>4301070956</v>
      </c>
      <c r="D146" s="224">
        <v>4640242180250</v>
      </c>
      <c r="E146" s="224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84</v>
      </c>
      <c r="L146" s="39" t="s">
        <v>83</v>
      </c>
      <c r="M146" s="38">
        <v>180</v>
      </c>
      <c r="N146" s="282" t="s">
        <v>229</v>
      </c>
      <c r="O146" s="226"/>
      <c r="P146" s="226"/>
      <c r="Q146" s="226"/>
      <c r="R146" s="227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4301070827</v>
      </c>
      <c r="D147" s="224">
        <v>4607111036216</v>
      </c>
      <c r="E147" s="224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84</v>
      </c>
      <c r="L147" s="39" t="s">
        <v>83</v>
      </c>
      <c r="M147" s="38">
        <v>90</v>
      </c>
      <c r="N147" s="28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226"/>
      <c r="P147" s="226"/>
      <c r="Q147" s="226"/>
      <c r="R147" s="227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4301070911</v>
      </c>
      <c r="D148" s="224">
        <v>4607111036278</v>
      </c>
      <c r="E148" s="224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84</v>
      </c>
      <c r="L148" s="39" t="s">
        <v>83</v>
      </c>
      <c r="M148" s="38">
        <v>120</v>
      </c>
      <c r="N148" s="28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226"/>
      <c r="P148" s="226"/>
      <c r="Q148" s="226"/>
      <c r="R148" s="227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231"/>
      <c r="B149" s="231"/>
      <c r="C149" s="231"/>
      <c r="D149" s="231"/>
      <c r="E149" s="231"/>
      <c r="F149" s="231"/>
      <c r="G149" s="231"/>
      <c r="H149" s="231"/>
      <c r="I149" s="231"/>
      <c r="J149" s="231"/>
      <c r="K149" s="231"/>
      <c r="L149" s="231"/>
      <c r="M149" s="232"/>
      <c r="N149" s="228" t="s">
        <v>43</v>
      </c>
      <c r="O149" s="229"/>
      <c r="P149" s="229"/>
      <c r="Q149" s="229"/>
      <c r="R149" s="229"/>
      <c r="S149" s="229"/>
      <c r="T149" s="230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223" t="s">
        <v>234</v>
      </c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67"/>
      <c r="Z151" s="67"/>
    </row>
    <row r="152" spans="1:53" ht="27" customHeight="1" x14ac:dyDescent="0.25">
      <c r="A152" s="64" t="s">
        <v>235</v>
      </c>
      <c r="B152" s="64" t="s">
        <v>236</v>
      </c>
      <c r="C152" s="37">
        <v>4301080153</v>
      </c>
      <c r="D152" s="224">
        <v>4607111036827</v>
      </c>
      <c r="E152" s="224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84</v>
      </c>
      <c r="L152" s="39" t="s">
        <v>83</v>
      </c>
      <c r="M152" s="38">
        <v>90</v>
      </c>
      <c r="N152" s="2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226"/>
      <c r="P152" s="226"/>
      <c r="Q152" s="226"/>
      <c r="R152" s="227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237</v>
      </c>
      <c r="B153" s="64" t="s">
        <v>238</v>
      </c>
      <c r="C153" s="37">
        <v>4301080154</v>
      </c>
      <c r="D153" s="224">
        <v>4607111036834</v>
      </c>
      <c r="E153" s="224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84</v>
      </c>
      <c r="L153" s="39" t="s">
        <v>83</v>
      </c>
      <c r="M153" s="38">
        <v>90</v>
      </c>
      <c r="N153" s="2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226"/>
      <c r="P153" s="226"/>
      <c r="Q153" s="226"/>
      <c r="R153" s="227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231"/>
      <c r="B154" s="231"/>
      <c r="C154" s="231"/>
      <c r="D154" s="231"/>
      <c r="E154" s="231"/>
      <c r="F154" s="231"/>
      <c r="G154" s="231"/>
      <c r="H154" s="231"/>
      <c r="I154" s="231"/>
      <c r="J154" s="231"/>
      <c r="K154" s="231"/>
      <c r="L154" s="231"/>
      <c r="M154" s="232"/>
      <c r="N154" s="228" t="s">
        <v>43</v>
      </c>
      <c r="O154" s="229"/>
      <c r="P154" s="229"/>
      <c r="Q154" s="229"/>
      <c r="R154" s="229"/>
      <c r="S154" s="229"/>
      <c r="T154" s="230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231"/>
      <c r="B155" s="231"/>
      <c r="C155" s="231"/>
      <c r="D155" s="231"/>
      <c r="E155" s="231"/>
      <c r="F155" s="231"/>
      <c r="G155" s="231"/>
      <c r="H155" s="231"/>
      <c r="I155" s="231"/>
      <c r="J155" s="231"/>
      <c r="K155" s="231"/>
      <c r="L155" s="231"/>
      <c r="M155" s="232"/>
      <c r="N155" s="228" t="s">
        <v>43</v>
      </c>
      <c r="O155" s="229"/>
      <c r="P155" s="229"/>
      <c r="Q155" s="229"/>
      <c r="R155" s="229"/>
      <c r="S155" s="229"/>
      <c r="T155" s="230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221" t="s">
        <v>239</v>
      </c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55"/>
      <c r="Z156" s="55"/>
    </row>
    <row r="157" spans="1:53" ht="16.5" customHeight="1" x14ac:dyDescent="0.25">
      <c r="A157" s="222" t="s">
        <v>240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66"/>
      <c r="Z157" s="66"/>
    </row>
    <row r="158" spans="1:53" ht="14.25" customHeight="1" x14ac:dyDescent="0.25">
      <c r="A158" s="223" t="s">
        <v>86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67"/>
      <c r="Z158" s="67"/>
    </row>
    <row r="159" spans="1:53" ht="16.5" customHeight="1" x14ac:dyDescent="0.25">
      <c r="A159" s="64" t="s">
        <v>241</v>
      </c>
      <c r="B159" s="64" t="s">
        <v>242</v>
      </c>
      <c r="C159" s="37">
        <v>4301132048</v>
      </c>
      <c r="D159" s="224">
        <v>4607111035721</v>
      </c>
      <c r="E159" s="224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8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226"/>
      <c r="P159" s="226"/>
      <c r="Q159" s="226"/>
      <c r="R159" s="227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ht="27" customHeight="1" x14ac:dyDescent="0.25">
      <c r="A160" s="64" t="s">
        <v>243</v>
      </c>
      <c r="B160" s="64" t="s">
        <v>244</v>
      </c>
      <c r="C160" s="37">
        <v>4301132046</v>
      </c>
      <c r="D160" s="224">
        <v>4607111035691</v>
      </c>
      <c r="E160" s="224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8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226"/>
      <c r="P160" s="226"/>
      <c r="Q160" s="226"/>
      <c r="R160" s="227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89</v>
      </c>
    </row>
    <row r="161" spans="1:53" x14ac:dyDescent="0.2">
      <c r="A161" s="231"/>
      <c r="B161" s="231"/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2"/>
      <c r="N161" s="228" t="s">
        <v>43</v>
      </c>
      <c r="O161" s="229"/>
      <c r="P161" s="229"/>
      <c r="Q161" s="229"/>
      <c r="R161" s="229"/>
      <c r="S161" s="229"/>
      <c r="T161" s="230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231"/>
      <c r="B162" s="231"/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2"/>
      <c r="N162" s="228" t="s">
        <v>43</v>
      </c>
      <c r="O162" s="229"/>
      <c r="P162" s="229"/>
      <c r="Q162" s="229"/>
      <c r="R162" s="229"/>
      <c r="S162" s="229"/>
      <c r="T162" s="230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222" t="s">
        <v>245</v>
      </c>
      <c r="B163" s="222"/>
      <c r="C163" s="222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66"/>
      <c r="Z163" s="66"/>
    </row>
    <row r="164" spans="1:53" ht="14.25" customHeight="1" x14ac:dyDescent="0.25">
      <c r="A164" s="223" t="s">
        <v>245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67"/>
      <c r="Z164" s="67"/>
    </row>
    <row r="165" spans="1:53" ht="27" customHeight="1" x14ac:dyDescent="0.25">
      <c r="A165" s="64" t="s">
        <v>246</v>
      </c>
      <c r="B165" s="64" t="s">
        <v>247</v>
      </c>
      <c r="C165" s="37">
        <v>4301133002</v>
      </c>
      <c r="D165" s="224">
        <v>4607111035783</v>
      </c>
      <c r="E165" s="224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214</v>
      </c>
      <c r="L165" s="39" t="s">
        <v>83</v>
      </c>
      <c r="M165" s="38">
        <v>180</v>
      </c>
      <c r="N165" s="28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226"/>
      <c r="P165" s="226"/>
      <c r="Q165" s="226"/>
      <c r="R165" s="227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89</v>
      </c>
    </row>
    <row r="166" spans="1:53" x14ac:dyDescent="0.2">
      <c r="A166" s="231"/>
      <c r="B166" s="231"/>
      <c r="C166" s="231"/>
      <c r="D166" s="231"/>
      <c r="E166" s="231"/>
      <c r="F166" s="231"/>
      <c r="G166" s="231"/>
      <c r="H166" s="231"/>
      <c r="I166" s="231"/>
      <c r="J166" s="231"/>
      <c r="K166" s="231"/>
      <c r="L166" s="231"/>
      <c r="M166" s="232"/>
      <c r="N166" s="228" t="s">
        <v>43</v>
      </c>
      <c r="O166" s="229"/>
      <c r="P166" s="229"/>
      <c r="Q166" s="229"/>
      <c r="R166" s="229"/>
      <c r="S166" s="229"/>
      <c r="T166" s="230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231"/>
      <c r="B167" s="231"/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2"/>
      <c r="N167" s="228" t="s">
        <v>43</v>
      </c>
      <c r="O167" s="229"/>
      <c r="P167" s="229"/>
      <c r="Q167" s="229"/>
      <c r="R167" s="229"/>
      <c r="S167" s="229"/>
      <c r="T167" s="230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222" t="s">
        <v>239</v>
      </c>
      <c r="B168" s="222"/>
      <c r="C168" s="222"/>
      <c r="D168" s="222"/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66"/>
      <c r="Z168" s="66"/>
    </row>
    <row r="169" spans="1:53" ht="14.25" customHeight="1" x14ac:dyDescent="0.25">
      <c r="A169" s="223" t="s">
        <v>248</v>
      </c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67"/>
      <c r="Z169" s="67"/>
    </row>
    <row r="170" spans="1:53" ht="27" customHeight="1" x14ac:dyDescent="0.25">
      <c r="A170" s="64" t="s">
        <v>249</v>
      </c>
      <c r="B170" s="64" t="s">
        <v>250</v>
      </c>
      <c r="C170" s="37">
        <v>4301051319</v>
      </c>
      <c r="D170" s="224">
        <v>4680115881204</v>
      </c>
      <c r="E170" s="224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84</v>
      </c>
      <c r="L170" s="39" t="s">
        <v>253</v>
      </c>
      <c r="M170" s="38">
        <v>365</v>
      </c>
      <c r="N170" s="290" t="s">
        <v>251</v>
      </c>
      <c r="O170" s="226"/>
      <c r="P170" s="226"/>
      <c r="Q170" s="226"/>
      <c r="R170" s="227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252</v>
      </c>
    </row>
    <row r="171" spans="1:53" x14ac:dyDescent="0.2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231"/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2"/>
      <c r="N172" s="228" t="s">
        <v>43</v>
      </c>
      <c r="O172" s="229"/>
      <c r="P172" s="229"/>
      <c r="Q172" s="229"/>
      <c r="R172" s="229"/>
      <c r="S172" s="229"/>
      <c r="T172" s="230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221" t="s">
        <v>254</v>
      </c>
      <c r="B173" s="221"/>
      <c r="C173" s="221"/>
      <c r="D173" s="221"/>
      <c r="E173" s="221"/>
      <c r="F173" s="221"/>
      <c r="G173" s="221"/>
      <c r="H173" s="221"/>
      <c r="I173" s="221"/>
      <c r="J173" s="221"/>
      <c r="K173" s="221"/>
      <c r="L173" s="221"/>
      <c r="M173" s="221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55"/>
      <c r="Z173" s="55"/>
    </row>
    <row r="174" spans="1:53" ht="16.5" customHeight="1" x14ac:dyDescent="0.25">
      <c r="A174" s="222" t="s">
        <v>255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66"/>
      <c r="Z174" s="66"/>
    </row>
    <row r="175" spans="1:53" ht="14.25" customHeight="1" x14ac:dyDescent="0.25">
      <c r="A175" s="223" t="s">
        <v>80</v>
      </c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67"/>
      <c r="Z175" s="67"/>
    </row>
    <row r="176" spans="1:53" ht="27" customHeight="1" x14ac:dyDescent="0.25">
      <c r="A176" s="64" t="s">
        <v>256</v>
      </c>
      <c r="B176" s="64" t="s">
        <v>257</v>
      </c>
      <c r="C176" s="37">
        <v>4301070948</v>
      </c>
      <c r="D176" s="224">
        <v>4607111037022</v>
      </c>
      <c r="E176" s="224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84</v>
      </c>
      <c r="L176" s="39" t="s">
        <v>83</v>
      </c>
      <c r="M176" s="38">
        <v>180</v>
      </c>
      <c r="N176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226"/>
      <c r="P176" s="226"/>
      <c r="Q176" s="226"/>
      <c r="R176" s="227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231"/>
      <c r="B177" s="231"/>
      <c r="C177" s="231"/>
      <c r="D177" s="231"/>
      <c r="E177" s="231"/>
      <c r="F177" s="231"/>
      <c r="G177" s="231"/>
      <c r="H177" s="231"/>
      <c r="I177" s="231"/>
      <c r="J177" s="231"/>
      <c r="K177" s="231"/>
      <c r="L177" s="231"/>
      <c r="M177" s="232"/>
      <c r="N177" s="228" t="s">
        <v>43</v>
      </c>
      <c r="O177" s="229"/>
      <c r="P177" s="229"/>
      <c r="Q177" s="229"/>
      <c r="R177" s="229"/>
      <c r="S177" s="229"/>
      <c r="T177" s="230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231"/>
      <c r="B178" s="231"/>
      <c r="C178" s="231"/>
      <c r="D178" s="231"/>
      <c r="E178" s="231"/>
      <c r="F178" s="231"/>
      <c r="G178" s="231"/>
      <c r="H178" s="231"/>
      <c r="I178" s="231"/>
      <c r="J178" s="231"/>
      <c r="K178" s="231"/>
      <c r="L178" s="231"/>
      <c r="M178" s="232"/>
      <c r="N178" s="228" t="s">
        <v>43</v>
      </c>
      <c r="O178" s="229"/>
      <c r="P178" s="229"/>
      <c r="Q178" s="229"/>
      <c r="R178" s="229"/>
      <c r="S178" s="229"/>
      <c r="T178" s="230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222" t="s">
        <v>258</v>
      </c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66"/>
      <c r="Z179" s="66"/>
    </row>
    <row r="180" spans="1:53" ht="14.25" customHeight="1" x14ac:dyDescent="0.25">
      <c r="A180" s="223" t="s">
        <v>80</v>
      </c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67"/>
      <c r="Z180" s="67"/>
    </row>
    <row r="181" spans="1:53" ht="27" customHeight="1" x14ac:dyDescent="0.25">
      <c r="A181" s="64" t="s">
        <v>259</v>
      </c>
      <c r="B181" s="64" t="s">
        <v>260</v>
      </c>
      <c r="C181" s="37">
        <v>4301070966</v>
      </c>
      <c r="D181" s="224">
        <v>4607111038135</v>
      </c>
      <c r="E181" s="224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92" t="s">
        <v>261</v>
      </c>
      <c r="O181" s="226"/>
      <c r="P181" s="226"/>
      <c r="Q181" s="226"/>
      <c r="R181" s="227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x14ac:dyDescent="0.2">
      <c r="A182" s="231"/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2"/>
      <c r="N182" s="228" t="s">
        <v>43</v>
      </c>
      <c r="O182" s="229"/>
      <c r="P182" s="229"/>
      <c r="Q182" s="229"/>
      <c r="R182" s="229"/>
      <c r="S182" s="229"/>
      <c r="T182" s="230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x14ac:dyDescent="0.2">
      <c r="A183" s="231"/>
      <c r="B183" s="231"/>
      <c r="C183" s="231"/>
      <c r="D183" s="231"/>
      <c r="E183" s="231"/>
      <c r="F183" s="231"/>
      <c r="G183" s="231"/>
      <c r="H183" s="231"/>
      <c r="I183" s="231"/>
      <c r="J183" s="231"/>
      <c r="K183" s="231"/>
      <c r="L183" s="231"/>
      <c r="M183" s="232"/>
      <c r="N183" s="228" t="s">
        <v>43</v>
      </c>
      <c r="O183" s="229"/>
      <c r="P183" s="229"/>
      <c r="Q183" s="229"/>
      <c r="R183" s="229"/>
      <c r="S183" s="229"/>
      <c r="T183" s="230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16.5" customHeight="1" x14ac:dyDescent="0.25">
      <c r="A184" s="222" t="s">
        <v>262</v>
      </c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66"/>
      <c r="Z184" s="66"/>
    </row>
    <row r="185" spans="1:53" ht="14.25" customHeight="1" x14ac:dyDescent="0.25">
      <c r="A185" s="223" t="s">
        <v>80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67"/>
      <c r="Z185" s="67"/>
    </row>
    <row r="186" spans="1:53" ht="27" customHeight="1" x14ac:dyDescent="0.25">
      <c r="A186" s="64" t="s">
        <v>263</v>
      </c>
      <c r="B186" s="64" t="s">
        <v>264</v>
      </c>
      <c r="C186" s="37">
        <v>4301070915</v>
      </c>
      <c r="D186" s="224">
        <v>4607111035882</v>
      </c>
      <c r="E186" s="224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84</v>
      </c>
      <c r="L186" s="39" t="s">
        <v>83</v>
      </c>
      <c r="M186" s="38">
        <v>180</v>
      </c>
      <c r="N186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226"/>
      <c r="P186" s="226"/>
      <c r="Q186" s="226"/>
      <c r="R186" s="227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265</v>
      </c>
      <c r="B187" s="64" t="s">
        <v>266</v>
      </c>
      <c r="C187" s="37">
        <v>4301070921</v>
      </c>
      <c r="D187" s="224">
        <v>4607111035905</v>
      </c>
      <c r="E187" s="224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84</v>
      </c>
      <c r="L187" s="39" t="s">
        <v>83</v>
      </c>
      <c r="M187" s="38">
        <v>180</v>
      </c>
      <c r="N187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226"/>
      <c r="P187" s="226"/>
      <c r="Q187" s="226"/>
      <c r="R187" s="227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4301070917</v>
      </c>
      <c r="D188" s="224">
        <v>4607111035912</v>
      </c>
      <c r="E188" s="224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84</v>
      </c>
      <c r="L188" s="39" t="s">
        <v>83</v>
      </c>
      <c r="M188" s="38">
        <v>180</v>
      </c>
      <c r="N188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226"/>
      <c r="P188" s="226"/>
      <c r="Q188" s="226"/>
      <c r="R188" s="227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4301070920</v>
      </c>
      <c r="D189" s="224">
        <v>4607111035929</v>
      </c>
      <c r="E189" s="224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84</v>
      </c>
      <c r="L189" s="39" t="s">
        <v>83</v>
      </c>
      <c r="M189" s="38">
        <v>180</v>
      </c>
      <c r="N189" s="2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226"/>
      <c r="P189" s="226"/>
      <c r="Q189" s="226"/>
      <c r="R189" s="227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231"/>
      <c r="B190" s="231"/>
      <c r="C190" s="231"/>
      <c r="D190" s="231"/>
      <c r="E190" s="231"/>
      <c r="F190" s="231"/>
      <c r="G190" s="231"/>
      <c r="H190" s="231"/>
      <c r="I190" s="231"/>
      <c r="J190" s="231"/>
      <c r="K190" s="231"/>
      <c r="L190" s="231"/>
      <c r="M190" s="232"/>
      <c r="N190" s="228" t="s">
        <v>43</v>
      </c>
      <c r="O190" s="229"/>
      <c r="P190" s="229"/>
      <c r="Q190" s="229"/>
      <c r="R190" s="229"/>
      <c r="S190" s="229"/>
      <c r="T190" s="230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25">
      <c r="A192" s="222" t="s">
        <v>271</v>
      </c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66"/>
      <c r="Z192" s="66"/>
    </row>
    <row r="193" spans="1:53" ht="14.25" customHeight="1" x14ac:dyDescent="0.25">
      <c r="A193" s="223" t="s">
        <v>248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7"/>
      <c r="Z193" s="67"/>
    </row>
    <row r="194" spans="1:53" ht="27" customHeight="1" x14ac:dyDescent="0.25">
      <c r="A194" s="64" t="s">
        <v>272</v>
      </c>
      <c r="B194" s="64" t="s">
        <v>273</v>
      </c>
      <c r="C194" s="37">
        <v>4301051320</v>
      </c>
      <c r="D194" s="224">
        <v>4680115881334</v>
      </c>
      <c r="E194" s="224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84</v>
      </c>
      <c r="L194" s="39" t="s">
        <v>253</v>
      </c>
      <c r="M194" s="38">
        <v>365</v>
      </c>
      <c r="N194" s="297" t="s">
        <v>274</v>
      </c>
      <c r="O194" s="226"/>
      <c r="P194" s="226"/>
      <c r="Q194" s="226"/>
      <c r="R194" s="227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252</v>
      </c>
    </row>
    <row r="195" spans="1:53" x14ac:dyDescent="0.2">
      <c r="A195" s="231"/>
      <c r="B195" s="231"/>
      <c r="C195" s="231"/>
      <c r="D195" s="231"/>
      <c r="E195" s="231"/>
      <c r="F195" s="231"/>
      <c r="G195" s="231"/>
      <c r="H195" s="231"/>
      <c r="I195" s="231"/>
      <c r="J195" s="231"/>
      <c r="K195" s="231"/>
      <c r="L195" s="231"/>
      <c r="M195" s="232"/>
      <c r="N195" s="228" t="s">
        <v>43</v>
      </c>
      <c r="O195" s="229"/>
      <c r="P195" s="229"/>
      <c r="Q195" s="229"/>
      <c r="R195" s="229"/>
      <c r="S195" s="229"/>
      <c r="T195" s="230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x14ac:dyDescent="0.2">
      <c r="A196" s="231"/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2"/>
      <c r="N196" s="228" t="s">
        <v>43</v>
      </c>
      <c r="O196" s="229"/>
      <c r="P196" s="229"/>
      <c r="Q196" s="229"/>
      <c r="R196" s="229"/>
      <c r="S196" s="229"/>
      <c r="T196" s="230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25">
      <c r="A197" s="222" t="s">
        <v>275</v>
      </c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  <c r="T197" s="222"/>
      <c r="U197" s="222"/>
      <c r="V197" s="222"/>
      <c r="W197" s="222"/>
      <c r="X197" s="222"/>
      <c r="Y197" s="66"/>
      <c r="Z197" s="66"/>
    </row>
    <row r="198" spans="1:53" ht="14.25" customHeight="1" x14ac:dyDescent="0.25">
      <c r="A198" s="223" t="s">
        <v>80</v>
      </c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67"/>
      <c r="Z198" s="67"/>
    </row>
    <row r="199" spans="1:53" ht="16.5" customHeight="1" x14ac:dyDescent="0.25">
      <c r="A199" s="64" t="s">
        <v>276</v>
      </c>
      <c r="B199" s="64" t="s">
        <v>277</v>
      </c>
      <c r="C199" s="37">
        <v>4301070874</v>
      </c>
      <c r="D199" s="224">
        <v>4607111035332</v>
      </c>
      <c r="E199" s="224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84</v>
      </c>
      <c r="L199" s="39" t="s">
        <v>83</v>
      </c>
      <c r="M199" s="38">
        <v>180</v>
      </c>
      <c r="N199" s="29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226"/>
      <c r="P199" s="226"/>
      <c r="Q199" s="226"/>
      <c r="R199" s="227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25">
      <c r="A200" s="64" t="s">
        <v>278</v>
      </c>
      <c r="B200" s="64" t="s">
        <v>279</v>
      </c>
      <c r="C200" s="37">
        <v>4301070873</v>
      </c>
      <c r="D200" s="224">
        <v>4607111035080</v>
      </c>
      <c r="E200" s="224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2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226"/>
      <c r="P200" s="226"/>
      <c r="Q200" s="226"/>
      <c r="R200" s="227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231"/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2"/>
      <c r="N201" s="228" t="s">
        <v>43</v>
      </c>
      <c r="O201" s="229"/>
      <c r="P201" s="229"/>
      <c r="Q201" s="229"/>
      <c r="R201" s="229"/>
      <c r="S201" s="229"/>
      <c r="T201" s="230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x14ac:dyDescent="0.2">
      <c r="A202" s="231"/>
      <c r="B202" s="231"/>
      <c r="C202" s="231"/>
      <c r="D202" s="231"/>
      <c r="E202" s="231"/>
      <c r="F202" s="231"/>
      <c r="G202" s="231"/>
      <c r="H202" s="231"/>
      <c r="I202" s="231"/>
      <c r="J202" s="231"/>
      <c r="K202" s="231"/>
      <c r="L202" s="231"/>
      <c r="M202" s="232"/>
      <c r="N202" s="228" t="s">
        <v>43</v>
      </c>
      <c r="O202" s="229"/>
      <c r="P202" s="229"/>
      <c r="Q202" s="229"/>
      <c r="R202" s="229"/>
      <c r="S202" s="229"/>
      <c r="T202" s="230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">
      <c r="A203" s="221" t="s">
        <v>280</v>
      </c>
      <c r="B203" s="221"/>
      <c r="C203" s="221"/>
      <c r="D203" s="221"/>
      <c r="E203" s="221"/>
      <c r="F203" s="221"/>
      <c r="G203" s="221"/>
      <c r="H203" s="221"/>
      <c r="I203" s="221"/>
      <c r="J203" s="221"/>
      <c r="K203" s="221"/>
      <c r="L203" s="221"/>
      <c r="M203" s="221"/>
      <c r="N203" s="221"/>
      <c r="O203" s="221"/>
      <c r="P203" s="221"/>
      <c r="Q203" s="221"/>
      <c r="R203" s="221"/>
      <c r="S203" s="221"/>
      <c r="T203" s="221"/>
      <c r="U203" s="221"/>
      <c r="V203" s="221"/>
      <c r="W203" s="221"/>
      <c r="X203" s="221"/>
      <c r="Y203" s="55"/>
      <c r="Z203" s="55"/>
    </row>
    <row r="204" spans="1:53" ht="16.5" customHeight="1" x14ac:dyDescent="0.25">
      <c r="A204" s="222" t="s">
        <v>281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66"/>
      <c r="Z204" s="66"/>
    </row>
    <row r="205" spans="1:53" ht="14.25" customHeight="1" x14ac:dyDescent="0.25">
      <c r="A205" s="223" t="s">
        <v>80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67"/>
      <c r="Z205" s="67"/>
    </row>
    <row r="206" spans="1:53" ht="27" customHeight="1" x14ac:dyDescent="0.25">
      <c r="A206" s="64" t="s">
        <v>282</v>
      </c>
      <c r="B206" s="64" t="s">
        <v>283</v>
      </c>
      <c r="C206" s="37">
        <v>4301070941</v>
      </c>
      <c r="D206" s="224">
        <v>4607111036162</v>
      </c>
      <c r="E206" s="224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84</v>
      </c>
      <c r="L206" s="39" t="s">
        <v>83</v>
      </c>
      <c r="M206" s="38">
        <v>90</v>
      </c>
      <c r="N206" s="3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226"/>
      <c r="P206" s="226"/>
      <c r="Q206" s="226"/>
      <c r="R206" s="227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x14ac:dyDescent="0.2">
      <c r="A207" s="231"/>
      <c r="B207" s="231"/>
      <c r="C207" s="231"/>
      <c r="D207" s="231"/>
      <c r="E207" s="231"/>
      <c r="F207" s="231"/>
      <c r="G207" s="231"/>
      <c r="H207" s="231"/>
      <c r="I207" s="231"/>
      <c r="J207" s="231"/>
      <c r="K207" s="231"/>
      <c r="L207" s="231"/>
      <c r="M207" s="232"/>
      <c r="N207" s="228" t="s">
        <v>43</v>
      </c>
      <c r="O207" s="229"/>
      <c r="P207" s="229"/>
      <c r="Q207" s="229"/>
      <c r="R207" s="229"/>
      <c r="S207" s="229"/>
      <c r="T207" s="230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231"/>
      <c r="B208" s="231"/>
      <c r="C208" s="231"/>
      <c r="D208" s="231"/>
      <c r="E208" s="231"/>
      <c r="F208" s="231"/>
      <c r="G208" s="231"/>
      <c r="H208" s="231"/>
      <c r="I208" s="231"/>
      <c r="J208" s="231"/>
      <c r="K208" s="231"/>
      <c r="L208" s="231"/>
      <c r="M208" s="232"/>
      <c r="N208" s="228" t="s">
        <v>43</v>
      </c>
      <c r="O208" s="229"/>
      <c r="P208" s="229"/>
      <c r="Q208" s="229"/>
      <c r="R208" s="229"/>
      <c r="S208" s="229"/>
      <c r="T208" s="230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">
      <c r="A209" s="221" t="s">
        <v>284</v>
      </c>
      <c r="B209" s="221"/>
      <c r="C209" s="221"/>
      <c r="D209" s="221"/>
      <c r="E209" s="221"/>
      <c r="F209" s="221"/>
      <c r="G209" s="221"/>
      <c r="H209" s="221"/>
      <c r="I209" s="221"/>
      <c r="J209" s="221"/>
      <c r="K209" s="221"/>
      <c r="L209" s="221"/>
      <c r="M209" s="221"/>
      <c r="N209" s="221"/>
      <c r="O209" s="221"/>
      <c r="P209" s="221"/>
      <c r="Q209" s="221"/>
      <c r="R209" s="221"/>
      <c r="S209" s="221"/>
      <c r="T209" s="221"/>
      <c r="U209" s="221"/>
      <c r="V209" s="221"/>
      <c r="W209" s="221"/>
      <c r="X209" s="221"/>
      <c r="Y209" s="55"/>
      <c r="Z209" s="55"/>
    </row>
    <row r="210" spans="1:53" ht="16.5" customHeight="1" x14ac:dyDescent="0.25">
      <c r="A210" s="222" t="s">
        <v>285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66"/>
      <c r="Z210" s="66"/>
    </row>
    <row r="211" spans="1:53" ht="14.25" customHeight="1" x14ac:dyDescent="0.25">
      <c r="A211" s="223" t="s">
        <v>80</v>
      </c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67"/>
      <c r="Z211" s="67"/>
    </row>
    <row r="212" spans="1:53" ht="27" customHeight="1" x14ac:dyDescent="0.25">
      <c r="A212" s="64" t="s">
        <v>286</v>
      </c>
      <c r="B212" s="64" t="s">
        <v>287</v>
      </c>
      <c r="C212" s="37">
        <v>4301070965</v>
      </c>
      <c r="D212" s="224">
        <v>4607111035899</v>
      </c>
      <c r="E212" s="224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84</v>
      </c>
      <c r="L212" s="39" t="s">
        <v>83</v>
      </c>
      <c r="M212" s="38">
        <v>180</v>
      </c>
      <c r="N212" s="301" t="s">
        <v>288</v>
      </c>
      <c r="O212" s="226"/>
      <c r="P212" s="226"/>
      <c r="Q212" s="226"/>
      <c r="R212" s="227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x14ac:dyDescent="0.2">
      <c r="A213" s="231"/>
      <c r="B213" s="231"/>
      <c r="C213" s="231"/>
      <c r="D213" s="231"/>
      <c r="E213" s="231"/>
      <c r="F213" s="231"/>
      <c r="G213" s="231"/>
      <c r="H213" s="231"/>
      <c r="I213" s="231"/>
      <c r="J213" s="231"/>
      <c r="K213" s="231"/>
      <c r="L213" s="231"/>
      <c r="M213" s="232"/>
      <c r="N213" s="228" t="s">
        <v>43</v>
      </c>
      <c r="O213" s="229"/>
      <c r="P213" s="229"/>
      <c r="Q213" s="229"/>
      <c r="R213" s="229"/>
      <c r="S213" s="229"/>
      <c r="T213" s="230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x14ac:dyDescent="0.2">
      <c r="A214" s="231"/>
      <c r="B214" s="231"/>
      <c r="C214" s="231"/>
      <c r="D214" s="231"/>
      <c r="E214" s="231"/>
      <c r="F214" s="231"/>
      <c r="G214" s="231"/>
      <c r="H214" s="231"/>
      <c r="I214" s="231"/>
      <c r="J214" s="231"/>
      <c r="K214" s="231"/>
      <c r="L214" s="231"/>
      <c r="M214" s="232"/>
      <c r="N214" s="228" t="s">
        <v>43</v>
      </c>
      <c r="O214" s="229"/>
      <c r="P214" s="229"/>
      <c r="Q214" s="229"/>
      <c r="R214" s="229"/>
      <c r="S214" s="229"/>
      <c r="T214" s="230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25">
      <c r="A215" s="222" t="s">
        <v>289</v>
      </c>
      <c r="B215" s="222"/>
      <c r="C215" s="222"/>
      <c r="D215" s="222"/>
      <c r="E215" s="222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66"/>
      <c r="Z215" s="66"/>
    </row>
    <row r="216" spans="1:53" ht="14.25" customHeight="1" x14ac:dyDescent="0.25">
      <c r="A216" s="223" t="s">
        <v>80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67"/>
      <c r="Z216" s="67"/>
    </row>
    <row r="217" spans="1:53" ht="27" customHeight="1" x14ac:dyDescent="0.25">
      <c r="A217" s="64" t="s">
        <v>290</v>
      </c>
      <c r="B217" s="64" t="s">
        <v>291</v>
      </c>
      <c r="C217" s="37">
        <v>4301070870</v>
      </c>
      <c r="D217" s="224">
        <v>4607111036711</v>
      </c>
      <c r="E217" s="224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84</v>
      </c>
      <c r="L217" s="39" t="s">
        <v>83</v>
      </c>
      <c r="M217" s="38">
        <v>90</v>
      </c>
      <c r="N217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226"/>
      <c r="P217" s="226"/>
      <c r="Q217" s="226"/>
      <c r="R217" s="227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231"/>
      <c r="B218" s="231"/>
      <c r="C218" s="231"/>
      <c r="D218" s="231"/>
      <c r="E218" s="231"/>
      <c r="F218" s="231"/>
      <c r="G218" s="231"/>
      <c r="H218" s="231"/>
      <c r="I218" s="231"/>
      <c r="J218" s="231"/>
      <c r="K218" s="231"/>
      <c r="L218" s="231"/>
      <c r="M218" s="232"/>
      <c r="N218" s="228" t="s">
        <v>43</v>
      </c>
      <c r="O218" s="229"/>
      <c r="P218" s="229"/>
      <c r="Q218" s="229"/>
      <c r="R218" s="229"/>
      <c r="S218" s="229"/>
      <c r="T218" s="230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231"/>
      <c r="B219" s="231"/>
      <c r="C219" s="231"/>
      <c r="D219" s="231"/>
      <c r="E219" s="231"/>
      <c r="F219" s="231"/>
      <c r="G219" s="231"/>
      <c r="H219" s="231"/>
      <c r="I219" s="231"/>
      <c r="J219" s="231"/>
      <c r="K219" s="231"/>
      <c r="L219" s="231"/>
      <c r="M219" s="232"/>
      <c r="N219" s="228" t="s">
        <v>43</v>
      </c>
      <c r="O219" s="229"/>
      <c r="P219" s="229"/>
      <c r="Q219" s="229"/>
      <c r="R219" s="229"/>
      <c r="S219" s="229"/>
      <c r="T219" s="230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221" t="s">
        <v>292</v>
      </c>
      <c r="B220" s="221"/>
      <c r="C220" s="221"/>
      <c r="D220" s="221"/>
      <c r="E220" s="221"/>
      <c r="F220" s="221"/>
      <c r="G220" s="221"/>
      <c r="H220" s="221"/>
      <c r="I220" s="221"/>
      <c r="J220" s="221"/>
      <c r="K220" s="221"/>
      <c r="L220" s="221"/>
      <c r="M220" s="221"/>
      <c r="N220" s="221"/>
      <c r="O220" s="221"/>
      <c r="P220" s="221"/>
      <c r="Q220" s="221"/>
      <c r="R220" s="221"/>
      <c r="S220" s="221"/>
      <c r="T220" s="221"/>
      <c r="U220" s="221"/>
      <c r="V220" s="221"/>
      <c r="W220" s="221"/>
      <c r="X220" s="221"/>
      <c r="Y220" s="55"/>
      <c r="Z220" s="55"/>
    </row>
    <row r="221" spans="1:53" ht="16.5" customHeight="1" x14ac:dyDescent="0.25">
      <c r="A221" s="222" t="s">
        <v>293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66"/>
      <c r="Z221" s="66"/>
    </row>
    <row r="222" spans="1:53" ht="14.25" customHeight="1" x14ac:dyDescent="0.25">
      <c r="A222" s="223" t="s">
        <v>147</v>
      </c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67"/>
      <c r="Z222" s="67"/>
    </row>
    <row r="223" spans="1:53" ht="27" customHeight="1" x14ac:dyDescent="0.25">
      <c r="A223" s="64" t="s">
        <v>294</v>
      </c>
      <c r="B223" s="64" t="s">
        <v>295</v>
      </c>
      <c r="C223" s="37">
        <v>4301131019</v>
      </c>
      <c r="D223" s="224">
        <v>4640242180427</v>
      </c>
      <c r="E223" s="224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138</v>
      </c>
      <c r="L223" s="39" t="s">
        <v>83</v>
      </c>
      <c r="M223" s="38">
        <v>180</v>
      </c>
      <c r="N223" s="303" t="s">
        <v>296</v>
      </c>
      <c r="O223" s="226"/>
      <c r="P223" s="226"/>
      <c r="Q223" s="226"/>
      <c r="R223" s="227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89</v>
      </c>
    </row>
    <row r="224" spans="1:53" x14ac:dyDescent="0.2">
      <c r="A224" s="231"/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2"/>
      <c r="N224" s="228" t="s">
        <v>43</v>
      </c>
      <c r="O224" s="229"/>
      <c r="P224" s="229"/>
      <c r="Q224" s="229"/>
      <c r="R224" s="229"/>
      <c r="S224" s="229"/>
      <c r="T224" s="230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231"/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2"/>
      <c r="N225" s="228" t="s">
        <v>43</v>
      </c>
      <c r="O225" s="229"/>
      <c r="P225" s="229"/>
      <c r="Q225" s="229"/>
      <c r="R225" s="229"/>
      <c r="S225" s="229"/>
      <c r="T225" s="230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25">
      <c r="A226" s="223" t="s">
        <v>86</v>
      </c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67"/>
      <c r="Z226" s="67"/>
    </row>
    <row r="227" spans="1:53" ht="27" customHeight="1" x14ac:dyDescent="0.25">
      <c r="A227" s="64" t="s">
        <v>297</v>
      </c>
      <c r="B227" s="64" t="s">
        <v>298</v>
      </c>
      <c r="C227" s="37">
        <v>4301132080</v>
      </c>
      <c r="D227" s="224">
        <v>4640242180397</v>
      </c>
      <c r="E227" s="224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84</v>
      </c>
      <c r="L227" s="39" t="s">
        <v>83</v>
      </c>
      <c r="M227" s="38">
        <v>180</v>
      </c>
      <c r="N227" s="304" t="s">
        <v>299</v>
      </c>
      <c r="O227" s="226"/>
      <c r="P227" s="226"/>
      <c r="Q227" s="226"/>
      <c r="R227" s="227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89</v>
      </c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231"/>
      <c r="B229" s="231"/>
      <c r="C229" s="231"/>
      <c r="D229" s="231"/>
      <c r="E229" s="231"/>
      <c r="F229" s="231"/>
      <c r="G229" s="231"/>
      <c r="H229" s="231"/>
      <c r="I229" s="231"/>
      <c r="J229" s="231"/>
      <c r="K229" s="231"/>
      <c r="L229" s="231"/>
      <c r="M229" s="232"/>
      <c r="N229" s="228" t="s">
        <v>43</v>
      </c>
      <c r="O229" s="229"/>
      <c r="P229" s="229"/>
      <c r="Q229" s="229"/>
      <c r="R229" s="229"/>
      <c r="S229" s="229"/>
      <c r="T229" s="23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223" t="s">
        <v>165</v>
      </c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67"/>
      <c r="Z230" s="67"/>
    </row>
    <row r="231" spans="1:53" ht="27" customHeight="1" x14ac:dyDescent="0.25">
      <c r="A231" s="64" t="s">
        <v>300</v>
      </c>
      <c r="B231" s="64" t="s">
        <v>301</v>
      </c>
      <c r="C231" s="37">
        <v>4301136028</v>
      </c>
      <c r="D231" s="224">
        <v>4640242180304</v>
      </c>
      <c r="E231" s="224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90</v>
      </c>
      <c r="L231" s="39" t="s">
        <v>83</v>
      </c>
      <c r="M231" s="38">
        <v>180</v>
      </c>
      <c r="N231" s="305" t="s">
        <v>302</v>
      </c>
      <c r="O231" s="226"/>
      <c r="P231" s="226"/>
      <c r="Q231" s="226"/>
      <c r="R231" s="227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37.5" customHeight="1" x14ac:dyDescent="0.25">
      <c r="A232" s="64" t="s">
        <v>303</v>
      </c>
      <c r="B232" s="64" t="s">
        <v>304</v>
      </c>
      <c r="C232" s="37">
        <v>4301136027</v>
      </c>
      <c r="D232" s="224">
        <v>4640242180298</v>
      </c>
      <c r="E232" s="224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90</v>
      </c>
      <c r="L232" s="39" t="s">
        <v>83</v>
      </c>
      <c r="M232" s="38">
        <v>180</v>
      </c>
      <c r="N232" s="306" t="s">
        <v>305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25">
      <c r="A233" s="64" t="s">
        <v>306</v>
      </c>
      <c r="B233" s="64" t="s">
        <v>307</v>
      </c>
      <c r="C233" s="37">
        <v>4301136026</v>
      </c>
      <c r="D233" s="224">
        <v>4640242180236</v>
      </c>
      <c r="E233" s="224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84</v>
      </c>
      <c r="L233" s="39" t="s">
        <v>83</v>
      </c>
      <c r="M233" s="38">
        <v>180</v>
      </c>
      <c r="N233" s="307" t="s">
        <v>308</v>
      </c>
      <c r="O233" s="226"/>
      <c r="P233" s="226"/>
      <c r="Q233" s="226"/>
      <c r="R233" s="227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309</v>
      </c>
      <c r="B234" s="64" t="s">
        <v>310</v>
      </c>
      <c r="C234" s="37">
        <v>4301136029</v>
      </c>
      <c r="D234" s="224">
        <v>4640242180410</v>
      </c>
      <c r="E234" s="224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90</v>
      </c>
      <c r="L234" s="39" t="s">
        <v>83</v>
      </c>
      <c r="M234" s="38">
        <v>180</v>
      </c>
      <c r="N234" s="308" t="s">
        <v>311</v>
      </c>
      <c r="O234" s="226"/>
      <c r="P234" s="226"/>
      <c r="Q234" s="226"/>
      <c r="R234" s="227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x14ac:dyDescent="0.2">
      <c r="A235" s="231"/>
      <c r="B235" s="231"/>
      <c r="C235" s="231"/>
      <c r="D235" s="231"/>
      <c r="E235" s="231"/>
      <c r="F235" s="231"/>
      <c r="G235" s="231"/>
      <c r="H235" s="231"/>
      <c r="I235" s="231"/>
      <c r="J235" s="231"/>
      <c r="K235" s="231"/>
      <c r="L235" s="231"/>
      <c r="M235" s="232"/>
      <c r="N235" s="228" t="s">
        <v>43</v>
      </c>
      <c r="O235" s="229"/>
      <c r="P235" s="229"/>
      <c r="Q235" s="229"/>
      <c r="R235" s="229"/>
      <c r="S235" s="229"/>
      <c r="T235" s="230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231"/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2"/>
      <c r="N236" s="228" t="s">
        <v>43</v>
      </c>
      <c r="O236" s="229"/>
      <c r="P236" s="229"/>
      <c r="Q236" s="229"/>
      <c r="R236" s="229"/>
      <c r="S236" s="229"/>
      <c r="T236" s="230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25">
      <c r="A237" s="223" t="s">
        <v>143</v>
      </c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67"/>
      <c r="Z237" s="67"/>
    </row>
    <row r="238" spans="1:53" ht="27" customHeight="1" x14ac:dyDescent="0.25">
      <c r="A238" s="64" t="s">
        <v>312</v>
      </c>
      <c r="B238" s="64" t="s">
        <v>313</v>
      </c>
      <c r="C238" s="37">
        <v>4301135191</v>
      </c>
      <c r="D238" s="224">
        <v>4640242180373</v>
      </c>
      <c r="E238" s="224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90</v>
      </c>
      <c r="L238" s="39" t="s">
        <v>83</v>
      </c>
      <c r="M238" s="38">
        <v>180</v>
      </c>
      <c r="N238" s="309" t="s">
        <v>314</v>
      </c>
      <c r="O238" s="226"/>
      <c r="P238" s="226"/>
      <c r="Q238" s="226"/>
      <c r="R238" s="227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25">
      <c r="A239" s="64" t="s">
        <v>315</v>
      </c>
      <c r="B239" s="64" t="s">
        <v>316</v>
      </c>
      <c r="C239" s="37">
        <v>4301135195</v>
      </c>
      <c r="D239" s="224">
        <v>4640242180366</v>
      </c>
      <c r="E239" s="224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310" t="s">
        <v>317</v>
      </c>
      <c r="O239" s="226"/>
      <c r="P239" s="226"/>
      <c r="Q239" s="226"/>
      <c r="R239" s="227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318</v>
      </c>
      <c r="B240" s="64" t="s">
        <v>319</v>
      </c>
      <c r="C240" s="37">
        <v>4301135188</v>
      </c>
      <c r="D240" s="224">
        <v>4640242180335</v>
      </c>
      <c r="E240" s="224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311" t="s">
        <v>320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37.5" customHeight="1" x14ac:dyDescent="0.25">
      <c r="A241" s="64" t="s">
        <v>321</v>
      </c>
      <c r="B241" s="64" t="s">
        <v>322</v>
      </c>
      <c r="C241" s="37">
        <v>4301135189</v>
      </c>
      <c r="D241" s="224">
        <v>4640242180342</v>
      </c>
      <c r="E241" s="224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312" t="s">
        <v>323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25">
      <c r="A242" s="64" t="s">
        <v>324</v>
      </c>
      <c r="B242" s="64" t="s">
        <v>325</v>
      </c>
      <c r="C242" s="37">
        <v>4301135190</v>
      </c>
      <c r="D242" s="224">
        <v>4640242180359</v>
      </c>
      <c r="E242" s="224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313" t="s">
        <v>326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327</v>
      </c>
      <c r="B243" s="64" t="s">
        <v>328</v>
      </c>
      <c r="C243" s="37">
        <v>4301135192</v>
      </c>
      <c r="D243" s="224">
        <v>4640242180380</v>
      </c>
      <c r="E243" s="224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314" t="s">
        <v>329</v>
      </c>
      <c r="O243" s="226"/>
      <c r="P243" s="226"/>
      <c r="Q243" s="226"/>
      <c r="R243" s="227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330</v>
      </c>
      <c r="B244" s="64" t="s">
        <v>331</v>
      </c>
      <c r="C244" s="37">
        <v>4301135186</v>
      </c>
      <c r="D244" s="224">
        <v>4640242180311</v>
      </c>
      <c r="E244" s="224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84</v>
      </c>
      <c r="L244" s="39" t="s">
        <v>83</v>
      </c>
      <c r="M244" s="38">
        <v>180</v>
      </c>
      <c r="N244" s="315" t="s">
        <v>332</v>
      </c>
      <c r="O244" s="226"/>
      <c r="P244" s="226"/>
      <c r="Q244" s="226"/>
      <c r="R244" s="227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37.5" customHeight="1" x14ac:dyDescent="0.25">
      <c r="A245" s="64" t="s">
        <v>333</v>
      </c>
      <c r="B245" s="64" t="s">
        <v>334</v>
      </c>
      <c r="C245" s="37">
        <v>4301135187</v>
      </c>
      <c r="D245" s="224">
        <v>4640242180328</v>
      </c>
      <c r="E245" s="224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90</v>
      </c>
      <c r="L245" s="39" t="s">
        <v>83</v>
      </c>
      <c r="M245" s="38">
        <v>180</v>
      </c>
      <c r="N245" s="316" t="s">
        <v>335</v>
      </c>
      <c r="O245" s="226"/>
      <c r="P245" s="226"/>
      <c r="Q245" s="226"/>
      <c r="R245" s="227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25">
      <c r="A246" s="64" t="s">
        <v>336</v>
      </c>
      <c r="B246" s="64" t="s">
        <v>337</v>
      </c>
      <c r="C246" s="37">
        <v>4301135194</v>
      </c>
      <c r="D246" s="224">
        <v>4640242180380</v>
      </c>
      <c r="E246" s="224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138</v>
      </c>
      <c r="L246" s="39" t="s">
        <v>83</v>
      </c>
      <c r="M246" s="38">
        <v>180</v>
      </c>
      <c r="N246" s="317" t="s">
        <v>338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339</v>
      </c>
      <c r="B247" s="64" t="s">
        <v>340</v>
      </c>
      <c r="C247" s="37">
        <v>4301135193</v>
      </c>
      <c r="D247" s="224">
        <v>4640242180403</v>
      </c>
      <c r="E247" s="224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318" t="s">
        <v>341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x14ac:dyDescent="0.2">
      <c r="A248" s="231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2"/>
      <c r="N248" s="228" t="s">
        <v>43</v>
      </c>
      <c r="O248" s="229"/>
      <c r="P248" s="229"/>
      <c r="Q248" s="229"/>
      <c r="R248" s="229"/>
      <c r="S248" s="229"/>
      <c r="T248" s="230"/>
      <c r="U248" s="43" t="s">
        <v>42</v>
      </c>
      <c r="V248" s="44">
        <f>IFERROR(SUM(V238:V247),"0")</f>
        <v>0</v>
      </c>
      <c r="W248" s="44">
        <f>IFERROR(SUM(W238:W247),"0")</f>
        <v>0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231"/>
      <c r="B249" s="231"/>
      <c r="C249" s="231"/>
      <c r="D249" s="231"/>
      <c r="E249" s="231"/>
      <c r="F249" s="231"/>
      <c r="G249" s="231"/>
      <c r="H249" s="231"/>
      <c r="I249" s="231"/>
      <c r="J249" s="231"/>
      <c r="K249" s="231"/>
      <c r="L249" s="231"/>
      <c r="M249" s="232"/>
      <c r="N249" s="228" t="s">
        <v>43</v>
      </c>
      <c r="O249" s="229"/>
      <c r="P249" s="229"/>
      <c r="Q249" s="229"/>
      <c r="R249" s="229"/>
      <c r="S249" s="229"/>
      <c r="T249" s="230"/>
      <c r="U249" s="43" t="s">
        <v>0</v>
      </c>
      <c r="V249" s="44">
        <f>IFERROR(SUMPRODUCT(V238:V247*H238:H247),"0")</f>
        <v>0</v>
      </c>
      <c r="W249" s="44">
        <f>IFERROR(SUMPRODUCT(W238:W247*H238:H247),"0")</f>
        <v>0</v>
      </c>
      <c r="X249" s="43"/>
      <c r="Y249" s="68"/>
      <c r="Z249" s="68"/>
    </row>
    <row r="250" spans="1:53" ht="15" customHeight="1" x14ac:dyDescent="0.2">
      <c r="A250" s="231"/>
      <c r="B250" s="231"/>
      <c r="C250" s="231"/>
      <c r="D250" s="231"/>
      <c r="E250" s="231"/>
      <c r="F250" s="231"/>
      <c r="G250" s="231"/>
      <c r="H250" s="231"/>
      <c r="I250" s="231"/>
      <c r="J250" s="231"/>
      <c r="K250" s="231"/>
      <c r="L250" s="231"/>
      <c r="M250" s="322"/>
      <c r="N250" s="319" t="s">
        <v>36</v>
      </c>
      <c r="O250" s="320"/>
      <c r="P250" s="320"/>
      <c r="Q250" s="320"/>
      <c r="R250" s="320"/>
      <c r="S250" s="320"/>
      <c r="T250" s="321"/>
      <c r="U250" s="43" t="s">
        <v>0</v>
      </c>
      <c r="V250" s="44">
        <f>IFERROR(V24+V33+V41+V47+V58+V64+V69+V75+V85+V92+V100+V106+V111+V119+V124+V130+V136+V142+V150+V155+V162+V167+V172+V178+V183+V191+V196+V202+V208+V214+V219+V225+V229+V236+V249,"0")</f>
        <v>0</v>
      </c>
      <c r="W250" s="44">
        <f>IFERROR(W24+W33+W41+W47+W58+W64+W69+W75+W85+W92+W100+W106+W111+W119+W124+W130+W136+W142+W150+W155+W162+W167+W172+W178+W183+W191+W196+W202+W208+W214+W219+W225+W229+W236+W249,"0")</f>
        <v>0</v>
      </c>
      <c r="X250" s="43"/>
      <c r="Y250" s="68"/>
      <c r="Z250" s="68"/>
    </row>
    <row r="251" spans="1:53" x14ac:dyDescent="0.2">
      <c r="A251" s="231"/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322"/>
      <c r="N251" s="319" t="s">
        <v>37</v>
      </c>
      <c r="O251" s="320"/>
      <c r="P251" s="320"/>
      <c r="Q251" s="320"/>
      <c r="R251" s="320"/>
      <c r="S251" s="320"/>
      <c r="T251" s="321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0</v>
      </c>
      <c r="W25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0</v>
      </c>
      <c r="X251" s="43"/>
      <c r="Y251" s="68"/>
      <c r="Z251" s="68"/>
    </row>
    <row r="252" spans="1:53" x14ac:dyDescent="0.2">
      <c r="A252" s="231"/>
      <c r="B252" s="231"/>
      <c r="C252" s="231"/>
      <c r="D252" s="231"/>
      <c r="E252" s="231"/>
      <c r="F252" s="231"/>
      <c r="G252" s="231"/>
      <c r="H252" s="231"/>
      <c r="I252" s="231"/>
      <c r="J252" s="231"/>
      <c r="K252" s="231"/>
      <c r="L252" s="231"/>
      <c r="M252" s="322"/>
      <c r="N252" s="319" t="s">
        <v>38</v>
      </c>
      <c r="O252" s="320"/>
      <c r="P252" s="320"/>
      <c r="Q252" s="320"/>
      <c r="R252" s="320"/>
      <c r="S252" s="320"/>
      <c r="T252" s="321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0</v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0</v>
      </c>
      <c r="X252" s="43"/>
      <c r="Y252" s="68"/>
      <c r="Z252" s="68"/>
    </row>
    <row r="253" spans="1:53" x14ac:dyDescent="0.2">
      <c r="A253" s="231"/>
      <c r="B253" s="231"/>
      <c r="C253" s="231"/>
      <c r="D253" s="231"/>
      <c r="E253" s="231"/>
      <c r="F253" s="231"/>
      <c r="G253" s="231"/>
      <c r="H253" s="231"/>
      <c r="I253" s="231"/>
      <c r="J253" s="231"/>
      <c r="K253" s="231"/>
      <c r="L253" s="231"/>
      <c r="M253" s="322"/>
      <c r="N253" s="319" t="s">
        <v>39</v>
      </c>
      <c r="O253" s="320"/>
      <c r="P253" s="320"/>
      <c r="Q253" s="320"/>
      <c r="R253" s="320"/>
      <c r="S253" s="320"/>
      <c r="T253" s="321"/>
      <c r="U253" s="43" t="s">
        <v>0</v>
      </c>
      <c r="V253" s="44">
        <f>GrossWeightTotal+PalletQtyTotal*25</f>
        <v>0</v>
      </c>
      <c r="W253" s="44">
        <f>GrossWeightTotalR+PalletQtyTotalR*25</f>
        <v>0</v>
      </c>
      <c r="X253" s="43"/>
      <c r="Y253" s="68"/>
      <c r="Z253" s="68"/>
    </row>
    <row r="254" spans="1:53" x14ac:dyDescent="0.2">
      <c r="A254" s="231"/>
      <c r="B254" s="231"/>
      <c r="C254" s="231"/>
      <c r="D254" s="231"/>
      <c r="E254" s="231"/>
      <c r="F254" s="231"/>
      <c r="G254" s="231"/>
      <c r="H254" s="231"/>
      <c r="I254" s="231"/>
      <c r="J254" s="231"/>
      <c r="K254" s="231"/>
      <c r="L254" s="231"/>
      <c r="M254" s="322"/>
      <c r="N254" s="319" t="s">
        <v>40</v>
      </c>
      <c r="O254" s="320"/>
      <c r="P254" s="320"/>
      <c r="Q254" s="320"/>
      <c r="R254" s="320"/>
      <c r="S254" s="320"/>
      <c r="T254" s="321"/>
      <c r="U254" s="43" t="s">
        <v>23</v>
      </c>
      <c r="V254" s="44">
        <f>IFERROR(V23+V32+V40+V46+V57+V63+V68+V74+V84+V91+V99+V105+V110+V118+V123+V129+V135+V141+V149+V154+V161+V166+V171+V177+V182+V190+V195+V201+V207+V213+V218+V224+V228+V235+V248,"0")</f>
        <v>0</v>
      </c>
      <c r="W254" s="44">
        <f>IFERROR(W23+W32+W40+W46+W57+W63+W68+W74+W84+W91+W99+W105+W110+W118+W123+W129+W135+W141+W149+W154+W161+W166+W171+W177+W182+W190+W195+W201+W207+W213+W218+W224+W228+W235+W248,"0")</f>
        <v>0</v>
      </c>
      <c r="X254" s="43"/>
      <c r="Y254" s="68"/>
      <c r="Z254" s="68"/>
    </row>
    <row r="255" spans="1:53" ht="14.25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322"/>
      <c r="N255" s="319" t="s">
        <v>41</v>
      </c>
      <c r="O255" s="320"/>
      <c r="P255" s="320"/>
      <c r="Q255" s="320"/>
      <c r="R255" s="320"/>
      <c r="S255" s="320"/>
      <c r="T255" s="321"/>
      <c r="U255" s="46" t="s">
        <v>55</v>
      </c>
      <c r="V255" s="43"/>
      <c r="W255" s="43"/>
      <c r="X255" s="43">
        <f>IFERROR(X23+X32+X40+X46+X57+X63+X68+X74+X84+X91+X99+X105+X110+X118+X123+X129+X135+X141+X149+X154+X161+X166+X171+X177+X182+X190+X195+X201+X207+X213+X218+X224+X228+X235+X248,"0")</f>
        <v>0</v>
      </c>
      <c r="Y255" s="68"/>
      <c r="Z255" s="68"/>
    </row>
    <row r="256" spans="1:53" ht="13.5" thickBot="1" x14ac:dyDescent="0.25"/>
    <row r="257" spans="1:33" ht="27" thickTop="1" thickBot="1" x14ac:dyDescent="0.25">
      <c r="A257" s="47" t="s">
        <v>9</v>
      </c>
      <c r="B257" s="75" t="s">
        <v>79</v>
      </c>
      <c r="C257" s="323" t="s">
        <v>48</v>
      </c>
      <c r="D257" s="323" t="s">
        <v>48</v>
      </c>
      <c r="E257" s="323" t="s">
        <v>48</v>
      </c>
      <c r="F257" s="323" t="s">
        <v>48</v>
      </c>
      <c r="G257" s="323" t="s">
        <v>48</v>
      </c>
      <c r="H257" s="323" t="s">
        <v>48</v>
      </c>
      <c r="I257" s="323" t="s">
        <v>48</v>
      </c>
      <c r="J257" s="323" t="s">
        <v>48</v>
      </c>
      <c r="K257" s="324"/>
      <c r="L257" s="323" t="s">
        <v>48</v>
      </c>
      <c r="M257" s="323" t="s">
        <v>48</v>
      </c>
      <c r="N257" s="323" t="s">
        <v>48</v>
      </c>
      <c r="O257" s="323" t="s">
        <v>48</v>
      </c>
      <c r="P257" s="323" t="s">
        <v>48</v>
      </c>
      <c r="Q257" s="323" t="s">
        <v>48</v>
      </c>
      <c r="R257" s="323" t="s">
        <v>48</v>
      </c>
      <c r="S257" s="323" t="s">
        <v>48</v>
      </c>
      <c r="T257" s="323" t="s">
        <v>220</v>
      </c>
      <c r="U257" s="323" t="s">
        <v>220</v>
      </c>
      <c r="V257" s="323" t="s">
        <v>239</v>
      </c>
      <c r="W257" s="323" t="s">
        <v>239</v>
      </c>
      <c r="X257" s="323" t="s">
        <v>239</v>
      </c>
      <c r="Y257" s="323" t="s">
        <v>254</v>
      </c>
      <c r="Z257" s="323" t="s">
        <v>254</v>
      </c>
      <c r="AA257" s="323" t="s">
        <v>254</v>
      </c>
      <c r="AB257" s="323" t="s">
        <v>254</v>
      </c>
      <c r="AC257" s="323" t="s">
        <v>254</v>
      </c>
      <c r="AD257" s="75" t="s">
        <v>280</v>
      </c>
      <c r="AE257" s="323" t="s">
        <v>284</v>
      </c>
      <c r="AF257" s="323" t="s">
        <v>284</v>
      </c>
      <c r="AG257" s="75" t="s">
        <v>292</v>
      </c>
    </row>
    <row r="258" spans="1:33" ht="14.25" customHeight="1" thickTop="1" x14ac:dyDescent="0.2">
      <c r="A258" s="325" t="s">
        <v>10</v>
      </c>
      <c r="B258" s="323" t="s">
        <v>79</v>
      </c>
      <c r="C258" s="323" t="s">
        <v>85</v>
      </c>
      <c r="D258" s="323" t="s">
        <v>97</v>
      </c>
      <c r="E258" s="323" t="s">
        <v>107</v>
      </c>
      <c r="F258" s="323" t="s">
        <v>114</v>
      </c>
      <c r="G258" s="323" t="s">
        <v>134</v>
      </c>
      <c r="H258" s="323" t="s">
        <v>142</v>
      </c>
      <c r="I258" s="323" t="s">
        <v>146</v>
      </c>
      <c r="J258" s="323" t="s">
        <v>152</v>
      </c>
      <c r="K258" s="1"/>
      <c r="L258" s="323" t="s">
        <v>165</v>
      </c>
      <c r="M258" s="323" t="s">
        <v>172</v>
      </c>
      <c r="N258" s="323" t="s">
        <v>185</v>
      </c>
      <c r="O258" s="323" t="s">
        <v>190</v>
      </c>
      <c r="P258" s="323" t="s">
        <v>193</v>
      </c>
      <c r="Q258" s="323" t="s">
        <v>204</v>
      </c>
      <c r="R258" s="323" t="s">
        <v>207</v>
      </c>
      <c r="S258" s="323" t="s">
        <v>215</v>
      </c>
      <c r="T258" s="323" t="s">
        <v>221</v>
      </c>
      <c r="U258" s="323" t="s">
        <v>224</v>
      </c>
      <c r="V258" s="323" t="s">
        <v>240</v>
      </c>
      <c r="W258" s="323" t="s">
        <v>245</v>
      </c>
      <c r="X258" s="323" t="s">
        <v>239</v>
      </c>
      <c r="Y258" s="323" t="s">
        <v>255</v>
      </c>
      <c r="Z258" s="323" t="s">
        <v>258</v>
      </c>
      <c r="AA258" s="323" t="s">
        <v>262</v>
      </c>
      <c r="AB258" s="323" t="s">
        <v>271</v>
      </c>
      <c r="AC258" s="323" t="s">
        <v>275</v>
      </c>
      <c r="AD258" s="323" t="s">
        <v>281</v>
      </c>
      <c r="AE258" s="323" t="s">
        <v>285</v>
      </c>
      <c r="AF258" s="323" t="s">
        <v>289</v>
      </c>
      <c r="AG258" s="323" t="s">
        <v>293</v>
      </c>
    </row>
    <row r="259" spans="1:33" ht="13.5" thickBot="1" x14ac:dyDescent="0.25">
      <c r="A259" s="326"/>
      <c r="B259" s="323"/>
      <c r="C259" s="323"/>
      <c r="D259" s="323"/>
      <c r="E259" s="323"/>
      <c r="F259" s="323"/>
      <c r="G259" s="323"/>
      <c r="H259" s="323"/>
      <c r="I259" s="323"/>
      <c r="J259" s="323"/>
      <c r="K259" s="1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23"/>
      <c r="AB259" s="323"/>
      <c r="AC259" s="323"/>
      <c r="AD259" s="323"/>
      <c r="AE259" s="323"/>
      <c r="AF259" s="323"/>
      <c r="AG259" s="323"/>
    </row>
    <row r="260" spans="1:33" ht="18" thickTop="1" thickBot="1" x14ac:dyDescent="0.25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0</v>
      </c>
      <c r="D260" s="53">
        <f>IFERROR(V36*H36,"0")+IFERROR(V37*H37,"0")+IFERROR(V38*H38,"0")+IFERROR(V39*H39,"0")</f>
        <v>0</v>
      </c>
      <c r="E260" s="53">
        <f>IFERROR(V44*H44,"0")+IFERROR(V45*H45,"0")</f>
        <v>0</v>
      </c>
      <c r="F260" s="53">
        <f>IFERROR(V50*H50,"0")+IFERROR(V51*H51,"0")+IFERROR(V52*H52,"0")+IFERROR(V53*H53,"0")+IFERROR(V54*H54,"0")+IFERROR(V55*H55,"0")+IFERROR(V56*H56,"0")</f>
        <v>0</v>
      </c>
      <c r="G260" s="53">
        <f>IFERROR(V61*H61,"0")+IFERROR(V62*H62,"0")</f>
        <v>0</v>
      </c>
      <c r="H260" s="53">
        <f>IFERROR(V67*H67,"0")</f>
        <v>0</v>
      </c>
      <c r="I260" s="53">
        <f>IFERROR(V72*H72,"0")+IFERROR(V73*H73,"0")</f>
        <v>0</v>
      </c>
      <c r="J260" s="53">
        <f>IFERROR(V78*H78,"0")+IFERROR(V79*H79,"0")+IFERROR(V80*H80,"0")+IFERROR(V81*H81,"0")+IFERROR(V82*H82,"0")+IFERROR(V83*H83,"0")</f>
        <v>0</v>
      </c>
      <c r="K260" s="1"/>
      <c r="L260" s="53">
        <f>IFERROR(V88*H88,"0")+IFERROR(V89*H89,"0")+IFERROR(V90*H90,"0")</f>
        <v>0</v>
      </c>
      <c r="M260" s="53">
        <f>IFERROR(V95*H95,"0")+IFERROR(V96*H96,"0")+IFERROR(V97*H97,"0")+IFERROR(V98*H98,"0")</f>
        <v>0</v>
      </c>
      <c r="N260" s="53">
        <f>IFERROR(V103*H103,"0")+IFERROR(V104*H104,"0")</f>
        <v>0</v>
      </c>
      <c r="O260" s="53">
        <f>IFERROR(V109*H109,"0")</f>
        <v>0</v>
      </c>
      <c r="P260" s="53">
        <f>IFERROR(V114*H114,"0")+IFERROR(V115*H115,"0")+IFERROR(V116*H116,"0")+IFERROR(V117*H117,"0")</f>
        <v>0</v>
      </c>
      <c r="Q260" s="53">
        <f>IFERROR(V122*H122,"0")</f>
        <v>0</v>
      </c>
      <c r="R260" s="53">
        <f>IFERROR(V127*H127,"0")+IFERROR(V128*H128,"0")</f>
        <v>0</v>
      </c>
      <c r="S260" s="53">
        <f>IFERROR(V133*H133,"0")+IFERROR(V134*H134,"0")</f>
        <v>0</v>
      </c>
      <c r="T260" s="53">
        <f>IFERROR(V140*H140,"0")</f>
        <v>0</v>
      </c>
      <c r="U260" s="53">
        <f>IFERROR(V145*H145,"0")+IFERROR(V146*H146,"0")+IFERROR(V147*H147,"0")+IFERROR(V148*H148,"0")+IFERROR(V152*H152,"0")+IFERROR(V153*H153,"0")</f>
        <v>0</v>
      </c>
      <c r="V260" s="53">
        <f>IFERROR(V159*H159,"0")+IFERROR(V160*H160,"0")</f>
        <v>0</v>
      </c>
      <c r="W260" s="53">
        <f>IFERROR(V165*H165,"0")</f>
        <v>0</v>
      </c>
      <c r="X260" s="53">
        <f>IFERROR(V170*H170,"0")</f>
        <v>0</v>
      </c>
      <c r="Y260" s="53">
        <f>IFERROR(V176*H176,"0")</f>
        <v>0</v>
      </c>
      <c r="Z260" s="53">
        <f>IFERROR(V181*H181,"0")</f>
        <v>0</v>
      </c>
      <c r="AA260" s="53">
        <f>IFERROR(V186*H186,"0")+IFERROR(V187*H187,"0")+IFERROR(V188*H188,"0")+IFERROR(V189*H189,"0")</f>
        <v>0</v>
      </c>
      <c r="AB260" s="53">
        <f>IFERROR(V194*H194,"0")</f>
        <v>0</v>
      </c>
      <c r="AC260" s="53">
        <f>IFERROR(V199*H199,"0")+IFERROR(V200*H200,"0")</f>
        <v>0</v>
      </c>
      <c r="AD260" s="53">
        <f>IFERROR(V206*H206,"0")</f>
        <v>0</v>
      </c>
      <c r="AE260" s="53">
        <f>IFERROR(V212*H212,"0")</f>
        <v>0</v>
      </c>
      <c r="AF260" s="53">
        <f>IFERROR(V217*H217,"0")</f>
        <v>0</v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3" ht="13.5" thickTop="1" x14ac:dyDescent="0.2">
      <c r="C261" s="1"/>
    </row>
    <row r="262" spans="1:33" ht="19.5" customHeight="1" x14ac:dyDescent="0.2">
      <c r="A262" s="71" t="s">
        <v>65</v>
      </c>
      <c r="B262" s="71" t="s">
        <v>66</v>
      </c>
      <c r="C262" s="71" t="s">
        <v>68</v>
      </c>
    </row>
    <row r="263" spans="1:33" x14ac:dyDescent="0.2">
      <c r="A263" s="72">
        <f>SUMPRODUCT(--(BA:BA="ЗПФ"),--(U:U="кор"),H:H,W:W)+SUMPRODUCT(--(BA:BA="ЗПФ"),--(U:U="кг"),W:W)</f>
        <v>0</v>
      </c>
      <c r="B263" s="73">
        <f>SUMPRODUCT(--(BA:BA="ПГП"),--(U:U="кор"),H:H,W:W)+SUMPRODUCT(--(BA:BA="ПГП"),--(U:U="кг"),W:W)</f>
        <v>0</v>
      </c>
      <c r="C263" s="73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AD258:AD259"/>
    <mergeCell ref="AE258:AE259"/>
    <mergeCell ref="AF258:AF259"/>
    <mergeCell ref="AG258:AG259"/>
    <mergeCell ref="U258:U259"/>
    <mergeCell ref="V258:V259"/>
    <mergeCell ref="W258:W259"/>
    <mergeCell ref="X258:X259"/>
    <mergeCell ref="Y258:Y259"/>
    <mergeCell ref="Z258:Z259"/>
    <mergeCell ref="AA258:AA259"/>
    <mergeCell ref="AB258:AB259"/>
    <mergeCell ref="AC258:AC259"/>
    <mergeCell ref="C257:S257"/>
    <mergeCell ref="T257:U257"/>
    <mergeCell ref="V257:X257"/>
    <mergeCell ref="Y257:AC257"/>
    <mergeCell ref="AE257:AF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D246:E246"/>
    <mergeCell ref="N246:R246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D227:E227"/>
    <mergeCell ref="N227:R227"/>
    <mergeCell ref="N228:T228"/>
    <mergeCell ref="A228:M229"/>
    <mergeCell ref="N229:T229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A210:X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A203:X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197:X197"/>
    <mergeCell ref="A198:X198"/>
    <mergeCell ref="D199:E199"/>
    <mergeCell ref="N199:R199"/>
    <mergeCell ref="D200:E200"/>
    <mergeCell ref="N200:R200"/>
    <mergeCell ref="N201:T201"/>
    <mergeCell ref="A201:M202"/>
    <mergeCell ref="N202:T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4:X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77:T177"/>
    <mergeCell ref="A177:M178"/>
    <mergeCell ref="N178:T178"/>
    <mergeCell ref="A179:X179"/>
    <mergeCell ref="A180:X180"/>
    <mergeCell ref="D181:E181"/>
    <mergeCell ref="N181:R181"/>
    <mergeCell ref="N182:T182"/>
    <mergeCell ref="A182:M183"/>
    <mergeCell ref="N183:T183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9"/>
    </row>
    <row r="3" spans="2:8" x14ac:dyDescent="0.2">
      <c r="B3" s="54" t="s">
        <v>343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345</v>
      </c>
      <c r="C6" s="54" t="s">
        <v>346</v>
      </c>
      <c r="D6" s="54" t="s">
        <v>347</v>
      </c>
      <c r="E6" s="54" t="s">
        <v>49</v>
      </c>
    </row>
    <row r="7" spans="2:8" x14ac:dyDescent="0.2">
      <c r="B7" s="54" t="s">
        <v>348</v>
      </c>
      <c r="C7" s="54" t="s">
        <v>349</v>
      </c>
      <c r="D7" s="54" t="s">
        <v>350</v>
      </c>
      <c r="E7" s="54" t="s">
        <v>49</v>
      </c>
    </row>
    <row r="8" spans="2:8" x14ac:dyDescent="0.2">
      <c r="B8" s="54" t="s">
        <v>351</v>
      </c>
      <c r="C8" s="54" t="s">
        <v>352</v>
      </c>
      <c r="D8" s="54" t="s">
        <v>353</v>
      </c>
      <c r="E8" s="54" t="s">
        <v>49</v>
      </c>
    </row>
    <row r="9" spans="2:8" x14ac:dyDescent="0.2">
      <c r="B9" s="54" t="s">
        <v>354</v>
      </c>
      <c r="C9" s="54" t="s">
        <v>355</v>
      </c>
      <c r="D9" s="54" t="s">
        <v>356</v>
      </c>
      <c r="E9" s="54" t="s">
        <v>49</v>
      </c>
    </row>
    <row r="11" spans="2:8" x14ac:dyDescent="0.2">
      <c r="B11" s="54" t="s">
        <v>357</v>
      </c>
      <c r="C11" s="54" t="s">
        <v>346</v>
      </c>
      <c r="D11" s="54" t="s">
        <v>49</v>
      </c>
      <c r="E11" s="54" t="s">
        <v>49</v>
      </c>
    </row>
    <row r="13" spans="2:8" x14ac:dyDescent="0.2">
      <c r="B13" s="54" t="s">
        <v>358</v>
      </c>
      <c r="C13" s="54" t="s">
        <v>349</v>
      </c>
      <c r="D13" s="54" t="s">
        <v>49</v>
      </c>
      <c r="E13" s="54" t="s">
        <v>49</v>
      </c>
    </row>
    <row r="15" spans="2:8" x14ac:dyDescent="0.2">
      <c r="B15" s="54" t="s">
        <v>359</v>
      </c>
      <c r="C15" s="54" t="s">
        <v>352</v>
      </c>
      <c r="D15" s="54" t="s">
        <v>49</v>
      </c>
      <c r="E15" s="54" t="s">
        <v>49</v>
      </c>
    </row>
    <row r="17" spans="2:5" x14ac:dyDescent="0.2">
      <c r="B17" s="54" t="s">
        <v>360</v>
      </c>
      <c r="C17" s="54" t="s">
        <v>355</v>
      </c>
      <c r="D17" s="54" t="s">
        <v>49</v>
      </c>
      <c r="E17" s="54" t="s">
        <v>49</v>
      </c>
    </row>
    <row r="19" spans="2:5" x14ac:dyDescent="0.2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365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366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367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368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369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370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371</v>
      </c>
      <c r="C29" s="54" t="s">
        <v>49</v>
      </c>
      <c r="D29" s="54" t="s">
        <v>49</v>
      </c>
      <c r="E29" s="54" t="s">
        <v>49</v>
      </c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s-dax.aos.wrk</cp:lastModifiedBy>
  <dcterms:created xsi:type="dcterms:W3CDTF">2021-11-12T12:13:19Z</dcterms:created>
  <dcterms:modified xsi:type="dcterms:W3CDTF">2023-11-29T10:45:55Z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