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9813FCB2-B974-4330-B2A3-6C4C08026C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2" l="1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06" i="2"/>
  <c r="X305" i="2"/>
  <c r="BO304" i="2"/>
  <c r="BM304" i="2"/>
  <c r="Z304" i="2"/>
  <c r="Y304" i="2"/>
  <c r="BP304" i="2" s="1"/>
  <c r="BO303" i="2"/>
  <c r="BN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P300" i="2" s="1"/>
  <c r="BO299" i="2"/>
  <c r="BN299" i="2"/>
  <c r="BM299" i="2"/>
  <c r="Z299" i="2"/>
  <c r="Y299" i="2"/>
  <c r="BP299" i="2" s="1"/>
  <c r="BO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N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N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N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Z305" i="2" s="1"/>
  <c r="Y284" i="2"/>
  <c r="Y305" i="2" s="1"/>
  <c r="X282" i="2"/>
  <c r="X281" i="2"/>
  <c r="BO280" i="2"/>
  <c r="BM280" i="2"/>
  <c r="Z280" i="2"/>
  <c r="Y280" i="2"/>
  <c r="BN280" i="2" s="1"/>
  <c r="P280" i="2"/>
  <c r="BO279" i="2"/>
  <c r="BN279" i="2"/>
  <c r="BM279" i="2"/>
  <c r="Z279" i="2"/>
  <c r="Y279" i="2"/>
  <c r="BP279" i="2" s="1"/>
  <c r="BO278" i="2"/>
  <c r="BM278" i="2"/>
  <c r="Z278" i="2"/>
  <c r="Z281" i="2" s="1"/>
  <c r="Y278" i="2"/>
  <c r="BP278" i="2" s="1"/>
  <c r="X276" i="2"/>
  <c r="X275" i="2"/>
  <c r="BO274" i="2"/>
  <c r="BM274" i="2"/>
  <c r="Z274" i="2"/>
  <c r="Y274" i="2"/>
  <c r="BN274" i="2" s="1"/>
  <c r="BP273" i="2"/>
  <c r="BO273" i="2"/>
  <c r="BN273" i="2"/>
  <c r="BM273" i="2"/>
  <c r="Z273" i="2"/>
  <c r="Z275" i="2" s="1"/>
  <c r="Y273" i="2"/>
  <c r="Y276" i="2" s="1"/>
  <c r="X271" i="2"/>
  <c r="X270" i="2"/>
  <c r="BO269" i="2"/>
  <c r="BM269" i="2"/>
  <c r="Z269" i="2"/>
  <c r="Z270" i="2" s="1"/>
  <c r="Y269" i="2"/>
  <c r="Y271" i="2" s="1"/>
  <c r="X267" i="2"/>
  <c r="X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Z266" i="2" s="1"/>
  <c r="Y263" i="2"/>
  <c r="Y267" i="2" s="1"/>
  <c r="Y259" i="2"/>
  <c r="X259" i="2"/>
  <c r="X258" i="2"/>
  <c r="BO257" i="2"/>
  <c r="BM257" i="2"/>
  <c r="Z257" i="2"/>
  <c r="Z258" i="2" s="1"/>
  <c r="Y257" i="2"/>
  <c r="Y258" i="2" s="1"/>
  <c r="P257" i="2"/>
  <c r="X255" i="2"/>
  <c r="X254" i="2"/>
  <c r="BO253" i="2"/>
  <c r="BM253" i="2"/>
  <c r="Z253" i="2"/>
  <c r="Z254" i="2" s="1"/>
  <c r="Y253" i="2"/>
  <c r="Y254" i="2" s="1"/>
  <c r="X249" i="2"/>
  <c r="Y248" i="2"/>
  <c r="X248" i="2"/>
  <c r="BO247" i="2"/>
  <c r="BM247" i="2"/>
  <c r="Z247" i="2"/>
  <c r="Z248" i="2" s="1"/>
  <c r="Y247" i="2"/>
  <c r="BP247" i="2" s="1"/>
  <c r="P247" i="2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P241" i="2"/>
  <c r="Y237" i="2"/>
  <c r="X237" i="2"/>
  <c r="Z236" i="2"/>
  <c r="X236" i="2"/>
  <c r="BO235" i="2"/>
  <c r="BM235" i="2"/>
  <c r="Z235" i="2"/>
  <c r="Y235" i="2"/>
  <c r="P235" i="2"/>
  <c r="X231" i="2"/>
  <c r="X230" i="2"/>
  <c r="BP229" i="2"/>
  <c r="BO229" i="2"/>
  <c r="BN229" i="2"/>
  <c r="BM229" i="2"/>
  <c r="Z229" i="2"/>
  <c r="Y229" i="2"/>
  <c r="P229" i="2"/>
  <c r="BO228" i="2"/>
  <c r="BM228" i="2"/>
  <c r="Z228" i="2"/>
  <c r="Y228" i="2"/>
  <c r="Y231" i="2" s="1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N212" i="2" s="1"/>
  <c r="P212" i="2"/>
  <c r="BO211" i="2"/>
  <c r="BN211" i="2"/>
  <c r="BM211" i="2"/>
  <c r="Z211" i="2"/>
  <c r="Y211" i="2"/>
  <c r="P211" i="2"/>
  <c r="BO210" i="2"/>
  <c r="BM210" i="2"/>
  <c r="Z210" i="2"/>
  <c r="Y210" i="2"/>
  <c r="BP210" i="2" s="1"/>
  <c r="P210" i="2"/>
  <c r="X207" i="2"/>
  <c r="X206" i="2"/>
  <c r="BO205" i="2"/>
  <c r="BM205" i="2"/>
  <c r="Z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Y206" i="2" s="1"/>
  <c r="P201" i="2"/>
  <c r="BO200" i="2"/>
  <c r="BM200" i="2"/>
  <c r="Z200" i="2"/>
  <c r="Z206" i="2" s="1"/>
  <c r="Y200" i="2"/>
  <c r="BP200" i="2" s="1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P193" i="2"/>
  <c r="BO193" i="2"/>
  <c r="BN193" i="2"/>
  <c r="BM193" i="2"/>
  <c r="Z193" i="2"/>
  <c r="Z196" i="2" s="1"/>
  <c r="Y193" i="2"/>
  <c r="P193" i="2"/>
  <c r="X190" i="2"/>
  <c r="X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P186" i="2"/>
  <c r="BO185" i="2"/>
  <c r="BM185" i="2"/>
  <c r="Z185" i="2"/>
  <c r="Y185" i="2"/>
  <c r="Y189" i="2" s="1"/>
  <c r="X181" i="2"/>
  <c r="X180" i="2"/>
  <c r="BO179" i="2"/>
  <c r="BM179" i="2"/>
  <c r="Z179" i="2"/>
  <c r="Z180" i="2" s="1"/>
  <c r="Y179" i="2"/>
  <c r="X177" i="2"/>
  <c r="X176" i="2"/>
  <c r="BO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X169" i="2"/>
  <c r="X168" i="2"/>
  <c r="BO167" i="2"/>
  <c r="BM167" i="2"/>
  <c r="Z167" i="2"/>
  <c r="Y167" i="2"/>
  <c r="BN167" i="2" s="1"/>
  <c r="P167" i="2"/>
  <c r="BO166" i="2"/>
  <c r="BM166" i="2"/>
  <c r="Z166" i="2"/>
  <c r="Z168" i="2" s="1"/>
  <c r="Y166" i="2"/>
  <c r="P166" i="2"/>
  <c r="X164" i="2"/>
  <c r="X163" i="2"/>
  <c r="BO162" i="2"/>
  <c r="BM162" i="2"/>
  <c r="Z162" i="2"/>
  <c r="Y162" i="2"/>
  <c r="P162" i="2"/>
  <c r="BO161" i="2"/>
  <c r="BM161" i="2"/>
  <c r="Z161" i="2"/>
  <c r="Y161" i="2"/>
  <c r="BP161" i="2" s="1"/>
  <c r="P161" i="2"/>
  <c r="BO160" i="2"/>
  <c r="BM160" i="2"/>
  <c r="Z160" i="2"/>
  <c r="Y160" i="2"/>
  <c r="BO159" i="2"/>
  <c r="BM159" i="2"/>
  <c r="Z159" i="2"/>
  <c r="Y159" i="2"/>
  <c r="Y164" i="2" s="1"/>
  <c r="X156" i="2"/>
  <c r="Y155" i="2"/>
  <c r="X155" i="2"/>
  <c r="BO154" i="2"/>
  <c r="BM154" i="2"/>
  <c r="Z154" i="2"/>
  <c r="Z155" i="2" s="1"/>
  <c r="Y154" i="2"/>
  <c r="BP154" i="2" s="1"/>
  <c r="Y150" i="2"/>
  <c r="X150" i="2"/>
  <c r="Z149" i="2"/>
  <c r="X149" i="2"/>
  <c r="BO148" i="2"/>
  <c r="BM148" i="2"/>
  <c r="Z148" i="2"/>
  <c r="Y148" i="2"/>
  <c r="P148" i="2"/>
  <c r="X145" i="2"/>
  <c r="X144" i="2"/>
  <c r="BO143" i="2"/>
  <c r="BM143" i="2"/>
  <c r="Z143" i="2"/>
  <c r="Y143" i="2"/>
  <c r="BP143" i="2" s="1"/>
  <c r="P143" i="2"/>
  <c r="BP142" i="2"/>
  <c r="BO142" i="2"/>
  <c r="BN142" i="2"/>
  <c r="BM142" i="2"/>
  <c r="Z142" i="2"/>
  <c r="Z144" i="2" s="1"/>
  <c r="Y142" i="2"/>
  <c r="P142" i="2"/>
  <c r="X139" i="2"/>
  <c r="Y138" i="2"/>
  <c r="X138" i="2"/>
  <c r="BP137" i="2"/>
  <c r="BO137" i="2"/>
  <c r="BN137" i="2"/>
  <c r="BM137" i="2"/>
  <c r="Z137" i="2"/>
  <c r="Z138" i="2" s="1"/>
  <c r="Y137" i="2"/>
  <c r="Y139" i="2" s="1"/>
  <c r="X134" i="2"/>
  <c r="X133" i="2"/>
  <c r="BO132" i="2"/>
  <c r="BM132" i="2"/>
  <c r="Z132" i="2"/>
  <c r="Z133" i="2" s="1"/>
  <c r="Y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P126" i="2"/>
  <c r="X123" i="2"/>
  <c r="X122" i="2"/>
  <c r="BO121" i="2"/>
  <c r="BM121" i="2"/>
  <c r="Z121" i="2"/>
  <c r="Y121" i="2"/>
  <c r="BP121" i="2" s="1"/>
  <c r="P121" i="2"/>
  <c r="BP120" i="2"/>
  <c r="BO120" i="2"/>
  <c r="BN120" i="2"/>
  <c r="BM120" i="2"/>
  <c r="Z120" i="2"/>
  <c r="Z122" i="2" s="1"/>
  <c r="Y120" i="2"/>
  <c r="P120" i="2"/>
  <c r="BO119" i="2"/>
  <c r="BM119" i="2"/>
  <c r="Z119" i="2"/>
  <c r="Y119" i="2"/>
  <c r="P119" i="2"/>
  <c r="X116" i="2"/>
  <c r="X115" i="2"/>
  <c r="BO114" i="2"/>
  <c r="BM114" i="2"/>
  <c r="Z114" i="2"/>
  <c r="Z115" i="2" s="1"/>
  <c r="Y114" i="2"/>
  <c r="P114" i="2"/>
  <c r="BO113" i="2"/>
  <c r="BM113" i="2"/>
  <c r="Z113" i="2"/>
  <c r="Y113" i="2"/>
  <c r="P113" i="2"/>
  <c r="X110" i="2"/>
  <c r="X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P97" i="2"/>
  <c r="BP96" i="2"/>
  <c r="BO96" i="2"/>
  <c r="BN96" i="2"/>
  <c r="BM96" i="2"/>
  <c r="Z96" i="2"/>
  <c r="Y96" i="2"/>
  <c r="P96" i="2"/>
  <c r="X93" i="2"/>
  <c r="X92" i="2"/>
  <c r="BO91" i="2"/>
  <c r="BM91" i="2"/>
  <c r="Z91" i="2"/>
  <c r="Y91" i="2"/>
  <c r="BO90" i="2"/>
  <c r="BM90" i="2"/>
  <c r="Z90" i="2"/>
  <c r="Z92" i="2" s="1"/>
  <c r="Y90" i="2"/>
  <c r="Y92" i="2" s="1"/>
  <c r="X87" i="2"/>
  <c r="X86" i="2"/>
  <c r="BO85" i="2"/>
  <c r="BM85" i="2"/>
  <c r="Z85" i="2"/>
  <c r="Y85" i="2"/>
  <c r="BN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BO81" i="2"/>
  <c r="BM81" i="2"/>
  <c r="Z81" i="2"/>
  <c r="Y81" i="2"/>
  <c r="BN81" i="2" s="1"/>
  <c r="P81" i="2"/>
  <c r="BO80" i="2"/>
  <c r="BM80" i="2"/>
  <c r="Z80" i="2"/>
  <c r="Y80" i="2"/>
  <c r="Y86" i="2" s="1"/>
  <c r="X77" i="2"/>
  <c r="X76" i="2"/>
  <c r="BO75" i="2"/>
  <c r="BM75" i="2"/>
  <c r="Z75" i="2"/>
  <c r="Y75" i="2"/>
  <c r="BP75" i="2" s="1"/>
  <c r="P75" i="2"/>
  <c r="BP74" i="2"/>
  <c r="BO74" i="2"/>
  <c r="BN74" i="2"/>
  <c r="BM74" i="2"/>
  <c r="Z74" i="2"/>
  <c r="Z76" i="2" s="1"/>
  <c r="Y74" i="2"/>
  <c r="Y77" i="2" s="1"/>
  <c r="P74" i="2"/>
  <c r="X71" i="2"/>
  <c r="Y70" i="2"/>
  <c r="X70" i="2"/>
  <c r="BP69" i="2"/>
  <c r="BO69" i="2"/>
  <c r="BN69" i="2"/>
  <c r="BM69" i="2"/>
  <c r="Z69" i="2"/>
  <c r="Z70" i="2" s="1"/>
  <c r="Y69" i="2"/>
  <c r="Y71" i="2" s="1"/>
  <c r="X66" i="2"/>
  <c r="X65" i="2"/>
  <c r="BO64" i="2"/>
  <c r="BM64" i="2"/>
  <c r="Z64" i="2"/>
  <c r="Y64" i="2"/>
  <c r="BN64" i="2" s="1"/>
  <c r="P64" i="2"/>
  <c r="BO63" i="2"/>
  <c r="BM63" i="2"/>
  <c r="Z63" i="2"/>
  <c r="Y63" i="2"/>
  <c r="Y66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Z23" i="2"/>
  <c r="X23" i="2"/>
  <c r="X311" i="2" s="1"/>
  <c r="BO22" i="2"/>
  <c r="X309" i="2" s="1"/>
  <c r="BM22" i="2"/>
  <c r="X308" i="2" s="1"/>
  <c r="Z22" i="2"/>
  <c r="Y22" i="2"/>
  <c r="P22" i="2"/>
  <c r="H10" i="2"/>
  <c r="A9" i="2"/>
  <c r="H9" i="2" s="1"/>
  <c r="D7" i="2"/>
  <c r="Q6" i="2"/>
  <c r="P2" i="2"/>
  <c r="Y23" i="2" l="1"/>
  <c r="BP22" i="2"/>
  <c r="BN22" i="2"/>
  <c r="BP106" i="2"/>
  <c r="BP113" i="2"/>
  <c r="BN113" i="2"/>
  <c r="Y116" i="2"/>
  <c r="BP119" i="2"/>
  <c r="Y122" i="2"/>
  <c r="BP160" i="2"/>
  <c r="BN160" i="2"/>
  <c r="BP162" i="2"/>
  <c r="BN162" i="2"/>
  <c r="BP167" i="2"/>
  <c r="Y168" i="2"/>
  <c r="Y244" i="2"/>
  <c r="BP241" i="2"/>
  <c r="BN241" i="2"/>
  <c r="Y243" i="2"/>
  <c r="Y24" i="2"/>
  <c r="BP28" i="2"/>
  <c r="BN28" i="2"/>
  <c r="BP30" i="2"/>
  <c r="BN30" i="2"/>
  <c r="Y32" i="2"/>
  <c r="Y33" i="2"/>
  <c r="BP48" i="2"/>
  <c r="BP55" i="2"/>
  <c r="BN55" i="2"/>
  <c r="BP57" i="2"/>
  <c r="BN57" i="2"/>
  <c r="BP91" i="2"/>
  <c r="BN91" i="2"/>
  <c r="BP103" i="2"/>
  <c r="BN103" i="2"/>
  <c r="Y109" i="2"/>
  <c r="BN105" i="2"/>
  <c r="Y134" i="2"/>
  <c r="BN132" i="2"/>
  <c r="Y144" i="2"/>
  <c r="Y145" i="2"/>
  <c r="BP148" i="2"/>
  <c r="Y149" i="2"/>
  <c r="Y169" i="2"/>
  <c r="BN166" i="2"/>
  <c r="Z176" i="2"/>
  <c r="BP175" i="2"/>
  <c r="BN175" i="2"/>
  <c r="Y181" i="2"/>
  <c r="Y180" i="2"/>
  <c r="BP179" i="2"/>
  <c r="BN179" i="2"/>
  <c r="BP185" i="2"/>
  <c r="Y190" i="2"/>
  <c r="BP188" i="2"/>
  <c r="BN188" i="2"/>
  <c r="BP194" i="2"/>
  <c r="BN194" i="2"/>
  <c r="Y236" i="2"/>
  <c r="BP235" i="2"/>
  <c r="BN235" i="2"/>
  <c r="Z243" i="2"/>
  <c r="X307" i="2"/>
  <c r="Z32" i="2"/>
  <c r="Z38" i="2"/>
  <c r="Y60" i="2"/>
  <c r="Z65" i="2"/>
  <c r="Y76" i="2"/>
  <c r="Z86" i="2"/>
  <c r="Y100" i="2"/>
  <c r="Z99" i="2"/>
  <c r="Z109" i="2"/>
  <c r="Y115" i="2"/>
  <c r="Y129" i="2"/>
  <c r="Y156" i="2"/>
  <c r="Z163" i="2"/>
  <c r="BP173" i="2"/>
  <c r="Z189" i="2"/>
  <c r="Y197" i="2"/>
  <c r="Y196" i="2"/>
  <c r="Z214" i="2"/>
  <c r="Y215" i="2"/>
  <c r="BP212" i="2"/>
  <c r="Z230" i="2"/>
  <c r="Y249" i="2"/>
  <c r="Y255" i="2"/>
  <c r="BP274" i="2"/>
  <c r="Y275" i="2"/>
  <c r="BP280" i="2"/>
  <c r="Y281" i="2"/>
  <c r="BN285" i="2"/>
  <c r="BN289" i="2"/>
  <c r="BN293" i="2"/>
  <c r="BN297" i="2"/>
  <c r="BN301" i="2"/>
  <c r="Y306" i="2"/>
  <c r="X310" i="2"/>
  <c r="Z312" i="2"/>
  <c r="Y176" i="2"/>
  <c r="BN201" i="2"/>
  <c r="Y230" i="2"/>
  <c r="BN269" i="2"/>
  <c r="Y282" i="2"/>
  <c r="BN47" i="2"/>
  <c r="A10" i="2"/>
  <c r="BN83" i="2"/>
  <c r="BP37" i="2"/>
  <c r="BP42" i="2"/>
  <c r="BP47" i="2"/>
  <c r="BN49" i="2"/>
  <c r="BP64" i="2"/>
  <c r="BP81" i="2"/>
  <c r="BN90" i="2"/>
  <c r="Y99" i="2"/>
  <c r="BP105" i="2"/>
  <c r="BN107" i="2"/>
  <c r="BP132" i="2"/>
  <c r="BP166" i="2"/>
  <c r="BN174" i="2"/>
  <c r="BN186" i="2"/>
  <c r="BP211" i="2"/>
  <c r="BN213" i="2"/>
  <c r="BN218" i="2"/>
  <c r="BN223" i="2"/>
  <c r="BN228" i="2"/>
  <c r="BN263" i="2"/>
  <c r="BN265" i="2"/>
  <c r="Y123" i="2"/>
  <c r="BN127" i="2"/>
  <c r="BN56" i="2"/>
  <c r="Y93" i="2"/>
  <c r="BP201" i="2"/>
  <c r="BN203" i="2"/>
  <c r="BN253" i="2"/>
  <c r="BN257" i="2"/>
  <c r="BP269" i="2"/>
  <c r="Y87" i="2"/>
  <c r="BN42" i="2"/>
  <c r="Y207" i="2"/>
  <c r="Y38" i="2"/>
  <c r="BP90" i="2"/>
  <c r="Y110" i="2"/>
  <c r="BN114" i="2"/>
  <c r="Y133" i="2"/>
  <c r="BN159" i="2"/>
  <c r="Y163" i="2"/>
  <c r="Y177" i="2"/>
  <c r="BP186" i="2"/>
  <c r="BP218" i="2"/>
  <c r="BP223" i="2"/>
  <c r="BP228" i="2"/>
  <c r="BN242" i="2"/>
  <c r="BN247" i="2"/>
  <c r="BP263" i="2"/>
  <c r="Y59" i="2"/>
  <c r="J9" i="2"/>
  <c r="BN54" i="2"/>
  <c r="F10" i="2"/>
  <c r="BN97" i="2"/>
  <c r="Y43" i="2"/>
  <c r="BN51" i="2"/>
  <c r="BN119" i="2"/>
  <c r="BP29" i="2"/>
  <c r="BN31" i="2"/>
  <c r="BN36" i="2"/>
  <c r="BN58" i="2"/>
  <c r="BN63" i="2"/>
  <c r="BN80" i="2"/>
  <c r="BP85" i="2"/>
  <c r="BN104" i="2"/>
  <c r="Y128" i="2"/>
  <c r="BN154" i="2"/>
  <c r="BN161" i="2"/>
  <c r="BN205" i="2"/>
  <c r="BN210" i="2"/>
  <c r="BP253" i="2"/>
  <c r="BP257" i="2"/>
  <c r="Y270" i="2"/>
  <c r="BN278" i="2"/>
  <c r="BN284" i="2"/>
  <c r="BN286" i="2"/>
  <c r="BN288" i="2"/>
  <c r="BN290" i="2"/>
  <c r="BN292" i="2"/>
  <c r="BN294" i="2"/>
  <c r="BN296" i="2"/>
  <c r="BN298" i="2"/>
  <c r="BN300" i="2"/>
  <c r="BN302" i="2"/>
  <c r="BN304" i="2"/>
  <c r="F9" i="2"/>
  <c r="BN53" i="2"/>
  <c r="BN75" i="2"/>
  <c r="BN82" i="2"/>
  <c r="BP114" i="2"/>
  <c r="BN121" i="2"/>
  <c r="BN126" i="2"/>
  <c r="BN143" i="2"/>
  <c r="BN148" i="2"/>
  <c r="BP159" i="2"/>
  <c r="BN195" i="2"/>
  <c r="BN200" i="2"/>
  <c r="Y214" i="2"/>
  <c r="Y219" i="2"/>
  <c r="Y224" i="2"/>
  <c r="Y266" i="2"/>
  <c r="Y65" i="2"/>
  <c r="BP36" i="2"/>
  <c r="Y309" i="2" s="1"/>
  <c r="BP63" i="2"/>
  <c r="BP80" i="2"/>
  <c r="BN185" i="2"/>
  <c r="BP284" i="2"/>
  <c r="BP126" i="2"/>
  <c r="Y308" i="2" l="1"/>
  <c r="Y310" i="2" s="1"/>
  <c r="Y311" i="2"/>
  <c r="Y307" i="2"/>
  <c r="B320" i="2"/>
  <c r="C320" i="2"/>
  <c r="A320" i="2"/>
</calcChain>
</file>

<file path=xl/sharedStrings.xml><?xml version="1.0" encoding="utf-8"?>
<sst xmlns="http://schemas.openxmlformats.org/spreadsheetml/2006/main" count="2088" uniqueCount="514">
  <si>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</si>
  <si>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</si>
  <si>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</si>
  <si>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</si>
  <si>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</si>
  <si>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</si>
  <si>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</si>
  <si>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</si>
  <si>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</si>
  <si>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</si>
  <si>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</si>
  <si>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</si>
  <si>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</si>
  <si>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</si>
  <si>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</si>
  <si>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</si>
  <si>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</si>
  <si>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</si>
  <si>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</si>
  <si>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</si>
  <si>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</si>
  <si>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</si>
  <si>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</si>
  <si>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</si>
  <si>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</si>
  <si>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</si>
  <si>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</si>
  <si>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</si>
  <si>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</si>
  <si>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</si>
  <si>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</si>
  <si>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</si>
  <si>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</si>
  <si>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</si>
  <si>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</si>
  <si>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</si>
  <si>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</si>
  <si>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</si>
  <si>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</si>
  <si>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</si>
  <si>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</si>
  <si>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</si>
  <si>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</si>
  <si>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</si>
  <si>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</si>
  <si>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</si>
  <si>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</si>
  <si>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</si>
  <si>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</si>
  <si>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</si>
  <si>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</si>
  <si>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</si>
  <si>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</si>
  <si>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</si>
  <si>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</si>
  <si>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</si>
  <si>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</si>
  <si>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</si>
  <si>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</si>
  <si>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</si>
  <si>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</si>
  <si>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</si>
  <si>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</si>
  <si>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</si>
  <si>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</si>
  <si>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</si>
  <si>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</si>
  <si>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</si>
  <si>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</si>
  <si>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</si>
  <si>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</si>
  <si>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20.12.2024</t>
  </si>
  <si>
    <t>19.12.2024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</si>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</sst>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2" t="s">
        <v>26</v>
      </c>
      <c r="E1" s="532"/>
      <c r="F1" s="532"/>
      <c r="G1" s="14" t="s">
        <v>70</v>
      </c>
      <c r="H1" s="532" t="s">
        <v>47</v>
      </c>
      <c r="I1" s="532"/>
      <c r="J1" s="532"/>
      <c r="K1" s="532"/>
      <c r="L1" s="532"/>
      <c r="M1" s="532"/>
      <c r="N1" s="532"/>
      <c r="O1" s="532"/>
      <c r="P1" s="532"/>
      <c r="Q1" s="532"/>
      <c r="R1" s="533" t="s">
        <v>71</v>
      </c>
      <c r="S1" s="534"/>
      <c r="T1" s="5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5"/>
      <c r="R2" s="535"/>
      <c r="S2" s="535"/>
      <c r="T2" s="535"/>
      <c r="U2" s="535"/>
      <c r="V2" s="535"/>
      <c r="W2" s="5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5"/>
      <c r="Q3" s="535"/>
      <c r="R3" s="535"/>
      <c r="S3" s="535"/>
      <c r="T3" s="535"/>
      <c r="U3" s="535"/>
      <c r="V3" s="535"/>
      <c r="W3" s="5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3" t="s">
        <v>8</v>
      </c>
      <c r="B5" s="513"/>
      <c r="C5" s="513"/>
      <c r="D5" s="536"/>
      <c r="E5" s="536"/>
      <c r="F5" s="537" t="s">
        <v>14</v>
      </c>
      <c r="G5" s="537"/>
      <c r="H5" s="536"/>
      <c r="I5" s="536"/>
      <c r="J5" s="536"/>
      <c r="K5" s="536"/>
      <c r="L5" s="536"/>
      <c r="M5" s="536"/>
      <c r="N5" s="75"/>
      <c r="P5" s="27" t="s">
        <v>4</v>
      </c>
      <c r="Q5" s="538">
        <v>45649</v>
      </c>
      <c r="R5" s="538"/>
      <c r="T5" s="539" t="s">
        <v>3</v>
      </c>
      <c r="U5" s="540"/>
      <c r="V5" s="541" t="s">
        <v>500</v>
      </c>
      <c r="W5" s="542"/>
      <c r="AB5" s="59"/>
      <c r="AC5" s="59"/>
      <c r="AD5" s="59"/>
      <c r="AE5" s="59"/>
    </row>
    <row r="6" spans="1:32" s="17" customFormat="1" ht="24" customHeight="1" x14ac:dyDescent="0.2">
      <c r="A6" s="513" t="s">
        <v>1</v>
      </c>
      <c r="B6" s="513"/>
      <c r="C6" s="513"/>
      <c r="D6" s="514" t="s">
        <v>79</v>
      </c>
      <c r="E6" s="514"/>
      <c r="F6" s="514"/>
      <c r="G6" s="514"/>
      <c r="H6" s="514"/>
      <c r="I6" s="514"/>
      <c r="J6" s="514"/>
      <c r="K6" s="514"/>
      <c r="L6" s="514"/>
      <c r="M6" s="514"/>
      <c r="N6" s="76"/>
      <c r="P6" s="27" t="s">
        <v>27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515"/>
      <c r="T6" s="516" t="s">
        <v>5</v>
      </c>
      <c r="U6" s="517"/>
      <c r="V6" s="518" t="s">
        <v>73</v>
      </c>
      <c r="W6" s="51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525"/>
      <c r="M7" s="526"/>
      <c r="N7" s="77"/>
      <c r="P7" s="29"/>
      <c r="Q7" s="48"/>
      <c r="R7" s="48"/>
      <c r="T7" s="516"/>
      <c r="U7" s="517"/>
      <c r="V7" s="520"/>
      <c r="W7" s="521"/>
      <c r="AB7" s="59"/>
      <c r="AC7" s="59"/>
      <c r="AD7" s="59"/>
      <c r="AE7" s="59"/>
    </row>
    <row r="8" spans="1:32" s="17" customFormat="1" ht="25.5" customHeight="1" x14ac:dyDescent="0.2">
      <c r="A8" s="527" t="s">
        <v>58</v>
      </c>
      <c r="B8" s="527"/>
      <c r="C8" s="527"/>
      <c r="D8" s="528" t="s">
        <v>80</v>
      </c>
      <c r="E8" s="528"/>
      <c r="F8" s="528"/>
      <c r="G8" s="528"/>
      <c r="H8" s="528"/>
      <c r="I8" s="528"/>
      <c r="J8" s="528"/>
      <c r="K8" s="528"/>
      <c r="L8" s="528"/>
      <c r="M8" s="528"/>
      <c r="N8" s="78"/>
      <c r="P8" s="27" t="s">
        <v>11</v>
      </c>
      <c r="Q8" s="511">
        <v>0.41666666666666669</v>
      </c>
      <c r="R8" s="529"/>
      <c r="T8" s="516"/>
      <c r="U8" s="517"/>
      <c r="V8" s="520"/>
      <c r="W8" s="521"/>
      <c r="AB8" s="59"/>
      <c r="AC8" s="59"/>
      <c r="AD8" s="59"/>
      <c r="AE8" s="59"/>
    </row>
    <row r="9" spans="1:32" s="17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3"/>
      <c r="C9" s="503"/>
      <c r="D9" s="504" t="s">
        <v>46</v>
      </c>
      <c r="E9" s="505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3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530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0"/>
      <c r="L9" s="530"/>
      <c r="M9" s="530"/>
      <c r="N9" s="73"/>
      <c r="P9" s="31" t="s">
        <v>15</v>
      </c>
      <c r="Q9" s="531"/>
      <c r="R9" s="531"/>
      <c r="T9" s="516"/>
      <c r="U9" s="517"/>
      <c r="V9" s="522"/>
      <c r="W9" s="52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3"/>
      <c r="C10" s="503"/>
      <c r="D10" s="504"/>
      <c r="E10" s="505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3"/>
      <c r="H10" s="506" t="str">
        <f>IFERROR(VLOOKUP($D$10,Proxy,2,FALSE),"")</f>
        <v/>
      </c>
      <c r="I10" s="506"/>
      <c r="J10" s="506"/>
      <c r="K10" s="506"/>
      <c r="L10" s="506"/>
      <c r="M10" s="506"/>
      <c r="N10" s="74"/>
      <c r="P10" s="31" t="s">
        <v>32</v>
      </c>
      <c r="Q10" s="507"/>
      <c r="R10" s="507"/>
      <c r="U10" s="29" t="s">
        <v>12</v>
      </c>
      <c r="V10" s="508" t="s">
        <v>74</v>
      </c>
      <c r="W10" s="5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0"/>
      <c r="R11" s="510"/>
      <c r="U11" s="29" t="s">
        <v>28</v>
      </c>
      <c r="V11" s="489" t="s">
        <v>55</v>
      </c>
      <c r="W11" s="4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8" t="s">
        <v>75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79"/>
      <c r="P12" s="27" t="s">
        <v>30</v>
      </c>
      <c r="Q12" s="511"/>
      <c r="R12" s="511"/>
      <c r="S12" s="28"/>
      <c r="T12"/>
      <c r="U12" s="29" t="s">
        <v>46</v>
      </c>
      <c r="V12" s="512"/>
      <c r="W12" s="512"/>
      <c r="X12"/>
      <c r="AB12" s="59"/>
      <c r="AC12" s="59"/>
      <c r="AD12" s="59"/>
      <c r="AE12" s="59"/>
    </row>
    <row r="13" spans="1:32" s="17" customFormat="1" ht="23.25" customHeight="1" x14ac:dyDescent="0.2">
      <c r="A13" s="488" t="s">
        <v>76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79"/>
      <c r="O13" s="31"/>
      <c r="P13" s="31" t="s">
        <v>31</v>
      </c>
      <c r="Q13" s="489"/>
      <c r="R13" s="4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8" t="s">
        <v>77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0" t="s">
        <v>78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80"/>
      <c r="O15"/>
      <c r="P15" s="491" t="s">
        <v>61</v>
      </c>
      <c r="Q15" s="491"/>
      <c r="R15" s="491"/>
      <c r="S15" s="491"/>
      <c r="T15" s="4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2"/>
      <c r="Q16" s="492"/>
      <c r="R16" s="492"/>
      <c r="S16" s="492"/>
      <c r="T16" s="4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4" t="s">
        <v>59</v>
      </c>
      <c r="B17" s="474" t="s">
        <v>49</v>
      </c>
      <c r="C17" s="495" t="s">
        <v>48</v>
      </c>
      <c r="D17" s="497" t="s">
        <v>50</v>
      </c>
      <c r="E17" s="498"/>
      <c r="F17" s="474" t="s">
        <v>21</v>
      </c>
      <c r="G17" s="474" t="s">
        <v>24</v>
      </c>
      <c r="H17" s="474" t="s">
        <v>22</v>
      </c>
      <c r="I17" s="474" t="s">
        <v>23</v>
      </c>
      <c r="J17" s="474" t="s">
        <v>16</v>
      </c>
      <c r="K17" s="474" t="s">
        <v>66</v>
      </c>
      <c r="L17" s="474" t="s">
        <v>68</v>
      </c>
      <c r="M17" s="474" t="s">
        <v>2</v>
      </c>
      <c r="N17" s="474" t="s">
        <v>67</v>
      </c>
      <c r="O17" s="474" t="s">
        <v>25</v>
      </c>
      <c r="P17" s="497" t="s">
        <v>17</v>
      </c>
      <c r="Q17" s="501"/>
      <c r="R17" s="501"/>
      <c r="S17" s="501"/>
      <c r="T17" s="498"/>
      <c r="U17" s="493" t="s">
        <v>56</v>
      </c>
      <c r="V17" s="494"/>
      <c r="W17" s="474" t="s">
        <v>6</v>
      </c>
      <c r="X17" s="474" t="s">
        <v>41</v>
      </c>
      <c r="Y17" s="476" t="s">
        <v>54</v>
      </c>
      <c r="Z17" s="478" t="s">
        <v>18</v>
      </c>
      <c r="AA17" s="480" t="s">
        <v>60</v>
      </c>
      <c r="AB17" s="480" t="s">
        <v>19</v>
      </c>
      <c r="AC17" s="480" t="s">
        <v>69</v>
      </c>
      <c r="AD17" s="482" t="s">
        <v>57</v>
      </c>
      <c r="AE17" s="483"/>
      <c r="AF17" s="484"/>
      <c r="AG17" s="85"/>
      <c r="BD17" s="84" t="s">
        <v>64</v>
      </c>
    </row>
    <row r="18" spans="1:68" ht="14.25" customHeight="1" x14ac:dyDescent="0.2">
      <c r="A18" s="475"/>
      <c r="B18" s="475"/>
      <c r="C18" s="496"/>
      <c r="D18" s="499"/>
      <c r="E18" s="500"/>
      <c r="F18" s="475"/>
      <c r="G18" s="475"/>
      <c r="H18" s="475"/>
      <c r="I18" s="475"/>
      <c r="J18" s="475"/>
      <c r="K18" s="475"/>
      <c r="L18" s="475"/>
      <c r="M18" s="475"/>
      <c r="N18" s="475"/>
      <c r="O18" s="475"/>
      <c r="P18" s="499"/>
      <c r="Q18" s="502"/>
      <c r="R18" s="502"/>
      <c r="S18" s="502"/>
      <c r="T18" s="500"/>
      <c r="U18" s="86" t="s">
        <v>44</v>
      </c>
      <c r="V18" s="86" t="s">
        <v>43</v>
      </c>
      <c r="W18" s="475"/>
      <c r="X18" s="475"/>
      <c r="Y18" s="477"/>
      <c r="Z18" s="479"/>
      <c r="AA18" s="481"/>
      <c r="AB18" s="481"/>
      <c r="AC18" s="481"/>
      <c r="AD18" s="485"/>
      <c r="AE18" s="486"/>
      <c r="AF18" s="487"/>
      <c r="AG18" s="85"/>
      <c r="BD18" s="84"/>
    </row>
    <row r="19" spans="1:68" ht="27.75" customHeight="1" x14ac:dyDescent="0.2">
      <c r="A19" s="380" t="s">
        <v>81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customHeight="1" x14ac:dyDescent="0.25">
      <c r="A20" s="381" t="s">
        <v>81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customHeight="1" x14ac:dyDescent="0.25">
      <c r="A21" s="366" t="s">
        <v>82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7">
        <v>4607111035752</v>
      </c>
      <c r="E22" s="33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5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  <c r="P23" s="342" t="s">
        <v>40</v>
      </c>
      <c r="Q23" s="343"/>
      <c r="R23" s="343"/>
      <c r="S23" s="343"/>
      <c r="T23" s="343"/>
      <c r="U23" s="343"/>
      <c r="V23" s="34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5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  <c r="P24" s="342" t="s">
        <v>40</v>
      </c>
      <c r="Q24" s="343"/>
      <c r="R24" s="343"/>
      <c r="S24" s="343"/>
      <c r="T24" s="343"/>
      <c r="U24" s="343"/>
      <c r="V24" s="34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customHeight="1" x14ac:dyDescent="0.25">
      <c r="A26" s="381" t="s">
        <v>90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customHeight="1" x14ac:dyDescent="0.25">
      <c r="A27" s="366" t="s">
        <v>91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7">
        <v>4607111036605</v>
      </c>
      <c r="E28" s="33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37">
        <v>4607111036520</v>
      </c>
      <c r="E29" s="33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9"/>
      <c r="R29" s="339"/>
      <c r="S29" s="339"/>
      <c r="T29" s="34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37">
        <v>4607111036537</v>
      </c>
      <c r="E30" s="33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7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9"/>
      <c r="R30" s="339"/>
      <c r="S30" s="339"/>
      <c r="T30" s="34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37">
        <v>4607111036599</v>
      </c>
      <c r="E31" s="33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7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5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6"/>
      <c r="P32" s="342" t="s">
        <v>40</v>
      </c>
      <c r="Q32" s="343"/>
      <c r="R32" s="343"/>
      <c r="S32" s="343"/>
      <c r="T32" s="343"/>
      <c r="U32" s="343"/>
      <c r="V32" s="34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5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6"/>
      <c r="P33" s="342" t="s">
        <v>40</v>
      </c>
      <c r="Q33" s="343"/>
      <c r="R33" s="343"/>
      <c r="S33" s="343"/>
      <c r="T33" s="343"/>
      <c r="U33" s="343"/>
      <c r="V33" s="34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1" t="s">
        <v>107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65"/>
      <c r="AB34" s="65"/>
      <c r="AC34" s="82"/>
    </row>
    <row r="35" spans="1:68" ht="14.25" customHeight="1" x14ac:dyDescent="0.25">
      <c r="A35" s="366" t="s">
        <v>82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37">
        <v>4607111036315</v>
      </c>
      <c r="E36" s="337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6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337">
        <v>4607111036292</v>
      </c>
      <c r="E37" s="337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6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9"/>
      <c r="R37" s="339"/>
      <c r="S37" s="339"/>
      <c r="T37" s="34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5"/>
      <c r="B38" s="34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6"/>
      <c r="P38" s="342" t="s">
        <v>40</v>
      </c>
      <c r="Q38" s="343"/>
      <c r="R38" s="343"/>
      <c r="S38" s="343"/>
      <c r="T38" s="343"/>
      <c r="U38" s="343"/>
      <c r="V38" s="344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5"/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6"/>
      <c r="P39" s="342" t="s">
        <v>40</v>
      </c>
      <c r="Q39" s="343"/>
      <c r="R39" s="343"/>
      <c r="S39" s="343"/>
      <c r="T39" s="343"/>
      <c r="U39" s="343"/>
      <c r="V39" s="344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1" t="s">
        <v>114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65"/>
      <c r="AB40" s="65"/>
      <c r="AC40" s="82"/>
    </row>
    <row r="41" spans="1:68" ht="14.25" customHeight="1" x14ac:dyDescent="0.25">
      <c r="A41" s="366" t="s">
        <v>115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7">
        <v>4607111037053</v>
      </c>
      <c r="E42" s="337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97</v>
      </c>
      <c r="M42" s="38" t="s">
        <v>86</v>
      </c>
      <c r="N42" s="38"/>
      <c r="O42" s="37">
        <v>365</v>
      </c>
      <c r="P42" s="46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9"/>
      <c r="R42" s="339"/>
      <c r="S42" s="339"/>
      <c r="T42" s="340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98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5"/>
      <c r="B43" s="345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6"/>
      <c r="P43" s="342" t="s">
        <v>40</v>
      </c>
      <c r="Q43" s="343"/>
      <c r="R43" s="343"/>
      <c r="S43" s="343"/>
      <c r="T43" s="343"/>
      <c r="U43" s="343"/>
      <c r="V43" s="344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5"/>
      <c r="B44" s="345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6"/>
      <c r="P44" s="342" t="s">
        <v>40</v>
      </c>
      <c r="Q44" s="343"/>
      <c r="R44" s="343"/>
      <c r="S44" s="343"/>
      <c r="T44" s="343"/>
      <c r="U44" s="343"/>
      <c r="V44" s="344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1" t="s">
        <v>120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  <c r="AA45" s="65"/>
      <c r="AB45" s="65"/>
      <c r="AC45" s="82"/>
    </row>
    <row r="46" spans="1:68" ht="14.25" customHeight="1" x14ac:dyDescent="0.25">
      <c r="A46" s="366" t="s">
        <v>82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7">
        <v>4607111037190</v>
      </c>
      <c r="E47" s="337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6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9"/>
      <c r="R47" s="339"/>
      <c r="S47" s="339"/>
      <c r="T47" s="34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98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7">
        <v>4607111038999</v>
      </c>
      <c r="E48" s="337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9"/>
      <c r="R48" s="339"/>
      <c r="S48" s="339"/>
      <c r="T48" s="34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7">
        <v>4607111037183</v>
      </c>
      <c r="E49" s="337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9"/>
      <c r="R49" s="339"/>
      <c r="S49" s="339"/>
      <c r="T49" s="340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7">
        <v>4607111039385</v>
      </c>
      <c r="E50" s="337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9"/>
      <c r="R50" s="339"/>
      <c r="S50" s="339"/>
      <c r="T50" s="340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7">
        <v>4607111037091</v>
      </c>
      <c r="E51" s="337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5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9"/>
      <c r="R51" s="339"/>
      <c r="S51" s="339"/>
      <c r="T51" s="340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7">
        <v>4607111039392</v>
      </c>
      <c r="E52" s="337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5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9"/>
      <c r="R52" s="339"/>
      <c r="S52" s="339"/>
      <c r="T52" s="340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7">
        <v>4607111036902</v>
      </c>
      <c r="E53" s="337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5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9"/>
      <c r="R53" s="339"/>
      <c r="S53" s="339"/>
      <c r="T53" s="340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7">
        <v>4607111038982</v>
      </c>
      <c r="E54" s="337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6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9"/>
      <c r="R54" s="339"/>
      <c r="S54" s="339"/>
      <c r="T54" s="340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7">
        <v>4607111036858</v>
      </c>
      <c r="E55" s="337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6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9"/>
      <c r="R55" s="339"/>
      <c r="S55" s="339"/>
      <c r="T55" s="340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7">
        <v>4607111039354</v>
      </c>
      <c r="E56" s="337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5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9"/>
      <c r="R56" s="339"/>
      <c r="S56" s="339"/>
      <c r="T56" s="340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7">
        <v>4607111036889</v>
      </c>
      <c r="E57" s="337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97</v>
      </c>
      <c r="M57" s="38" t="s">
        <v>86</v>
      </c>
      <c r="N57" s="38"/>
      <c r="O57" s="37">
        <v>180</v>
      </c>
      <c r="P57" s="4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9"/>
      <c r="R57" s="339"/>
      <c r="S57" s="339"/>
      <c r="T57" s="340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98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7">
        <v>4607111039330</v>
      </c>
      <c r="E58" s="337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9"/>
      <c r="R58" s="339"/>
      <c r="S58" s="339"/>
      <c r="T58" s="340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5"/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6"/>
      <c r="P59" s="342" t="s">
        <v>40</v>
      </c>
      <c r="Q59" s="343"/>
      <c r="R59" s="343"/>
      <c r="S59" s="343"/>
      <c r="T59" s="343"/>
      <c r="U59" s="343"/>
      <c r="V59" s="344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5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6"/>
      <c r="P60" s="342" t="s">
        <v>40</v>
      </c>
      <c r="Q60" s="343"/>
      <c r="R60" s="343"/>
      <c r="S60" s="343"/>
      <c r="T60" s="343"/>
      <c r="U60" s="343"/>
      <c r="V60" s="344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1" t="s">
        <v>147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65"/>
      <c r="AB61" s="65"/>
      <c r="AC61" s="82"/>
    </row>
    <row r="62" spans="1:68" ht="14.25" customHeight="1" x14ac:dyDescent="0.25">
      <c r="A62" s="366" t="s">
        <v>82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7">
        <v>4607111037411</v>
      </c>
      <c r="E63" s="337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88</v>
      </c>
      <c r="M63" s="38" t="s">
        <v>86</v>
      </c>
      <c r="N63" s="38"/>
      <c r="O63" s="37">
        <v>180</v>
      </c>
      <c r="P63" s="4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9"/>
      <c r="R63" s="339"/>
      <c r="S63" s="339"/>
      <c r="T63" s="340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7">
        <v>4607111036728</v>
      </c>
      <c r="E64" s="337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103</v>
      </c>
      <c r="M64" s="38" t="s">
        <v>86</v>
      </c>
      <c r="N64" s="38"/>
      <c r="O64" s="37">
        <v>180</v>
      </c>
      <c r="P64" s="45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9"/>
      <c r="R64" s="339"/>
      <c r="S64" s="339"/>
      <c r="T64" s="340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104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5"/>
      <c r="B65" s="34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6"/>
      <c r="P65" s="342" t="s">
        <v>40</v>
      </c>
      <c r="Q65" s="343"/>
      <c r="R65" s="343"/>
      <c r="S65" s="343"/>
      <c r="T65" s="343"/>
      <c r="U65" s="343"/>
      <c r="V65" s="344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5"/>
      <c r="B66" s="34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6"/>
      <c r="P66" s="342" t="s">
        <v>40</v>
      </c>
      <c r="Q66" s="343"/>
      <c r="R66" s="343"/>
      <c r="S66" s="343"/>
      <c r="T66" s="343"/>
      <c r="U66" s="343"/>
      <c r="V66" s="344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1" t="s">
        <v>154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65"/>
      <c r="AB67" s="65"/>
      <c r="AC67" s="82"/>
    </row>
    <row r="68" spans="1:68" ht="14.25" customHeight="1" x14ac:dyDescent="0.25">
      <c r="A68" s="366" t="s">
        <v>155</v>
      </c>
      <c r="B68" s="366"/>
      <c r="C68" s="366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  <c r="U68" s="366"/>
      <c r="V68" s="366"/>
      <c r="W68" s="366"/>
      <c r="X68" s="366"/>
      <c r="Y68" s="366"/>
      <c r="Z68" s="366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4301135584</v>
      </c>
      <c r="D69" s="337">
        <v>4607111033659</v>
      </c>
      <c r="E69" s="337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51" t="s">
        <v>158</v>
      </c>
      <c r="Q69" s="339"/>
      <c r="R69" s="339"/>
      <c r="S69" s="339"/>
      <c r="T69" s="340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5"/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6"/>
      <c r="P70" s="342" t="s">
        <v>40</v>
      </c>
      <c r="Q70" s="343"/>
      <c r="R70" s="343"/>
      <c r="S70" s="343"/>
      <c r="T70" s="343"/>
      <c r="U70" s="343"/>
      <c r="V70" s="344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5"/>
      <c r="B71" s="34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6"/>
      <c r="P71" s="342" t="s">
        <v>40</v>
      </c>
      <c r="Q71" s="343"/>
      <c r="R71" s="343"/>
      <c r="S71" s="343"/>
      <c r="T71" s="343"/>
      <c r="U71" s="343"/>
      <c r="V71" s="344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1" t="s">
        <v>160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65"/>
      <c r="AB72" s="65"/>
      <c r="AC72" s="82"/>
    </row>
    <row r="73" spans="1:68" ht="14.25" customHeight="1" x14ac:dyDescent="0.25">
      <c r="A73" s="366" t="s">
        <v>161</v>
      </c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337">
        <v>4607111034137</v>
      </c>
      <c r="E74" s="337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4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9"/>
      <c r="R74" s="339"/>
      <c r="S74" s="339"/>
      <c r="T74" s="340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337">
        <v>4607111034120</v>
      </c>
      <c r="E75" s="337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5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9"/>
      <c r="R75" s="339"/>
      <c r="S75" s="339"/>
      <c r="T75" s="340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5"/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6"/>
      <c r="P76" s="342" t="s">
        <v>40</v>
      </c>
      <c r="Q76" s="343"/>
      <c r="R76" s="343"/>
      <c r="S76" s="343"/>
      <c r="T76" s="343"/>
      <c r="U76" s="343"/>
      <c r="V76" s="344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5"/>
      <c r="B77" s="34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6"/>
      <c r="P77" s="342" t="s">
        <v>40</v>
      </c>
      <c r="Q77" s="343"/>
      <c r="R77" s="343"/>
      <c r="S77" s="343"/>
      <c r="T77" s="343"/>
      <c r="U77" s="343"/>
      <c r="V77" s="344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1" t="s">
        <v>168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65"/>
      <c r="AB78" s="65"/>
      <c r="AC78" s="82"/>
    </row>
    <row r="79" spans="1:68" ht="14.25" customHeight="1" x14ac:dyDescent="0.25">
      <c r="A79" s="366" t="s">
        <v>155</v>
      </c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  <c r="U79" s="366"/>
      <c r="V79" s="366"/>
      <c r="W79" s="366"/>
      <c r="X79" s="366"/>
      <c r="Y79" s="366"/>
      <c r="Z79" s="366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4301135575</v>
      </c>
      <c r="D80" s="337">
        <v>4607111035141</v>
      </c>
      <c r="E80" s="337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44" t="s">
        <v>171</v>
      </c>
      <c r="Q80" s="339"/>
      <c r="R80" s="339"/>
      <c r="S80" s="339"/>
      <c r="T80" s="340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172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173</v>
      </c>
      <c r="B81" s="63" t="s">
        <v>174</v>
      </c>
      <c r="C81" s="36">
        <v>4301135285</v>
      </c>
      <c r="D81" s="337">
        <v>4607111036407</v>
      </c>
      <c r="E81" s="337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9"/>
      <c r="R81" s="339"/>
      <c r="S81" s="339"/>
      <c r="T81" s="340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175</v>
      </c>
      <c r="AG81" s="81"/>
      <c r="AJ81" s="87" t="s">
        <v>98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176</v>
      </c>
      <c r="B82" s="63" t="s">
        <v>177</v>
      </c>
      <c r="C82" s="36">
        <v>4301135569</v>
      </c>
      <c r="D82" s="337">
        <v>4607111033628</v>
      </c>
      <c r="E82" s="337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6" t="s">
        <v>178</v>
      </c>
      <c r="Q82" s="339"/>
      <c r="R82" s="339"/>
      <c r="S82" s="339"/>
      <c r="T82" s="340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159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4301135565</v>
      </c>
      <c r="D83" s="337">
        <v>4607111033451</v>
      </c>
      <c r="E83" s="337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9"/>
      <c r="R83" s="339"/>
      <c r="S83" s="339"/>
      <c r="T83" s="340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37">
        <v>4607111033444</v>
      </c>
      <c r="E84" s="33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9"/>
      <c r="R84" s="339"/>
      <c r="S84" s="339"/>
      <c r="T84" s="340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159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183</v>
      </c>
      <c r="B85" s="63" t="s">
        <v>184</v>
      </c>
      <c r="C85" s="36">
        <v>4301135290</v>
      </c>
      <c r="D85" s="337">
        <v>4607111035028</v>
      </c>
      <c r="E85" s="337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9"/>
      <c r="R85" s="339"/>
      <c r="S85" s="339"/>
      <c r="T85" s="340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172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5"/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6"/>
      <c r="P86" s="342" t="s">
        <v>40</v>
      </c>
      <c r="Q86" s="343"/>
      <c r="R86" s="343"/>
      <c r="S86" s="343"/>
      <c r="T86" s="343"/>
      <c r="U86" s="343"/>
      <c r="V86" s="344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5"/>
      <c r="B87" s="34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6"/>
      <c r="P87" s="342" t="s">
        <v>40</v>
      </c>
      <c r="Q87" s="343"/>
      <c r="R87" s="343"/>
      <c r="S87" s="343"/>
      <c r="T87" s="343"/>
      <c r="U87" s="343"/>
      <c r="V87" s="344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81" t="s">
        <v>185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  <c r="AA88" s="65"/>
      <c r="AB88" s="65"/>
      <c r="AC88" s="82"/>
    </row>
    <row r="89" spans="1:68" ht="14.25" customHeight="1" x14ac:dyDescent="0.25">
      <c r="A89" s="366" t="s">
        <v>115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4301190068</v>
      </c>
      <c r="D90" s="337">
        <v>4620207490365</v>
      </c>
      <c r="E90" s="337"/>
      <c r="F90" s="62">
        <v>7.0000000000000007E-2</v>
      </c>
      <c r="G90" s="37">
        <v>30</v>
      </c>
      <c r="H90" s="62">
        <v>2.1</v>
      </c>
      <c r="I90" s="62">
        <v>2.25</v>
      </c>
      <c r="J90" s="37">
        <v>130</v>
      </c>
      <c r="K90" s="37" t="s">
        <v>119</v>
      </c>
      <c r="L90" s="37" t="s">
        <v>88</v>
      </c>
      <c r="M90" s="38" t="s">
        <v>86</v>
      </c>
      <c r="N90" s="38"/>
      <c r="O90" s="37">
        <v>180</v>
      </c>
      <c r="P90" s="443" t="s">
        <v>188</v>
      </c>
      <c r="Q90" s="339"/>
      <c r="R90" s="339"/>
      <c r="S90" s="339"/>
      <c r="T90" s="340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IFERROR(IF(X90="","",X90*0.0095),"")</f>
        <v>0</v>
      </c>
      <c r="AA90" s="68" t="s">
        <v>46</v>
      </c>
      <c r="AB90" s="69" t="s">
        <v>190</v>
      </c>
      <c r="AC90" s="151" t="s">
        <v>189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4301190070</v>
      </c>
      <c r="D91" s="337">
        <v>4620207490419</v>
      </c>
      <c r="E91" s="337"/>
      <c r="F91" s="62">
        <v>7.0000000000000007E-2</v>
      </c>
      <c r="G91" s="37">
        <v>30</v>
      </c>
      <c r="H91" s="62">
        <v>2.1</v>
      </c>
      <c r="I91" s="62">
        <v>2.25</v>
      </c>
      <c r="J91" s="37">
        <v>130</v>
      </c>
      <c r="K91" s="37" t="s">
        <v>119</v>
      </c>
      <c r="L91" s="37" t="s">
        <v>88</v>
      </c>
      <c r="M91" s="38" t="s">
        <v>86</v>
      </c>
      <c r="N91" s="38"/>
      <c r="O91" s="37">
        <v>180</v>
      </c>
      <c r="P91" s="440" t="s">
        <v>193</v>
      </c>
      <c r="Q91" s="339"/>
      <c r="R91" s="339"/>
      <c r="S91" s="339"/>
      <c r="T91" s="340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194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45"/>
      <c r="B92" s="34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6"/>
      <c r="P92" s="342" t="s">
        <v>40</v>
      </c>
      <c r="Q92" s="343"/>
      <c r="R92" s="343"/>
      <c r="S92" s="343"/>
      <c r="T92" s="343"/>
      <c r="U92" s="343"/>
      <c r="V92" s="344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45"/>
      <c r="B93" s="34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6"/>
      <c r="P93" s="342" t="s">
        <v>40</v>
      </c>
      <c r="Q93" s="343"/>
      <c r="R93" s="343"/>
      <c r="S93" s="343"/>
      <c r="T93" s="343"/>
      <c r="U93" s="343"/>
      <c r="V93" s="344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81" t="s">
        <v>195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5"/>
      <c r="AB94" s="65"/>
      <c r="AC94" s="82"/>
    </row>
    <row r="95" spans="1:68" ht="14.25" customHeight="1" x14ac:dyDescent="0.25">
      <c r="A95" s="366" t="s">
        <v>196</v>
      </c>
      <c r="B95" s="366"/>
      <c r="C95" s="366"/>
      <c r="D95" s="366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6"/>
      <c r="S95" s="366"/>
      <c r="T95" s="366"/>
      <c r="U95" s="366"/>
      <c r="V95" s="366"/>
      <c r="W95" s="366"/>
      <c r="X95" s="366"/>
      <c r="Y95" s="366"/>
      <c r="Z95" s="366"/>
      <c r="AA95" s="66"/>
      <c r="AB95" s="66"/>
      <c r="AC95" s="83"/>
    </row>
    <row r="96" spans="1:68" ht="27" customHeight="1" x14ac:dyDescent="0.25">
      <c r="A96" s="63" t="s">
        <v>197</v>
      </c>
      <c r="B96" s="63" t="s">
        <v>198</v>
      </c>
      <c r="C96" s="36">
        <v>4301136042</v>
      </c>
      <c r="D96" s="337">
        <v>4607025784012</v>
      </c>
      <c r="E96" s="337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44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9"/>
      <c r="R96" s="339"/>
      <c r="S96" s="339"/>
      <c r="T96" s="340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98</v>
      </c>
      <c r="AK96" s="87">
        <v>14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4301136040</v>
      </c>
      <c r="D97" s="337">
        <v>4607025784319</v>
      </c>
      <c r="E97" s="337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97</v>
      </c>
      <c r="M97" s="38" t="s">
        <v>86</v>
      </c>
      <c r="N97" s="38"/>
      <c r="O97" s="37">
        <v>180</v>
      </c>
      <c r="P97" s="43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9"/>
      <c r="R97" s="339"/>
      <c r="S97" s="339"/>
      <c r="T97" s="340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202</v>
      </c>
      <c r="AG97" s="81"/>
      <c r="AJ97" s="87" t="s">
        <v>98</v>
      </c>
      <c r="AK97" s="87">
        <v>14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203</v>
      </c>
      <c r="B98" s="63" t="s">
        <v>204</v>
      </c>
      <c r="C98" s="36">
        <v>4301136039</v>
      </c>
      <c r="D98" s="337">
        <v>4607111035370</v>
      </c>
      <c r="E98" s="337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97</v>
      </c>
      <c r="M98" s="38" t="s">
        <v>86</v>
      </c>
      <c r="N98" s="38"/>
      <c r="O98" s="37">
        <v>180</v>
      </c>
      <c r="P98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9"/>
      <c r="R98" s="339"/>
      <c r="S98" s="339"/>
      <c r="T98" s="340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205</v>
      </c>
      <c r="AG98" s="81"/>
      <c r="AJ98" s="87" t="s">
        <v>98</v>
      </c>
      <c r="AK98" s="87">
        <v>12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45"/>
      <c r="B99" s="34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6"/>
      <c r="P99" s="342" t="s">
        <v>40</v>
      </c>
      <c r="Q99" s="343"/>
      <c r="R99" s="343"/>
      <c r="S99" s="343"/>
      <c r="T99" s="343"/>
      <c r="U99" s="343"/>
      <c r="V99" s="344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45"/>
      <c r="B100" s="34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6"/>
      <c r="P100" s="342" t="s">
        <v>40</v>
      </c>
      <c r="Q100" s="343"/>
      <c r="R100" s="343"/>
      <c r="S100" s="343"/>
      <c r="T100" s="343"/>
      <c r="U100" s="343"/>
      <c r="V100" s="344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381" t="s">
        <v>206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customHeight="1" x14ac:dyDescent="0.25">
      <c r="A102" s="366" t="s">
        <v>82</v>
      </c>
      <c r="B102" s="366"/>
      <c r="C102" s="366"/>
      <c r="D102" s="366"/>
      <c r="E102" s="366"/>
      <c r="F102" s="366"/>
      <c r="G102" s="366"/>
      <c r="H102" s="366"/>
      <c r="I102" s="366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  <c r="U102" s="366"/>
      <c r="V102" s="366"/>
      <c r="W102" s="366"/>
      <c r="X102" s="366"/>
      <c r="Y102" s="366"/>
      <c r="Z102" s="366"/>
      <c r="AA102" s="66"/>
      <c r="AB102" s="66"/>
      <c r="AC102" s="83"/>
    </row>
    <row r="103" spans="1:68" ht="27" customHeight="1" x14ac:dyDescent="0.25">
      <c r="A103" s="63" t="s">
        <v>207</v>
      </c>
      <c r="B103" s="63" t="s">
        <v>208</v>
      </c>
      <c r="C103" s="36">
        <v>4301071051</v>
      </c>
      <c r="D103" s="337">
        <v>4607111039262</v>
      </c>
      <c r="E103" s="337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9"/>
      <c r="R103" s="339"/>
      <c r="S103" s="339"/>
      <c r="T103" s="340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8" si="12">IFERROR(IF(X103="","",X103),"")</f>
        <v>0</v>
      </c>
      <c r="Z103" s="41">
        <f t="shared" ref="Z103:Z108" si="13">IFERROR(IF(X103="","",X103*0.0155),"")</f>
        <v>0</v>
      </c>
      <c r="AA103" s="68" t="s">
        <v>46</v>
      </c>
      <c r="AB103" s="69" t="s">
        <v>46</v>
      </c>
      <c r="AC103" s="161" t="s">
        <v>150</v>
      </c>
      <c r="AG103" s="81"/>
      <c r="AJ103" s="87" t="s">
        <v>98</v>
      </c>
      <c r="AK103" s="87">
        <v>12</v>
      </c>
      <c r="BB103" s="162" t="s">
        <v>70</v>
      </c>
      <c r="BM103" s="81">
        <f t="shared" ref="BM103:BM108" si="14">IFERROR(X103*I103,"0")</f>
        <v>0</v>
      </c>
      <c r="BN103" s="81">
        <f t="shared" ref="BN103:BN108" si="15">IFERROR(Y103*I103,"0")</f>
        <v>0</v>
      </c>
      <c r="BO103" s="81">
        <f t="shared" ref="BO103:BO108" si="16">IFERROR(X103/J103,"0")</f>
        <v>0</v>
      </c>
      <c r="BP103" s="81">
        <f t="shared" ref="BP103:BP108" si="17">IFERROR(Y103/J103,"0")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4301070976</v>
      </c>
      <c r="D104" s="337">
        <v>4607111034144</v>
      </c>
      <c r="E104" s="337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9"/>
      <c r="R104" s="339"/>
      <c r="S104" s="339"/>
      <c r="T104" s="340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150</v>
      </c>
      <c r="AG104" s="81"/>
      <c r="AJ104" s="87" t="s">
        <v>104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4301071038</v>
      </c>
      <c r="D105" s="337">
        <v>4607111039248</v>
      </c>
      <c r="E105" s="337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103</v>
      </c>
      <c r="M105" s="38" t="s">
        <v>86</v>
      </c>
      <c r="N105" s="38"/>
      <c r="O105" s="37">
        <v>180</v>
      </c>
      <c r="P105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9"/>
      <c r="R105" s="339"/>
      <c r="S105" s="339"/>
      <c r="T105" s="340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150</v>
      </c>
      <c r="AG105" s="81"/>
      <c r="AJ105" s="87" t="s">
        <v>104</v>
      </c>
      <c r="AK105" s="87">
        <v>84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213</v>
      </c>
      <c r="B106" s="63" t="s">
        <v>214</v>
      </c>
      <c r="C106" s="36">
        <v>4301070973</v>
      </c>
      <c r="D106" s="337">
        <v>4607111033987</v>
      </c>
      <c r="E106" s="337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4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9"/>
      <c r="R106" s="339"/>
      <c r="S106" s="339"/>
      <c r="T106" s="340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98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216</v>
      </c>
      <c r="B107" s="63" t="s">
        <v>217</v>
      </c>
      <c r="C107" s="36">
        <v>4301071049</v>
      </c>
      <c r="D107" s="337">
        <v>4607111039293</v>
      </c>
      <c r="E107" s="337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103</v>
      </c>
      <c r="M107" s="38" t="s">
        <v>86</v>
      </c>
      <c r="N107" s="38"/>
      <c r="O107" s="37">
        <v>180</v>
      </c>
      <c r="P107" s="43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9"/>
      <c r="R107" s="339"/>
      <c r="S107" s="339"/>
      <c r="T107" s="340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150</v>
      </c>
      <c r="AG107" s="81"/>
      <c r="AJ107" s="87" t="s">
        <v>104</v>
      </c>
      <c r="AK107" s="87">
        <v>84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218</v>
      </c>
      <c r="B108" s="63" t="s">
        <v>219</v>
      </c>
      <c r="C108" s="36">
        <v>4301071039</v>
      </c>
      <c r="D108" s="337">
        <v>4607111039279</v>
      </c>
      <c r="E108" s="337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103</v>
      </c>
      <c r="M108" s="38" t="s">
        <v>86</v>
      </c>
      <c r="N108" s="38"/>
      <c r="O108" s="37">
        <v>180</v>
      </c>
      <c r="P108" s="43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9"/>
      <c r="R108" s="339"/>
      <c r="S108" s="339"/>
      <c r="T108" s="340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150</v>
      </c>
      <c r="AG108" s="81"/>
      <c r="AJ108" s="87" t="s">
        <v>104</v>
      </c>
      <c r="AK108" s="87">
        <v>84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345"/>
      <c r="B109" s="34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6"/>
      <c r="P109" s="342" t="s">
        <v>40</v>
      </c>
      <c r="Q109" s="343"/>
      <c r="R109" s="343"/>
      <c r="S109" s="343"/>
      <c r="T109" s="343"/>
      <c r="U109" s="343"/>
      <c r="V109" s="344"/>
      <c r="W109" s="42" t="s">
        <v>39</v>
      </c>
      <c r="X109" s="43">
        <f>IFERROR(SUM(X103:X108),"0")</f>
        <v>0</v>
      </c>
      <c r="Y109" s="43">
        <f>IFERROR(SUM(Y103:Y108),"0")</f>
        <v>0</v>
      </c>
      <c r="Z109" s="43">
        <f>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345"/>
      <c r="B110" s="34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6"/>
      <c r="P110" s="342" t="s">
        <v>40</v>
      </c>
      <c r="Q110" s="343"/>
      <c r="R110" s="343"/>
      <c r="S110" s="343"/>
      <c r="T110" s="343"/>
      <c r="U110" s="343"/>
      <c r="V110" s="344"/>
      <c r="W110" s="42" t="s">
        <v>0</v>
      </c>
      <c r="X110" s="43">
        <f>IFERROR(SUMPRODUCT(X103:X108*H103:H108),"0")</f>
        <v>0</v>
      </c>
      <c r="Y110" s="43">
        <f>IFERROR(SUMPRODUCT(Y103:Y108*H103:H108),"0")</f>
        <v>0</v>
      </c>
      <c r="Z110" s="42"/>
      <c r="AA110" s="67"/>
      <c r="AB110" s="67"/>
      <c r="AC110" s="67"/>
    </row>
    <row r="111" spans="1:68" ht="16.5" customHeight="1" x14ac:dyDescent="0.25">
      <c r="A111" s="381" t="s">
        <v>220</v>
      </c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1"/>
      <c r="AA111" s="65"/>
      <c r="AB111" s="65"/>
      <c r="AC111" s="82"/>
    </row>
    <row r="112" spans="1:68" ht="14.25" customHeight="1" x14ac:dyDescent="0.25">
      <c r="A112" s="366" t="s">
        <v>155</v>
      </c>
      <c r="B112" s="366"/>
      <c r="C112" s="366"/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  <c r="U112" s="366"/>
      <c r="V112" s="366"/>
      <c r="W112" s="366"/>
      <c r="X112" s="366"/>
      <c r="Y112" s="366"/>
      <c r="Z112" s="366"/>
      <c r="AA112" s="66"/>
      <c r="AB112" s="66"/>
      <c r="AC112" s="83"/>
    </row>
    <row r="113" spans="1:68" ht="27" customHeight="1" x14ac:dyDescent="0.25">
      <c r="A113" s="63" t="s">
        <v>221</v>
      </c>
      <c r="B113" s="63" t="s">
        <v>222</v>
      </c>
      <c r="C113" s="36">
        <v>4301135533</v>
      </c>
      <c r="D113" s="337">
        <v>4607111034014</v>
      </c>
      <c r="E113" s="337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4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9"/>
      <c r="R113" s="339"/>
      <c r="S113" s="339"/>
      <c r="T113" s="340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223</v>
      </c>
      <c r="AG113" s="81"/>
      <c r="AJ113" s="87" t="s">
        <v>89</v>
      </c>
      <c r="AK113" s="87">
        <v>1</v>
      </c>
      <c r="BB113" s="174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224</v>
      </c>
      <c r="B114" s="63" t="s">
        <v>225</v>
      </c>
      <c r="C114" s="36">
        <v>4301135532</v>
      </c>
      <c r="D114" s="337">
        <v>4607111033994</v>
      </c>
      <c r="E114" s="337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9"/>
      <c r="R114" s="339"/>
      <c r="S114" s="339"/>
      <c r="T114" s="340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159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45"/>
      <c r="B115" s="34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6"/>
      <c r="P115" s="342" t="s">
        <v>40</v>
      </c>
      <c r="Q115" s="343"/>
      <c r="R115" s="343"/>
      <c r="S115" s="343"/>
      <c r="T115" s="343"/>
      <c r="U115" s="343"/>
      <c r="V115" s="344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345"/>
      <c r="B116" s="34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6"/>
      <c r="P116" s="342" t="s">
        <v>40</v>
      </c>
      <c r="Q116" s="343"/>
      <c r="R116" s="343"/>
      <c r="S116" s="343"/>
      <c r="T116" s="343"/>
      <c r="U116" s="343"/>
      <c r="V116" s="344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81" t="s">
        <v>226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65"/>
      <c r="AB117" s="65"/>
      <c r="AC117" s="82"/>
    </row>
    <row r="118" spans="1:68" ht="14.25" customHeight="1" x14ac:dyDescent="0.25">
      <c r="A118" s="366" t="s">
        <v>155</v>
      </c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T118" s="366"/>
      <c r="U118" s="366"/>
      <c r="V118" s="366"/>
      <c r="W118" s="366"/>
      <c r="X118" s="366"/>
      <c r="Y118" s="366"/>
      <c r="Z118" s="366"/>
      <c r="AA118" s="66"/>
      <c r="AB118" s="66"/>
      <c r="AC118" s="83"/>
    </row>
    <row r="119" spans="1:68" ht="27" customHeight="1" x14ac:dyDescent="0.25">
      <c r="A119" s="63" t="s">
        <v>227</v>
      </c>
      <c r="B119" s="63" t="s">
        <v>228</v>
      </c>
      <c r="C119" s="36">
        <v>4301135311</v>
      </c>
      <c r="D119" s="337">
        <v>4607111039095</v>
      </c>
      <c r="E119" s="337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96</v>
      </c>
      <c r="L119" s="37" t="s">
        <v>97</v>
      </c>
      <c r="M119" s="38" t="s">
        <v>86</v>
      </c>
      <c r="N119" s="38"/>
      <c r="O119" s="37">
        <v>180</v>
      </c>
      <c r="P119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9"/>
      <c r="R119" s="339"/>
      <c r="S119" s="339"/>
      <c r="T119" s="340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229</v>
      </c>
      <c r="AG119" s="81"/>
      <c r="AJ119" s="87" t="s">
        <v>98</v>
      </c>
      <c r="AK119" s="87">
        <v>14</v>
      </c>
      <c r="BB119" s="178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230</v>
      </c>
      <c r="B120" s="63" t="s">
        <v>231</v>
      </c>
      <c r="C120" s="36">
        <v>4301135300</v>
      </c>
      <c r="D120" s="337">
        <v>4607111039101</v>
      </c>
      <c r="E120" s="337"/>
      <c r="F120" s="62">
        <v>0.45</v>
      </c>
      <c r="G120" s="37">
        <v>8</v>
      </c>
      <c r="H120" s="62">
        <v>3.6</v>
      </c>
      <c r="I120" s="62">
        <v>4.26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2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9"/>
      <c r="R120" s="339"/>
      <c r="S120" s="339"/>
      <c r="T120" s="340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229</v>
      </c>
      <c r="AG120" s="81"/>
      <c r="AJ120" s="87" t="s">
        <v>89</v>
      </c>
      <c r="AK120" s="87">
        <v>1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232</v>
      </c>
      <c r="B121" s="63" t="s">
        <v>233</v>
      </c>
      <c r="C121" s="36">
        <v>4301135282</v>
      </c>
      <c r="D121" s="337">
        <v>4607111034199</v>
      </c>
      <c r="E121" s="337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103</v>
      </c>
      <c r="M121" s="38" t="s">
        <v>86</v>
      </c>
      <c r="N121" s="38"/>
      <c r="O121" s="37">
        <v>180</v>
      </c>
      <c r="P121" s="42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9"/>
      <c r="R121" s="339"/>
      <c r="S121" s="339"/>
      <c r="T121" s="340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234</v>
      </c>
      <c r="AG121" s="81"/>
      <c r="AJ121" s="87" t="s">
        <v>104</v>
      </c>
      <c r="AK121" s="87">
        <v>70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345"/>
      <c r="B122" s="34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6"/>
      <c r="P122" s="342" t="s">
        <v>40</v>
      </c>
      <c r="Q122" s="343"/>
      <c r="R122" s="343"/>
      <c r="S122" s="343"/>
      <c r="T122" s="343"/>
      <c r="U122" s="343"/>
      <c r="V122" s="344"/>
      <c r="W122" s="42" t="s">
        <v>39</v>
      </c>
      <c r="X122" s="43">
        <f>IFERROR(SUM(X119:X121),"0")</f>
        <v>0</v>
      </c>
      <c r="Y122" s="43">
        <f>IFERROR(SUM(Y119:Y121),"0")</f>
        <v>0</v>
      </c>
      <c r="Z122" s="43">
        <f>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345"/>
      <c r="B123" s="34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6"/>
      <c r="P123" s="342" t="s">
        <v>40</v>
      </c>
      <c r="Q123" s="343"/>
      <c r="R123" s="343"/>
      <c r="S123" s="343"/>
      <c r="T123" s="343"/>
      <c r="U123" s="343"/>
      <c r="V123" s="344"/>
      <c r="W123" s="42" t="s">
        <v>0</v>
      </c>
      <c r="X123" s="43">
        <f>IFERROR(SUMPRODUCT(X119:X121*H119:H121),"0")</f>
        <v>0</v>
      </c>
      <c r="Y123" s="43">
        <f>IFERROR(SUMPRODUCT(Y119:Y121*H119:H121),"0")</f>
        <v>0</v>
      </c>
      <c r="Z123" s="42"/>
      <c r="AA123" s="67"/>
      <c r="AB123" s="67"/>
      <c r="AC123" s="67"/>
    </row>
    <row r="124" spans="1:68" ht="16.5" customHeight="1" x14ac:dyDescent="0.25">
      <c r="A124" s="381" t="s">
        <v>235</v>
      </c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81"/>
      <c r="P124" s="381"/>
      <c r="Q124" s="381"/>
      <c r="R124" s="381"/>
      <c r="S124" s="381"/>
      <c r="T124" s="381"/>
      <c r="U124" s="381"/>
      <c r="V124" s="381"/>
      <c r="W124" s="381"/>
      <c r="X124" s="381"/>
      <c r="Y124" s="381"/>
      <c r="Z124" s="381"/>
      <c r="AA124" s="65"/>
      <c r="AB124" s="65"/>
      <c r="AC124" s="82"/>
    </row>
    <row r="125" spans="1:68" ht="14.25" customHeight="1" x14ac:dyDescent="0.25">
      <c r="A125" s="366" t="s">
        <v>155</v>
      </c>
      <c r="B125" s="366"/>
      <c r="C125" s="36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366"/>
      <c r="P125" s="366"/>
      <c r="Q125" s="366"/>
      <c r="R125" s="366"/>
      <c r="S125" s="366"/>
      <c r="T125" s="366"/>
      <c r="U125" s="366"/>
      <c r="V125" s="366"/>
      <c r="W125" s="366"/>
      <c r="X125" s="366"/>
      <c r="Y125" s="366"/>
      <c r="Z125" s="366"/>
      <c r="AA125" s="66"/>
      <c r="AB125" s="66"/>
      <c r="AC125" s="83"/>
    </row>
    <row r="126" spans="1:68" ht="27" customHeight="1" x14ac:dyDescent="0.25">
      <c r="A126" s="63" t="s">
        <v>236</v>
      </c>
      <c r="B126" s="63" t="s">
        <v>237</v>
      </c>
      <c r="C126" s="36">
        <v>4301135275</v>
      </c>
      <c r="D126" s="337">
        <v>4607111034380</v>
      </c>
      <c r="E126" s="337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96</v>
      </c>
      <c r="L126" s="37" t="s">
        <v>97</v>
      </c>
      <c r="M126" s="38" t="s">
        <v>86</v>
      </c>
      <c r="N126" s="38"/>
      <c r="O126" s="37">
        <v>180</v>
      </c>
      <c r="P126" s="42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9"/>
      <c r="R126" s="339"/>
      <c r="S126" s="339"/>
      <c r="T126" s="340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238</v>
      </c>
      <c r="AG126" s="81"/>
      <c r="AJ126" s="87" t="s">
        <v>98</v>
      </c>
      <c r="AK126" s="87">
        <v>14</v>
      </c>
      <c r="BB126" s="184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239</v>
      </c>
      <c r="B127" s="63" t="s">
        <v>240</v>
      </c>
      <c r="C127" s="36">
        <v>4301135277</v>
      </c>
      <c r="D127" s="337">
        <v>4607111034397</v>
      </c>
      <c r="E127" s="337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97</v>
      </c>
      <c r="M127" s="38" t="s">
        <v>86</v>
      </c>
      <c r="N127" s="38"/>
      <c r="O127" s="37">
        <v>180</v>
      </c>
      <c r="P127" s="4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9"/>
      <c r="R127" s="339"/>
      <c r="S127" s="339"/>
      <c r="T127" s="340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223</v>
      </c>
      <c r="AG127" s="81"/>
      <c r="AJ127" s="87" t="s">
        <v>98</v>
      </c>
      <c r="AK127" s="87">
        <v>14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45"/>
      <c r="B128" s="34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6"/>
      <c r="P128" s="342" t="s">
        <v>40</v>
      </c>
      <c r="Q128" s="343"/>
      <c r="R128" s="343"/>
      <c r="S128" s="343"/>
      <c r="T128" s="343"/>
      <c r="U128" s="343"/>
      <c r="V128" s="344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345"/>
      <c r="B129" s="34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6"/>
      <c r="P129" s="342" t="s">
        <v>40</v>
      </c>
      <c r="Q129" s="343"/>
      <c r="R129" s="343"/>
      <c r="S129" s="343"/>
      <c r="T129" s="343"/>
      <c r="U129" s="343"/>
      <c r="V129" s="344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381" t="s">
        <v>241</v>
      </c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81"/>
      <c r="P130" s="381"/>
      <c r="Q130" s="381"/>
      <c r="R130" s="381"/>
      <c r="S130" s="381"/>
      <c r="T130" s="381"/>
      <c r="U130" s="381"/>
      <c r="V130" s="381"/>
      <c r="W130" s="381"/>
      <c r="X130" s="381"/>
      <c r="Y130" s="381"/>
      <c r="Z130" s="381"/>
      <c r="AA130" s="65"/>
      <c r="AB130" s="65"/>
      <c r="AC130" s="82"/>
    </row>
    <row r="131" spans="1:68" ht="14.25" customHeight="1" x14ac:dyDescent="0.25">
      <c r="A131" s="366" t="s">
        <v>155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66"/>
      <c r="Z131" s="366"/>
      <c r="AA131" s="66"/>
      <c r="AB131" s="66"/>
      <c r="AC131" s="83"/>
    </row>
    <row r="132" spans="1:68" ht="27" customHeight="1" x14ac:dyDescent="0.25">
      <c r="A132" s="63" t="s">
        <v>242</v>
      </c>
      <c r="B132" s="63" t="s">
        <v>243</v>
      </c>
      <c r="C132" s="36">
        <v>4301135570</v>
      </c>
      <c r="D132" s="337">
        <v>4607111035806</v>
      </c>
      <c r="E132" s="337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23" t="s">
        <v>244</v>
      </c>
      <c r="Q132" s="339"/>
      <c r="R132" s="339"/>
      <c r="S132" s="339"/>
      <c r="T132" s="340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245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45"/>
      <c r="B133" s="34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6"/>
      <c r="P133" s="342" t="s">
        <v>40</v>
      </c>
      <c r="Q133" s="343"/>
      <c r="R133" s="343"/>
      <c r="S133" s="343"/>
      <c r="T133" s="343"/>
      <c r="U133" s="343"/>
      <c r="V133" s="344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45"/>
      <c r="B134" s="34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6"/>
      <c r="P134" s="342" t="s">
        <v>40</v>
      </c>
      <c r="Q134" s="343"/>
      <c r="R134" s="343"/>
      <c r="S134" s="343"/>
      <c r="T134" s="343"/>
      <c r="U134" s="343"/>
      <c r="V134" s="344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81" t="s">
        <v>246</v>
      </c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1"/>
      <c r="S135" s="381"/>
      <c r="T135" s="381"/>
      <c r="U135" s="381"/>
      <c r="V135" s="381"/>
      <c r="W135" s="381"/>
      <c r="X135" s="381"/>
      <c r="Y135" s="381"/>
      <c r="Z135" s="381"/>
      <c r="AA135" s="65"/>
      <c r="AB135" s="65"/>
      <c r="AC135" s="82"/>
    </row>
    <row r="136" spans="1:68" ht="14.25" customHeight="1" x14ac:dyDescent="0.25">
      <c r="A136" s="366" t="s">
        <v>155</v>
      </c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T136" s="366"/>
      <c r="U136" s="366"/>
      <c r="V136" s="366"/>
      <c r="W136" s="366"/>
      <c r="X136" s="366"/>
      <c r="Y136" s="366"/>
      <c r="Z136" s="366"/>
      <c r="AA136" s="66"/>
      <c r="AB136" s="66"/>
      <c r="AC136" s="83"/>
    </row>
    <row r="137" spans="1:68" ht="16.5" customHeight="1" x14ac:dyDescent="0.25">
      <c r="A137" s="63" t="s">
        <v>247</v>
      </c>
      <c r="B137" s="63" t="s">
        <v>248</v>
      </c>
      <c r="C137" s="36">
        <v>4301135596</v>
      </c>
      <c r="D137" s="337">
        <v>4607111039613</v>
      </c>
      <c r="E137" s="337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249</v>
      </c>
      <c r="Q137" s="339"/>
      <c r="R137" s="339"/>
      <c r="S137" s="339"/>
      <c r="T137" s="34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9" t="s">
        <v>229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45"/>
      <c r="B138" s="34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6"/>
      <c r="P138" s="342" t="s">
        <v>40</v>
      </c>
      <c r="Q138" s="343"/>
      <c r="R138" s="343"/>
      <c r="S138" s="343"/>
      <c r="T138" s="343"/>
      <c r="U138" s="343"/>
      <c r="V138" s="344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345"/>
      <c r="B139" s="34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6"/>
      <c r="P139" s="342" t="s">
        <v>40</v>
      </c>
      <c r="Q139" s="343"/>
      <c r="R139" s="343"/>
      <c r="S139" s="343"/>
      <c r="T139" s="343"/>
      <c r="U139" s="343"/>
      <c r="V139" s="344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381" t="s">
        <v>250</v>
      </c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1"/>
      <c r="S140" s="381"/>
      <c r="T140" s="381"/>
      <c r="U140" s="381"/>
      <c r="V140" s="381"/>
      <c r="W140" s="381"/>
      <c r="X140" s="381"/>
      <c r="Y140" s="381"/>
      <c r="Z140" s="381"/>
      <c r="AA140" s="65"/>
      <c r="AB140" s="65"/>
      <c r="AC140" s="82"/>
    </row>
    <row r="141" spans="1:68" ht="14.25" customHeight="1" x14ac:dyDescent="0.25">
      <c r="A141" s="366" t="s">
        <v>251</v>
      </c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6"/>
      <c r="V141" s="366"/>
      <c r="W141" s="366"/>
      <c r="X141" s="366"/>
      <c r="Y141" s="366"/>
      <c r="Z141" s="366"/>
      <c r="AA141" s="66"/>
      <c r="AB141" s="66"/>
      <c r="AC141" s="83"/>
    </row>
    <row r="142" spans="1:68" ht="27" customHeight="1" x14ac:dyDescent="0.25">
      <c r="A142" s="63" t="s">
        <v>252</v>
      </c>
      <c r="B142" s="63" t="s">
        <v>253</v>
      </c>
      <c r="C142" s="36">
        <v>4301071054</v>
      </c>
      <c r="D142" s="337">
        <v>4607111035639</v>
      </c>
      <c r="E142" s="337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255</v>
      </c>
      <c r="L142" s="37" t="s">
        <v>97</v>
      </c>
      <c r="M142" s="38" t="s">
        <v>86</v>
      </c>
      <c r="N142" s="38"/>
      <c r="O142" s="37">
        <v>180</v>
      </c>
      <c r="P142" s="4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9"/>
      <c r="R142" s="339"/>
      <c r="S142" s="339"/>
      <c r="T142" s="340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91" t="s">
        <v>254</v>
      </c>
      <c r="AG142" s="81"/>
      <c r="AJ142" s="87" t="s">
        <v>98</v>
      </c>
      <c r="AK142" s="87">
        <v>6</v>
      </c>
      <c r="BB142" s="192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256</v>
      </c>
      <c r="B143" s="63" t="s">
        <v>257</v>
      </c>
      <c r="C143" s="36">
        <v>4301135540</v>
      </c>
      <c r="D143" s="337">
        <v>4607111035646</v>
      </c>
      <c r="E143" s="337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255</v>
      </c>
      <c r="L143" s="37" t="s">
        <v>97</v>
      </c>
      <c r="M143" s="38" t="s">
        <v>86</v>
      </c>
      <c r="N143" s="38"/>
      <c r="O143" s="37">
        <v>180</v>
      </c>
      <c r="P143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9"/>
      <c r="R143" s="339"/>
      <c r="S143" s="339"/>
      <c r="T143" s="340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254</v>
      </c>
      <c r="AG143" s="81"/>
      <c r="AJ143" s="87" t="s">
        <v>98</v>
      </c>
      <c r="AK143" s="87">
        <v>6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45"/>
      <c r="B144" s="34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6"/>
      <c r="P144" s="342" t="s">
        <v>40</v>
      </c>
      <c r="Q144" s="343"/>
      <c r="R144" s="343"/>
      <c r="S144" s="343"/>
      <c r="T144" s="343"/>
      <c r="U144" s="343"/>
      <c r="V144" s="344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345"/>
      <c r="B145" s="34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6"/>
      <c r="P145" s="342" t="s">
        <v>40</v>
      </c>
      <c r="Q145" s="343"/>
      <c r="R145" s="343"/>
      <c r="S145" s="343"/>
      <c r="T145" s="343"/>
      <c r="U145" s="343"/>
      <c r="V145" s="344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381" t="s">
        <v>258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65"/>
      <c r="AB146" s="65"/>
      <c r="AC146" s="82"/>
    </row>
    <row r="147" spans="1:68" ht="14.25" customHeight="1" x14ac:dyDescent="0.25">
      <c r="A147" s="366" t="s">
        <v>155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66"/>
      <c r="Z147" s="366"/>
      <c r="AA147" s="66"/>
      <c r="AB147" s="66"/>
      <c r="AC147" s="83"/>
    </row>
    <row r="148" spans="1:68" ht="27" customHeight="1" x14ac:dyDescent="0.25">
      <c r="A148" s="63" t="s">
        <v>259</v>
      </c>
      <c r="B148" s="63" t="s">
        <v>260</v>
      </c>
      <c r="C148" s="36">
        <v>4301135281</v>
      </c>
      <c r="D148" s="337">
        <v>4607111036568</v>
      </c>
      <c r="E148" s="337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2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9"/>
      <c r="R148" s="339"/>
      <c r="S148" s="339"/>
      <c r="T148" s="340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5" t="s">
        <v>261</v>
      </c>
      <c r="AG148" s="81"/>
      <c r="AJ148" s="87" t="s">
        <v>89</v>
      </c>
      <c r="AK148" s="87">
        <v>1</v>
      </c>
      <c r="BB148" s="196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45"/>
      <c r="B149" s="34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6"/>
      <c r="P149" s="342" t="s">
        <v>40</v>
      </c>
      <c r="Q149" s="343"/>
      <c r="R149" s="343"/>
      <c r="S149" s="343"/>
      <c r="T149" s="343"/>
      <c r="U149" s="343"/>
      <c r="V149" s="34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45"/>
      <c r="B150" s="34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6"/>
      <c r="P150" s="342" t="s">
        <v>40</v>
      </c>
      <c r="Q150" s="343"/>
      <c r="R150" s="343"/>
      <c r="S150" s="343"/>
      <c r="T150" s="343"/>
      <c r="U150" s="343"/>
      <c r="V150" s="34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380" t="s">
        <v>262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80"/>
      <c r="AA151" s="54"/>
      <c r="AB151" s="54"/>
      <c r="AC151" s="54"/>
    </row>
    <row r="152" spans="1:68" ht="16.5" customHeight="1" x14ac:dyDescent="0.25">
      <c r="A152" s="381" t="s">
        <v>263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65"/>
      <c r="AB152" s="65"/>
      <c r="AC152" s="82"/>
    </row>
    <row r="153" spans="1:68" ht="14.25" customHeight="1" x14ac:dyDescent="0.25">
      <c r="A153" s="366" t="s">
        <v>155</v>
      </c>
      <c r="B153" s="366"/>
      <c r="C153" s="366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T153" s="366"/>
      <c r="U153" s="366"/>
      <c r="V153" s="366"/>
      <c r="W153" s="366"/>
      <c r="X153" s="366"/>
      <c r="Y153" s="366"/>
      <c r="Z153" s="366"/>
      <c r="AA153" s="66"/>
      <c r="AB153" s="66"/>
      <c r="AC153" s="83"/>
    </row>
    <row r="154" spans="1:68" ht="27" customHeight="1" x14ac:dyDescent="0.25">
      <c r="A154" s="63" t="s">
        <v>264</v>
      </c>
      <c r="B154" s="63" t="s">
        <v>265</v>
      </c>
      <c r="C154" s="36">
        <v>4301135317</v>
      </c>
      <c r="D154" s="337">
        <v>4607111039057</v>
      </c>
      <c r="E154" s="337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151</v>
      </c>
      <c r="L154" s="37" t="s">
        <v>88</v>
      </c>
      <c r="M154" s="38" t="s">
        <v>86</v>
      </c>
      <c r="N154" s="38"/>
      <c r="O154" s="37">
        <v>180</v>
      </c>
      <c r="P154" s="419" t="s">
        <v>266</v>
      </c>
      <c r="Q154" s="339"/>
      <c r="R154" s="339"/>
      <c r="S154" s="339"/>
      <c r="T154" s="340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7" t="s">
        <v>229</v>
      </c>
      <c r="AG154" s="81"/>
      <c r="AJ154" s="87" t="s">
        <v>89</v>
      </c>
      <c r="AK154" s="87">
        <v>1</v>
      </c>
      <c r="BB154" s="198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45"/>
      <c r="B155" s="34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6"/>
      <c r="P155" s="342" t="s">
        <v>40</v>
      </c>
      <c r="Q155" s="343"/>
      <c r="R155" s="343"/>
      <c r="S155" s="343"/>
      <c r="T155" s="343"/>
      <c r="U155" s="343"/>
      <c r="V155" s="344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45"/>
      <c r="B156" s="34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6"/>
      <c r="P156" s="342" t="s">
        <v>40</v>
      </c>
      <c r="Q156" s="343"/>
      <c r="R156" s="343"/>
      <c r="S156" s="343"/>
      <c r="T156" s="343"/>
      <c r="U156" s="343"/>
      <c r="V156" s="344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381" t="s">
        <v>267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65"/>
      <c r="AB157" s="65"/>
      <c r="AC157" s="82"/>
    </row>
    <row r="158" spans="1:68" ht="14.25" customHeight="1" x14ac:dyDescent="0.25">
      <c r="A158" s="366" t="s">
        <v>82</v>
      </c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  <c r="U158" s="366"/>
      <c r="V158" s="366"/>
      <c r="W158" s="366"/>
      <c r="X158" s="366"/>
      <c r="Y158" s="366"/>
      <c r="Z158" s="366"/>
      <c r="AA158" s="66"/>
      <c r="AB158" s="66"/>
      <c r="AC158" s="83"/>
    </row>
    <row r="159" spans="1:68" ht="16.5" customHeight="1" x14ac:dyDescent="0.25">
      <c r="A159" s="63" t="s">
        <v>268</v>
      </c>
      <c r="B159" s="63" t="s">
        <v>269</v>
      </c>
      <c r="C159" s="36">
        <v>4301071062</v>
      </c>
      <c r="D159" s="337">
        <v>4607111036384</v>
      </c>
      <c r="E159" s="337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180</v>
      </c>
      <c r="P159" s="415" t="s">
        <v>270</v>
      </c>
      <c r="Q159" s="339"/>
      <c r="R159" s="339"/>
      <c r="S159" s="339"/>
      <c r="T159" s="340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271</v>
      </c>
      <c r="AG159" s="81"/>
      <c r="AJ159" s="87" t="s">
        <v>89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272</v>
      </c>
      <c r="B160" s="63" t="s">
        <v>273</v>
      </c>
      <c r="C160" s="36">
        <v>4301071056</v>
      </c>
      <c r="D160" s="337">
        <v>4640242180250</v>
      </c>
      <c r="E160" s="337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16" t="s">
        <v>274</v>
      </c>
      <c r="Q160" s="339"/>
      <c r="R160" s="339"/>
      <c r="S160" s="339"/>
      <c r="T160" s="340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275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276</v>
      </c>
      <c r="B161" s="63" t="s">
        <v>277</v>
      </c>
      <c r="C161" s="36">
        <v>4301071050</v>
      </c>
      <c r="D161" s="337">
        <v>4607111036216</v>
      </c>
      <c r="E161" s="337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103</v>
      </c>
      <c r="M161" s="38" t="s">
        <v>86</v>
      </c>
      <c r="N161" s="38"/>
      <c r="O161" s="37">
        <v>180</v>
      </c>
      <c r="P161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9"/>
      <c r="R161" s="339"/>
      <c r="S161" s="339"/>
      <c r="T161" s="340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278</v>
      </c>
      <c r="AG161" s="81"/>
      <c r="AJ161" s="87" t="s">
        <v>104</v>
      </c>
      <c r="AK161" s="87">
        <v>144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4301071061</v>
      </c>
      <c r="D162" s="337">
        <v>4607111036278</v>
      </c>
      <c r="E162" s="337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1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9"/>
      <c r="R162" s="339"/>
      <c r="S162" s="339"/>
      <c r="T162" s="340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5" t="s">
        <v>281</v>
      </c>
      <c r="AG162" s="81"/>
      <c r="AJ162" s="87" t="s">
        <v>89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45"/>
      <c r="B163" s="34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6"/>
      <c r="P163" s="342" t="s">
        <v>40</v>
      </c>
      <c r="Q163" s="343"/>
      <c r="R163" s="343"/>
      <c r="S163" s="343"/>
      <c r="T163" s="343"/>
      <c r="U163" s="343"/>
      <c r="V163" s="344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345"/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6"/>
      <c r="P164" s="342" t="s">
        <v>40</v>
      </c>
      <c r="Q164" s="343"/>
      <c r="R164" s="343"/>
      <c r="S164" s="343"/>
      <c r="T164" s="343"/>
      <c r="U164" s="343"/>
      <c r="V164" s="344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366" t="s">
        <v>282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66"/>
      <c r="Z165" s="366"/>
      <c r="AA165" s="66"/>
      <c r="AB165" s="66"/>
      <c r="AC165" s="83"/>
    </row>
    <row r="166" spans="1:68" ht="27" customHeight="1" x14ac:dyDescent="0.25">
      <c r="A166" s="63" t="s">
        <v>283</v>
      </c>
      <c r="B166" s="63" t="s">
        <v>284</v>
      </c>
      <c r="C166" s="36">
        <v>4301080153</v>
      </c>
      <c r="D166" s="337">
        <v>4607111036827</v>
      </c>
      <c r="E166" s="337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90</v>
      </c>
      <c r="P166" s="4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9"/>
      <c r="R166" s="339"/>
      <c r="S166" s="339"/>
      <c r="T166" s="340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7" t="s">
        <v>285</v>
      </c>
      <c r="AG166" s="81"/>
      <c r="AJ166" s="87" t="s">
        <v>89</v>
      </c>
      <c r="AK166" s="87">
        <v>1</v>
      </c>
      <c r="BB166" s="208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4301080154</v>
      </c>
      <c r="D167" s="337">
        <v>4607111036834</v>
      </c>
      <c r="E167" s="337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9"/>
      <c r="R167" s="339"/>
      <c r="S167" s="339"/>
      <c r="T167" s="340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285</v>
      </c>
      <c r="AG167" s="81"/>
      <c r="AJ167" s="87" t="s">
        <v>89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45"/>
      <c r="B168" s="34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6"/>
      <c r="P168" s="342" t="s">
        <v>40</v>
      </c>
      <c r="Q168" s="343"/>
      <c r="R168" s="343"/>
      <c r="S168" s="343"/>
      <c r="T168" s="343"/>
      <c r="U168" s="343"/>
      <c r="V168" s="344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345"/>
      <c r="B169" s="34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6"/>
      <c r="P169" s="342" t="s">
        <v>40</v>
      </c>
      <c r="Q169" s="343"/>
      <c r="R169" s="343"/>
      <c r="S169" s="343"/>
      <c r="T169" s="343"/>
      <c r="U169" s="343"/>
      <c r="V169" s="344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380" t="s">
        <v>288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80"/>
      <c r="AA170" s="54"/>
      <c r="AB170" s="54"/>
      <c r="AC170" s="54"/>
    </row>
    <row r="171" spans="1:68" ht="16.5" customHeight="1" x14ac:dyDescent="0.25">
      <c r="A171" s="381" t="s">
        <v>289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  <c r="AA171" s="65"/>
      <c r="AB171" s="65"/>
      <c r="AC171" s="82"/>
    </row>
    <row r="172" spans="1:68" ht="14.25" customHeight="1" x14ac:dyDescent="0.25">
      <c r="A172" s="366" t="s">
        <v>91</v>
      </c>
      <c r="B172" s="366"/>
      <c r="C172" s="366"/>
      <c r="D172" s="366"/>
      <c r="E172" s="366"/>
      <c r="F172" s="366"/>
      <c r="G172" s="366"/>
      <c r="H172" s="366"/>
      <c r="I172" s="366"/>
      <c r="J172" s="366"/>
      <c r="K172" s="366"/>
      <c r="L172" s="366"/>
      <c r="M172" s="366"/>
      <c r="N172" s="366"/>
      <c r="O172" s="366"/>
      <c r="P172" s="366"/>
      <c r="Q172" s="366"/>
      <c r="R172" s="366"/>
      <c r="S172" s="366"/>
      <c r="T172" s="366"/>
      <c r="U172" s="366"/>
      <c r="V172" s="366"/>
      <c r="W172" s="366"/>
      <c r="X172" s="366"/>
      <c r="Y172" s="366"/>
      <c r="Z172" s="366"/>
      <c r="AA172" s="66"/>
      <c r="AB172" s="66"/>
      <c r="AC172" s="83"/>
    </row>
    <row r="173" spans="1:68" ht="27" customHeight="1" x14ac:dyDescent="0.25">
      <c r="A173" s="63" t="s">
        <v>290</v>
      </c>
      <c r="B173" s="63" t="s">
        <v>291</v>
      </c>
      <c r="C173" s="36">
        <v>4301132097</v>
      </c>
      <c r="D173" s="337">
        <v>4607111035721</v>
      </c>
      <c r="E173" s="337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96</v>
      </c>
      <c r="L173" s="37" t="s">
        <v>103</v>
      </c>
      <c r="M173" s="38" t="s">
        <v>86</v>
      </c>
      <c r="N173" s="38"/>
      <c r="O173" s="37">
        <v>365</v>
      </c>
      <c r="P173" s="41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9"/>
      <c r="R173" s="339"/>
      <c r="S173" s="339"/>
      <c r="T173" s="340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292</v>
      </c>
      <c r="AG173" s="81"/>
      <c r="AJ173" s="87" t="s">
        <v>104</v>
      </c>
      <c r="AK173" s="87">
        <v>70</v>
      </c>
      <c r="BB173" s="212" t="s">
        <v>95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293</v>
      </c>
      <c r="B174" s="63" t="s">
        <v>294</v>
      </c>
      <c r="C174" s="36">
        <v>4301132100</v>
      </c>
      <c r="D174" s="337">
        <v>4607111035691</v>
      </c>
      <c r="E174" s="337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103</v>
      </c>
      <c r="M174" s="38" t="s">
        <v>86</v>
      </c>
      <c r="N174" s="38"/>
      <c r="O174" s="37">
        <v>365</v>
      </c>
      <c r="P174" s="41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9"/>
      <c r="R174" s="339"/>
      <c r="S174" s="339"/>
      <c r="T174" s="340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295</v>
      </c>
      <c r="AG174" s="81"/>
      <c r="AJ174" s="87" t="s">
        <v>104</v>
      </c>
      <c r="AK174" s="87">
        <v>70</v>
      </c>
      <c r="BB174" s="214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296</v>
      </c>
      <c r="B175" s="63" t="s">
        <v>297</v>
      </c>
      <c r="C175" s="36">
        <v>4301132079</v>
      </c>
      <c r="D175" s="337">
        <v>4607111038487</v>
      </c>
      <c r="E175" s="337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96</v>
      </c>
      <c r="L175" s="37" t="s">
        <v>97</v>
      </c>
      <c r="M175" s="38" t="s">
        <v>86</v>
      </c>
      <c r="N175" s="38"/>
      <c r="O175" s="37">
        <v>180</v>
      </c>
      <c r="P175" s="41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9"/>
      <c r="R175" s="339"/>
      <c r="S175" s="339"/>
      <c r="T175" s="340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298</v>
      </c>
      <c r="AG175" s="81"/>
      <c r="AJ175" s="87" t="s">
        <v>98</v>
      </c>
      <c r="AK175" s="87">
        <v>14</v>
      </c>
      <c r="BB175" s="21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45"/>
      <c r="B176" s="34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6"/>
      <c r="P176" s="342" t="s">
        <v>40</v>
      </c>
      <c r="Q176" s="343"/>
      <c r="R176" s="343"/>
      <c r="S176" s="343"/>
      <c r="T176" s="343"/>
      <c r="U176" s="343"/>
      <c r="V176" s="344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345"/>
      <c r="B177" s="34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46"/>
      <c r="P177" s="342" t="s">
        <v>40</v>
      </c>
      <c r="Q177" s="343"/>
      <c r="R177" s="343"/>
      <c r="S177" s="343"/>
      <c r="T177" s="343"/>
      <c r="U177" s="343"/>
      <c r="V177" s="344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366" t="s">
        <v>299</v>
      </c>
      <c r="B178" s="366"/>
      <c r="C178" s="366"/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  <c r="U178" s="366"/>
      <c r="V178" s="366"/>
      <c r="W178" s="366"/>
      <c r="X178" s="366"/>
      <c r="Y178" s="366"/>
      <c r="Z178" s="366"/>
      <c r="AA178" s="66"/>
      <c r="AB178" s="66"/>
      <c r="AC178" s="83"/>
    </row>
    <row r="179" spans="1:68" ht="27" customHeight="1" x14ac:dyDescent="0.25">
      <c r="A179" s="63" t="s">
        <v>300</v>
      </c>
      <c r="B179" s="63" t="s">
        <v>301</v>
      </c>
      <c r="C179" s="36">
        <v>4301051855</v>
      </c>
      <c r="D179" s="337">
        <v>4680115885875</v>
      </c>
      <c r="E179" s="337"/>
      <c r="F179" s="62">
        <v>1</v>
      </c>
      <c r="G179" s="37">
        <v>9</v>
      </c>
      <c r="H179" s="62">
        <v>9</v>
      </c>
      <c r="I179" s="62">
        <v>9.48</v>
      </c>
      <c r="J179" s="37">
        <v>56</v>
      </c>
      <c r="K179" s="37" t="s">
        <v>306</v>
      </c>
      <c r="L179" s="37" t="s">
        <v>88</v>
      </c>
      <c r="M179" s="38" t="s">
        <v>305</v>
      </c>
      <c r="N179" s="38"/>
      <c r="O179" s="37">
        <v>365</v>
      </c>
      <c r="P179" s="409" t="s">
        <v>302</v>
      </c>
      <c r="Q179" s="339"/>
      <c r="R179" s="339"/>
      <c r="S179" s="339"/>
      <c r="T179" s="340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IFERROR(IF(X179="","",X179*0.02175),"")</f>
        <v>0</v>
      </c>
      <c r="AA179" s="68" t="s">
        <v>46</v>
      </c>
      <c r="AB179" s="69" t="s">
        <v>46</v>
      </c>
      <c r="AC179" s="217" t="s">
        <v>303</v>
      </c>
      <c r="AG179" s="81"/>
      <c r="AJ179" s="87" t="s">
        <v>89</v>
      </c>
      <c r="AK179" s="87">
        <v>1</v>
      </c>
      <c r="BB179" s="218" t="s">
        <v>304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45"/>
      <c r="B180" s="345"/>
      <c r="C180" s="345"/>
      <c r="D180" s="345"/>
      <c r="E180" s="345"/>
      <c r="F180" s="345"/>
      <c r="G180" s="345"/>
      <c r="H180" s="345"/>
      <c r="I180" s="345"/>
      <c r="J180" s="345"/>
      <c r="K180" s="345"/>
      <c r="L180" s="345"/>
      <c r="M180" s="345"/>
      <c r="N180" s="345"/>
      <c r="O180" s="346"/>
      <c r="P180" s="342" t="s">
        <v>40</v>
      </c>
      <c r="Q180" s="343"/>
      <c r="R180" s="343"/>
      <c r="S180" s="343"/>
      <c r="T180" s="343"/>
      <c r="U180" s="343"/>
      <c r="V180" s="344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45"/>
      <c r="B181" s="34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46"/>
      <c r="P181" s="342" t="s">
        <v>40</v>
      </c>
      <c r="Q181" s="343"/>
      <c r="R181" s="343"/>
      <c r="S181" s="343"/>
      <c r="T181" s="343"/>
      <c r="U181" s="343"/>
      <c r="V181" s="344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380" t="s">
        <v>307</v>
      </c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Q182" s="380"/>
      <c r="R182" s="380"/>
      <c r="S182" s="380"/>
      <c r="T182" s="380"/>
      <c r="U182" s="380"/>
      <c r="V182" s="380"/>
      <c r="W182" s="380"/>
      <c r="X182" s="380"/>
      <c r="Y182" s="380"/>
      <c r="Z182" s="380"/>
      <c r="AA182" s="54"/>
      <c r="AB182" s="54"/>
      <c r="AC182" s="54"/>
    </row>
    <row r="183" spans="1:68" ht="16.5" customHeight="1" x14ac:dyDescent="0.25">
      <c r="A183" s="381" t="s">
        <v>308</v>
      </c>
      <c r="B183" s="381"/>
      <c r="C183" s="381"/>
      <c r="D183" s="381"/>
      <c r="E183" s="381"/>
      <c r="F183" s="381"/>
      <c r="G183" s="381"/>
      <c r="H183" s="381"/>
      <c r="I183" s="381"/>
      <c r="J183" s="381"/>
      <c r="K183" s="381"/>
      <c r="L183" s="381"/>
      <c r="M183" s="381"/>
      <c r="N183" s="381"/>
      <c r="O183" s="381"/>
      <c r="P183" s="381"/>
      <c r="Q183" s="381"/>
      <c r="R183" s="381"/>
      <c r="S183" s="381"/>
      <c r="T183" s="381"/>
      <c r="U183" s="381"/>
      <c r="V183" s="381"/>
      <c r="W183" s="381"/>
      <c r="X183" s="381"/>
      <c r="Y183" s="381"/>
      <c r="Z183" s="381"/>
      <c r="AA183" s="65"/>
      <c r="AB183" s="65"/>
      <c r="AC183" s="82"/>
    </row>
    <row r="184" spans="1:68" ht="14.25" customHeight="1" x14ac:dyDescent="0.25">
      <c r="A184" s="366" t="s">
        <v>155</v>
      </c>
      <c r="B184" s="366"/>
      <c r="C184" s="366"/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366"/>
      <c r="O184" s="366"/>
      <c r="P184" s="366"/>
      <c r="Q184" s="366"/>
      <c r="R184" s="366"/>
      <c r="S184" s="366"/>
      <c r="T184" s="366"/>
      <c r="U184" s="366"/>
      <c r="V184" s="366"/>
      <c r="W184" s="366"/>
      <c r="X184" s="366"/>
      <c r="Y184" s="366"/>
      <c r="Z184" s="366"/>
      <c r="AA184" s="66"/>
      <c r="AB184" s="66"/>
      <c r="AC184" s="83"/>
    </row>
    <row r="185" spans="1:68" ht="27" customHeight="1" x14ac:dyDescent="0.25">
      <c r="A185" s="63" t="s">
        <v>309</v>
      </c>
      <c r="B185" s="63" t="s">
        <v>310</v>
      </c>
      <c r="C185" s="36">
        <v>4301135681</v>
      </c>
      <c r="D185" s="337">
        <v>4620207490143</v>
      </c>
      <c r="E185" s="337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06" t="s">
        <v>311</v>
      </c>
      <c r="Q185" s="339"/>
      <c r="R185" s="339"/>
      <c r="S185" s="339"/>
      <c r="T185" s="34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190</v>
      </c>
      <c r="AC185" s="219" t="s">
        <v>312</v>
      </c>
      <c r="AG185" s="81"/>
      <c r="AJ185" s="87" t="s">
        <v>89</v>
      </c>
      <c r="AK185" s="87">
        <v>1</v>
      </c>
      <c r="BB185" s="22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313</v>
      </c>
      <c r="B186" s="63" t="s">
        <v>314</v>
      </c>
      <c r="C186" s="36">
        <v>4301135707</v>
      </c>
      <c r="D186" s="337">
        <v>4620207490198</v>
      </c>
      <c r="E186" s="337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9"/>
      <c r="R186" s="339"/>
      <c r="S186" s="339"/>
      <c r="T186" s="34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315</v>
      </c>
      <c r="AG186" s="81"/>
      <c r="AJ186" s="87" t="s">
        <v>89</v>
      </c>
      <c r="AK186" s="87">
        <v>1</v>
      </c>
      <c r="BB186" s="22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4301135719</v>
      </c>
      <c r="D187" s="337">
        <v>4620207490235</v>
      </c>
      <c r="E187" s="337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9"/>
      <c r="R187" s="339"/>
      <c r="S187" s="339"/>
      <c r="T187" s="340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318</v>
      </c>
      <c r="AG187" s="81"/>
      <c r="AJ187" s="87" t="s">
        <v>89</v>
      </c>
      <c r="AK187" s="87">
        <v>1</v>
      </c>
      <c r="BB187" s="22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4301135697</v>
      </c>
      <c r="D188" s="337">
        <v>4620207490259</v>
      </c>
      <c r="E188" s="337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0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9"/>
      <c r="R188" s="339"/>
      <c r="S188" s="339"/>
      <c r="T188" s="340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89</v>
      </c>
      <c r="AK188" s="87">
        <v>1</v>
      </c>
      <c r="BB188" s="22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45"/>
      <c r="B189" s="34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6"/>
      <c r="P189" s="342" t="s">
        <v>40</v>
      </c>
      <c r="Q189" s="343"/>
      <c r="R189" s="343"/>
      <c r="S189" s="343"/>
      <c r="T189" s="343"/>
      <c r="U189" s="343"/>
      <c r="V189" s="34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45"/>
      <c r="B190" s="34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6"/>
      <c r="P190" s="342" t="s">
        <v>40</v>
      </c>
      <c r="Q190" s="343"/>
      <c r="R190" s="343"/>
      <c r="S190" s="343"/>
      <c r="T190" s="343"/>
      <c r="U190" s="343"/>
      <c r="V190" s="34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81" t="s">
        <v>321</v>
      </c>
      <c r="B191" s="381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1"/>
      <c r="P191" s="381"/>
      <c r="Q191" s="381"/>
      <c r="R191" s="381"/>
      <c r="S191" s="381"/>
      <c r="T191" s="381"/>
      <c r="U191" s="381"/>
      <c r="V191" s="381"/>
      <c r="W191" s="381"/>
      <c r="X191" s="381"/>
      <c r="Y191" s="381"/>
      <c r="Z191" s="381"/>
      <c r="AA191" s="65"/>
      <c r="AB191" s="65"/>
      <c r="AC191" s="82"/>
    </row>
    <row r="192" spans="1:68" ht="14.25" customHeight="1" x14ac:dyDescent="0.25">
      <c r="A192" s="366" t="s">
        <v>82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  <c r="U192" s="366"/>
      <c r="V192" s="366"/>
      <c r="W192" s="366"/>
      <c r="X192" s="366"/>
      <c r="Y192" s="366"/>
      <c r="Z192" s="366"/>
      <c r="AA192" s="66"/>
      <c r="AB192" s="66"/>
      <c r="AC192" s="83"/>
    </row>
    <row r="193" spans="1:68" ht="16.5" customHeight="1" x14ac:dyDescent="0.25">
      <c r="A193" s="63" t="s">
        <v>322</v>
      </c>
      <c r="B193" s="63" t="s">
        <v>323</v>
      </c>
      <c r="C193" s="36">
        <v>4301070948</v>
      </c>
      <c r="D193" s="337">
        <v>4607111037022</v>
      </c>
      <c r="E193" s="337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97</v>
      </c>
      <c r="M193" s="38" t="s">
        <v>86</v>
      </c>
      <c r="N193" s="38"/>
      <c r="O193" s="37">
        <v>180</v>
      </c>
      <c r="P193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9"/>
      <c r="R193" s="339"/>
      <c r="S193" s="339"/>
      <c r="T193" s="340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324</v>
      </c>
      <c r="AG193" s="81"/>
      <c r="AJ193" s="87" t="s">
        <v>98</v>
      </c>
      <c r="AK193" s="87">
        <v>12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4301070990</v>
      </c>
      <c r="D194" s="337">
        <v>4607111038494</v>
      </c>
      <c r="E194" s="337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9"/>
      <c r="R194" s="339"/>
      <c r="S194" s="339"/>
      <c r="T194" s="340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89</v>
      </c>
      <c r="AK194" s="87">
        <v>1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4301070966</v>
      </c>
      <c r="D195" s="337">
        <v>4607111038135</v>
      </c>
      <c r="E195" s="337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9"/>
      <c r="R195" s="339"/>
      <c r="S195" s="339"/>
      <c r="T195" s="340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89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45"/>
      <c r="B196" s="34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46"/>
      <c r="P196" s="342" t="s">
        <v>40</v>
      </c>
      <c r="Q196" s="343"/>
      <c r="R196" s="343"/>
      <c r="S196" s="343"/>
      <c r="T196" s="343"/>
      <c r="U196" s="343"/>
      <c r="V196" s="344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345"/>
      <c r="B197" s="34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6"/>
      <c r="P197" s="342" t="s">
        <v>40</v>
      </c>
      <c r="Q197" s="343"/>
      <c r="R197" s="343"/>
      <c r="S197" s="343"/>
      <c r="T197" s="343"/>
      <c r="U197" s="343"/>
      <c r="V197" s="344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6.5" customHeight="1" x14ac:dyDescent="0.25">
      <c r="A198" s="381" t="s">
        <v>331</v>
      </c>
      <c r="B198" s="381"/>
      <c r="C198" s="381"/>
      <c r="D198" s="381"/>
      <c r="E198" s="381"/>
      <c r="F198" s="381"/>
      <c r="G198" s="381"/>
      <c r="H198" s="381"/>
      <c r="I198" s="381"/>
      <c r="J198" s="381"/>
      <c r="K198" s="381"/>
      <c r="L198" s="381"/>
      <c r="M198" s="381"/>
      <c r="N198" s="381"/>
      <c r="O198" s="381"/>
      <c r="P198" s="381"/>
      <c r="Q198" s="381"/>
      <c r="R198" s="381"/>
      <c r="S198" s="381"/>
      <c r="T198" s="381"/>
      <c r="U198" s="381"/>
      <c r="V198" s="381"/>
      <c r="W198" s="381"/>
      <c r="X198" s="381"/>
      <c r="Y198" s="381"/>
      <c r="Z198" s="381"/>
      <c r="AA198" s="65"/>
      <c r="AB198" s="65"/>
      <c r="AC198" s="82"/>
    </row>
    <row r="199" spans="1:68" ht="14.25" customHeight="1" x14ac:dyDescent="0.25">
      <c r="A199" s="366" t="s">
        <v>82</v>
      </c>
      <c r="B199" s="366"/>
      <c r="C199" s="366"/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66"/>
      <c r="P199" s="366"/>
      <c r="Q199" s="366"/>
      <c r="R199" s="366"/>
      <c r="S199" s="366"/>
      <c r="T199" s="366"/>
      <c r="U199" s="366"/>
      <c r="V199" s="366"/>
      <c r="W199" s="366"/>
      <c r="X199" s="366"/>
      <c r="Y199" s="366"/>
      <c r="Z199" s="366"/>
      <c r="AA199" s="66"/>
      <c r="AB199" s="66"/>
      <c r="AC199" s="83"/>
    </row>
    <row r="200" spans="1:68" ht="27" customHeight="1" x14ac:dyDescent="0.25">
      <c r="A200" s="63" t="s">
        <v>332</v>
      </c>
      <c r="B200" s="63" t="s">
        <v>333</v>
      </c>
      <c r="C200" s="36">
        <v>4301070996</v>
      </c>
      <c r="D200" s="337">
        <v>4607111038654</v>
      </c>
      <c r="E200" s="337"/>
      <c r="F200" s="62">
        <v>0.4</v>
      </c>
      <c r="G200" s="37">
        <v>16</v>
      </c>
      <c r="H200" s="62">
        <v>6.4</v>
      </c>
      <c r="I200" s="62">
        <v>6.63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3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9"/>
      <c r="R200" s="339"/>
      <c r="S200" s="339"/>
      <c r="T200" s="340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ref="Y200:Y205" si="18">IFERROR(IF(X200="","",X200),"")</f>
        <v>0</v>
      </c>
      <c r="Z200" s="41">
        <f t="shared" ref="Z200:Z205" si="19">IFERROR(IF(X200="","",X200*0.0155),"")</f>
        <v>0</v>
      </c>
      <c r="AA200" s="68" t="s">
        <v>46</v>
      </c>
      <c r="AB200" s="69" t="s">
        <v>46</v>
      </c>
      <c r="AC200" s="233" t="s">
        <v>334</v>
      </c>
      <c r="AG200" s="81"/>
      <c r="AJ200" s="87" t="s">
        <v>89</v>
      </c>
      <c r="AK200" s="87">
        <v>1</v>
      </c>
      <c r="BB200" s="234" t="s">
        <v>70</v>
      </c>
      <c r="BM200" s="81">
        <f t="shared" ref="BM200:BM205" si="20">IFERROR(X200*I200,"0")</f>
        <v>0</v>
      </c>
      <c r="BN200" s="81">
        <f t="shared" ref="BN200:BN205" si="21">IFERROR(Y200*I200,"0")</f>
        <v>0</v>
      </c>
      <c r="BO200" s="81">
        <f t="shared" ref="BO200:BO205" si="22">IFERROR(X200/J200,"0")</f>
        <v>0</v>
      </c>
      <c r="BP200" s="81">
        <f t="shared" ref="BP200:BP205" si="23">IFERROR(Y200/J200,"0")</f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4301070997</v>
      </c>
      <c r="D201" s="337">
        <v>4607111038586</v>
      </c>
      <c r="E201" s="337"/>
      <c r="F201" s="62">
        <v>0.7</v>
      </c>
      <c r="G201" s="37">
        <v>8</v>
      </c>
      <c r="H201" s="62">
        <v>5.6</v>
      </c>
      <c r="I201" s="62">
        <v>5.83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3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9"/>
      <c r="R201" s="339"/>
      <c r="S201" s="339"/>
      <c r="T201" s="340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334</v>
      </c>
      <c r="AG201" s="81"/>
      <c r="AJ201" s="87" t="s">
        <v>98</v>
      </c>
      <c r="AK201" s="87">
        <v>12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4301070962</v>
      </c>
      <c r="D202" s="337">
        <v>4607111038609</v>
      </c>
      <c r="E202" s="337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9"/>
      <c r="R202" s="339"/>
      <c r="S202" s="339"/>
      <c r="T202" s="340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339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4301070963</v>
      </c>
      <c r="D203" s="337">
        <v>4607111038630</v>
      </c>
      <c r="E203" s="337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9"/>
      <c r="R203" s="339"/>
      <c r="S203" s="339"/>
      <c r="T203" s="340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98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4301070959</v>
      </c>
      <c r="D204" s="337">
        <v>4607111038616</v>
      </c>
      <c r="E204" s="337"/>
      <c r="F204" s="62">
        <v>0.4</v>
      </c>
      <c r="G204" s="37">
        <v>16</v>
      </c>
      <c r="H204" s="62">
        <v>6.4</v>
      </c>
      <c r="I204" s="62">
        <v>6.71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9"/>
      <c r="R204" s="339"/>
      <c r="S204" s="339"/>
      <c r="T204" s="340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334</v>
      </c>
      <c r="AG204" s="81"/>
      <c r="AJ204" s="87" t="s">
        <v>89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4301070960</v>
      </c>
      <c r="D205" s="337">
        <v>4607111038623</v>
      </c>
      <c r="E205" s="337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3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9"/>
      <c r="R205" s="339"/>
      <c r="S205" s="339"/>
      <c r="T205" s="340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334</v>
      </c>
      <c r="AG205" s="81"/>
      <c r="AJ205" s="87" t="s">
        <v>98</v>
      </c>
      <c r="AK205" s="87">
        <v>12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x14ac:dyDescent="0.2">
      <c r="A206" s="345"/>
      <c r="B206" s="345"/>
      <c r="C206" s="345"/>
      <c r="D206" s="345"/>
      <c r="E206" s="345"/>
      <c r="F206" s="345"/>
      <c r="G206" s="345"/>
      <c r="H206" s="345"/>
      <c r="I206" s="345"/>
      <c r="J206" s="345"/>
      <c r="K206" s="345"/>
      <c r="L206" s="345"/>
      <c r="M206" s="345"/>
      <c r="N206" s="345"/>
      <c r="O206" s="346"/>
      <c r="P206" s="342" t="s">
        <v>40</v>
      </c>
      <c r="Q206" s="343"/>
      <c r="R206" s="343"/>
      <c r="S206" s="343"/>
      <c r="T206" s="343"/>
      <c r="U206" s="343"/>
      <c r="V206" s="344"/>
      <c r="W206" s="42" t="s">
        <v>39</v>
      </c>
      <c r="X206" s="43">
        <f>IFERROR(SUM(X200:X205),"0")</f>
        <v>0</v>
      </c>
      <c r="Y206" s="43">
        <f>IFERROR(SUM(Y200:Y205),"0")</f>
        <v>0</v>
      </c>
      <c r="Z206" s="43">
        <f>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45"/>
      <c r="B207" s="345"/>
      <c r="C207" s="345"/>
      <c r="D207" s="345"/>
      <c r="E207" s="345"/>
      <c r="F207" s="345"/>
      <c r="G207" s="345"/>
      <c r="H207" s="345"/>
      <c r="I207" s="345"/>
      <c r="J207" s="345"/>
      <c r="K207" s="345"/>
      <c r="L207" s="345"/>
      <c r="M207" s="345"/>
      <c r="N207" s="345"/>
      <c r="O207" s="346"/>
      <c r="P207" s="342" t="s">
        <v>40</v>
      </c>
      <c r="Q207" s="343"/>
      <c r="R207" s="343"/>
      <c r="S207" s="343"/>
      <c r="T207" s="343"/>
      <c r="U207" s="343"/>
      <c r="V207" s="344"/>
      <c r="W207" s="42" t="s">
        <v>0</v>
      </c>
      <c r="X207" s="43">
        <f>IFERROR(SUMPRODUCT(X200:X205*H200:H205),"0")</f>
        <v>0</v>
      </c>
      <c r="Y207" s="43">
        <f>IFERROR(SUMPRODUCT(Y200:Y205*H200:H205),"0")</f>
        <v>0</v>
      </c>
      <c r="Z207" s="42"/>
      <c r="AA207" s="67"/>
      <c r="AB207" s="67"/>
      <c r="AC207" s="67"/>
    </row>
    <row r="208" spans="1:68" ht="16.5" customHeight="1" x14ac:dyDescent="0.25">
      <c r="A208" s="381" t="s">
        <v>346</v>
      </c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1"/>
      <c r="M208" s="381"/>
      <c r="N208" s="381"/>
      <c r="O208" s="381"/>
      <c r="P208" s="381"/>
      <c r="Q208" s="381"/>
      <c r="R208" s="381"/>
      <c r="S208" s="381"/>
      <c r="T208" s="381"/>
      <c r="U208" s="381"/>
      <c r="V208" s="381"/>
      <c r="W208" s="381"/>
      <c r="X208" s="381"/>
      <c r="Y208" s="381"/>
      <c r="Z208" s="381"/>
      <c r="AA208" s="65"/>
      <c r="AB208" s="65"/>
      <c r="AC208" s="82"/>
    </row>
    <row r="209" spans="1:68" ht="14.25" customHeight="1" x14ac:dyDescent="0.25">
      <c r="A209" s="366" t="s">
        <v>82</v>
      </c>
      <c r="B209" s="366"/>
      <c r="C209" s="366"/>
      <c r="D209" s="366"/>
      <c r="E209" s="366"/>
      <c r="F209" s="366"/>
      <c r="G209" s="366"/>
      <c r="H209" s="366"/>
      <c r="I209" s="366"/>
      <c r="J209" s="366"/>
      <c r="K209" s="366"/>
      <c r="L209" s="366"/>
      <c r="M209" s="366"/>
      <c r="N209" s="366"/>
      <c r="O209" s="366"/>
      <c r="P209" s="366"/>
      <c r="Q209" s="366"/>
      <c r="R209" s="366"/>
      <c r="S209" s="366"/>
      <c r="T209" s="366"/>
      <c r="U209" s="366"/>
      <c r="V209" s="366"/>
      <c r="W209" s="366"/>
      <c r="X209" s="366"/>
      <c r="Y209" s="366"/>
      <c r="Z209" s="366"/>
      <c r="AA209" s="66"/>
      <c r="AB209" s="66"/>
      <c r="AC209" s="83"/>
    </row>
    <row r="210" spans="1:68" ht="27" customHeight="1" x14ac:dyDescent="0.25">
      <c r="A210" s="63" t="s">
        <v>347</v>
      </c>
      <c r="B210" s="63" t="s">
        <v>348</v>
      </c>
      <c r="C210" s="36">
        <v>4301070915</v>
      </c>
      <c r="D210" s="337">
        <v>4607111035882</v>
      </c>
      <c r="E210" s="337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9"/>
      <c r="R210" s="339"/>
      <c r="S210" s="339"/>
      <c r="T210" s="340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349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4301070921</v>
      </c>
      <c r="D211" s="337">
        <v>4607111035905</v>
      </c>
      <c r="E211" s="337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97</v>
      </c>
      <c r="M211" s="38" t="s">
        <v>86</v>
      </c>
      <c r="N211" s="38"/>
      <c r="O211" s="37">
        <v>180</v>
      </c>
      <c r="P211" s="3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9"/>
      <c r="R211" s="339"/>
      <c r="S211" s="339"/>
      <c r="T211" s="340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349</v>
      </c>
      <c r="AG211" s="81"/>
      <c r="AJ211" s="87" t="s">
        <v>98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4301070917</v>
      </c>
      <c r="D212" s="337">
        <v>4607111035912</v>
      </c>
      <c r="E212" s="337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3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9"/>
      <c r="R212" s="339"/>
      <c r="S212" s="339"/>
      <c r="T212" s="340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354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4301070920</v>
      </c>
      <c r="D213" s="337">
        <v>4607111035929</v>
      </c>
      <c r="E213" s="337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87</v>
      </c>
      <c r="L213" s="37" t="s">
        <v>97</v>
      </c>
      <c r="M213" s="38" t="s">
        <v>86</v>
      </c>
      <c r="N213" s="38"/>
      <c r="O213" s="37">
        <v>180</v>
      </c>
      <c r="P213" s="3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9"/>
      <c r="R213" s="339"/>
      <c r="S213" s="339"/>
      <c r="T213" s="34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354</v>
      </c>
      <c r="AG213" s="81"/>
      <c r="AJ213" s="87" t="s">
        <v>98</v>
      </c>
      <c r="AK213" s="87">
        <v>12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45"/>
      <c r="B214" s="345"/>
      <c r="C214" s="345"/>
      <c r="D214" s="345"/>
      <c r="E214" s="345"/>
      <c r="F214" s="345"/>
      <c r="G214" s="345"/>
      <c r="H214" s="345"/>
      <c r="I214" s="345"/>
      <c r="J214" s="345"/>
      <c r="K214" s="345"/>
      <c r="L214" s="345"/>
      <c r="M214" s="345"/>
      <c r="N214" s="345"/>
      <c r="O214" s="346"/>
      <c r="P214" s="342" t="s">
        <v>40</v>
      </c>
      <c r="Q214" s="343"/>
      <c r="R214" s="343"/>
      <c r="S214" s="343"/>
      <c r="T214" s="343"/>
      <c r="U214" s="343"/>
      <c r="V214" s="344"/>
      <c r="W214" s="42" t="s">
        <v>39</v>
      </c>
      <c r="X214" s="43">
        <f>IFERROR(SUM(X210:X213),"0")</f>
        <v>0</v>
      </c>
      <c r="Y214" s="43">
        <f>IFERROR(SUM(Y210:Y213),"0")</f>
        <v>0</v>
      </c>
      <c r="Z214" s="43">
        <f>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45"/>
      <c r="B215" s="345"/>
      <c r="C215" s="345"/>
      <c r="D215" s="345"/>
      <c r="E215" s="345"/>
      <c r="F215" s="345"/>
      <c r="G215" s="345"/>
      <c r="H215" s="345"/>
      <c r="I215" s="345"/>
      <c r="J215" s="345"/>
      <c r="K215" s="345"/>
      <c r="L215" s="345"/>
      <c r="M215" s="345"/>
      <c r="N215" s="345"/>
      <c r="O215" s="346"/>
      <c r="P215" s="342" t="s">
        <v>40</v>
      </c>
      <c r="Q215" s="343"/>
      <c r="R215" s="343"/>
      <c r="S215" s="343"/>
      <c r="T215" s="343"/>
      <c r="U215" s="343"/>
      <c r="V215" s="344"/>
      <c r="W215" s="42" t="s">
        <v>0</v>
      </c>
      <c r="X215" s="43">
        <f>IFERROR(SUMPRODUCT(X210:X213*H210:H213),"0")</f>
        <v>0</v>
      </c>
      <c r="Y215" s="43">
        <f>IFERROR(SUMPRODUCT(Y210:Y213*H210:H213),"0")</f>
        <v>0</v>
      </c>
      <c r="Z215" s="42"/>
      <c r="AA215" s="67"/>
      <c r="AB215" s="67"/>
      <c r="AC215" s="67"/>
    </row>
    <row r="216" spans="1:68" ht="16.5" customHeight="1" x14ac:dyDescent="0.25">
      <c r="A216" s="381" t="s">
        <v>357</v>
      </c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81"/>
      <c r="P216" s="381"/>
      <c r="Q216" s="381"/>
      <c r="R216" s="381"/>
      <c r="S216" s="381"/>
      <c r="T216" s="381"/>
      <c r="U216" s="381"/>
      <c r="V216" s="381"/>
      <c r="W216" s="381"/>
      <c r="X216" s="381"/>
      <c r="Y216" s="381"/>
      <c r="Z216" s="381"/>
      <c r="AA216" s="65"/>
      <c r="AB216" s="65"/>
      <c r="AC216" s="82"/>
    </row>
    <row r="217" spans="1:68" ht="14.25" customHeight="1" x14ac:dyDescent="0.25">
      <c r="A217" s="366" t="s">
        <v>82</v>
      </c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66"/>
      <c r="N217" s="366"/>
      <c r="O217" s="366"/>
      <c r="P217" s="366"/>
      <c r="Q217" s="366"/>
      <c r="R217" s="366"/>
      <c r="S217" s="366"/>
      <c r="T217" s="366"/>
      <c r="U217" s="366"/>
      <c r="V217" s="366"/>
      <c r="W217" s="366"/>
      <c r="X217" s="366"/>
      <c r="Y217" s="366"/>
      <c r="Z217" s="366"/>
      <c r="AA217" s="66"/>
      <c r="AB217" s="66"/>
      <c r="AC217" s="83"/>
    </row>
    <row r="218" spans="1:68" ht="16.5" customHeight="1" x14ac:dyDescent="0.25">
      <c r="A218" s="63" t="s">
        <v>358</v>
      </c>
      <c r="B218" s="63" t="s">
        <v>359</v>
      </c>
      <c r="C218" s="36">
        <v>4301070912</v>
      </c>
      <c r="D218" s="337">
        <v>4607111037213</v>
      </c>
      <c r="E218" s="337"/>
      <c r="F218" s="62">
        <v>0.4</v>
      </c>
      <c r="G218" s="37">
        <v>8</v>
      </c>
      <c r="H218" s="62">
        <v>3.2</v>
      </c>
      <c r="I218" s="62">
        <v>3.44</v>
      </c>
      <c r="J218" s="37">
        <v>144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9"/>
      <c r="R218" s="339"/>
      <c r="S218" s="339"/>
      <c r="T218" s="340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IFERROR(IF(X218="","",X218*0.00866),"")</f>
        <v>0</v>
      </c>
      <c r="AA218" s="68" t="s">
        <v>46</v>
      </c>
      <c r="AB218" s="69" t="s">
        <v>46</v>
      </c>
      <c r="AC218" s="253" t="s">
        <v>360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45"/>
      <c r="B219" s="345"/>
      <c r="C219" s="345"/>
      <c r="D219" s="345"/>
      <c r="E219" s="345"/>
      <c r="F219" s="345"/>
      <c r="G219" s="345"/>
      <c r="H219" s="345"/>
      <c r="I219" s="345"/>
      <c r="J219" s="345"/>
      <c r="K219" s="345"/>
      <c r="L219" s="345"/>
      <c r="M219" s="345"/>
      <c r="N219" s="345"/>
      <c r="O219" s="346"/>
      <c r="P219" s="342" t="s">
        <v>40</v>
      </c>
      <c r="Q219" s="343"/>
      <c r="R219" s="343"/>
      <c r="S219" s="343"/>
      <c r="T219" s="343"/>
      <c r="U219" s="343"/>
      <c r="V219" s="344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45"/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46"/>
      <c r="P220" s="342" t="s">
        <v>40</v>
      </c>
      <c r="Q220" s="343"/>
      <c r="R220" s="343"/>
      <c r="S220" s="343"/>
      <c r="T220" s="343"/>
      <c r="U220" s="343"/>
      <c r="V220" s="344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81" t="s">
        <v>361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65"/>
      <c r="AB221" s="65"/>
      <c r="AC221" s="82"/>
    </row>
    <row r="222" spans="1:68" ht="14.25" customHeight="1" x14ac:dyDescent="0.25">
      <c r="A222" s="366" t="s">
        <v>299</v>
      </c>
      <c r="B222" s="366"/>
      <c r="C222" s="366"/>
      <c r="D222" s="366"/>
      <c r="E222" s="366"/>
      <c r="F222" s="366"/>
      <c r="G222" s="366"/>
      <c r="H222" s="366"/>
      <c r="I222" s="366"/>
      <c r="J222" s="366"/>
      <c r="K222" s="366"/>
      <c r="L222" s="366"/>
      <c r="M222" s="366"/>
      <c r="N222" s="366"/>
      <c r="O222" s="366"/>
      <c r="P222" s="366"/>
      <c r="Q222" s="366"/>
      <c r="R222" s="366"/>
      <c r="S222" s="366"/>
      <c r="T222" s="366"/>
      <c r="U222" s="366"/>
      <c r="V222" s="366"/>
      <c r="W222" s="366"/>
      <c r="X222" s="366"/>
      <c r="Y222" s="366"/>
      <c r="Z222" s="366"/>
      <c r="AA222" s="66"/>
      <c r="AB222" s="66"/>
      <c r="AC222" s="83"/>
    </row>
    <row r="223" spans="1:68" ht="27" customHeight="1" x14ac:dyDescent="0.25">
      <c r="A223" s="63" t="s">
        <v>362</v>
      </c>
      <c r="B223" s="63" t="s">
        <v>363</v>
      </c>
      <c r="C223" s="36">
        <v>4301051320</v>
      </c>
      <c r="D223" s="337">
        <v>4680115881334</v>
      </c>
      <c r="E223" s="337"/>
      <c r="F223" s="62">
        <v>0.33</v>
      </c>
      <c r="G223" s="37">
        <v>6</v>
      </c>
      <c r="H223" s="62">
        <v>1.98</v>
      </c>
      <c r="I223" s="62">
        <v>2.25</v>
      </c>
      <c r="J223" s="37">
        <v>182</v>
      </c>
      <c r="K223" s="37" t="s">
        <v>96</v>
      </c>
      <c r="L223" s="37" t="s">
        <v>88</v>
      </c>
      <c r="M223" s="38" t="s">
        <v>305</v>
      </c>
      <c r="N223" s="38"/>
      <c r="O223" s="37">
        <v>365</v>
      </c>
      <c r="P223" s="3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9"/>
      <c r="R223" s="339"/>
      <c r="S223" s="339"/>
      <c r="T223" s="340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IFERROR(IF(X223="","",X223*0.00651),"")</f>
        <v>0</v>
      </c>
      <c r="AA223" s="68" t="s">
        <v>46</v>
      </c>
      <c r="AB223" s="69" t="s">
        <v>46</v>
      </c>
      <c r="AC223" s="255" t="s">
        <v>364</v>
      </c>
      <c r="AG223" s="81"/>
      <c r="AJ223" s="87" t="s">
        <v>89</v>
      </c>
      <c r="AK223" s="87">
        <v>1</v>
      </c>
      <c r="BB223" s="256" t="s">
        <v>304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45"/>
      <c r="B224" s="345"/>
      <c r="C224" s="345"/>
      <c r="D224" s="345"/>
      <c r="E224" s="345"/>
      <c r="F224" s="345"/>
      <c r="G224" s="345"/>
      <c r="H224" s="345"/>
      <c r="I224" s="345"/>
      <c r="J224" s="345"/>
      <c r="K224" s="345"/>
      <c r="L224" s="345"/>
      <c r="M224" s="345"/>
      <c r="N224" s="345"/>
      <c r="O224" s="346"/>
      <c r="P224" s="342" t="s">
        <v>40</v>
      </c>
      <c r="Q224" s="343"/>
      <c r="R224" s="343"/>
      <c r="S224" s="343"/>
      <c r="T224" s="343"/>
      <c r="U224" s="343"/>
      <c r="V224" s="344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345"/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5"/>
      <c r="M225" s="345"/>
      <c r="N225" s="345"/>
      <c r="O225" s="346"/>
      <c r="P225" s="342" t="s">
        <v>40</v>
      </c>
      <c r="Q225" s="343"/>
      <c r="R225" s="343"/>
      <c r="S225" s="343"/>
      <c r="T225" s="343"/>
      <c r="U225" s="343"/>
      <c r="V225" s="344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381" t="s">
        <v>365</v>
      </c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381"/>
      <c r="Z226" s="381"/>
      <c r="AA226" s="65"/>
      <c r="AB226" s="65"/>
      <c r="AC226" s="82"/>
    </row>
    <row r="227" spans="1:68" ht="14.25" customHeight="1" x14ac:dyDescent="0.25">
      <c r="A227" s="366" t="s">
        <v>82</v>
      </c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6"/>
      <c r="N227" s="366"/>
      <c r="O227" s="366"/>
      <c r="P227" s="366"/>
      <c r="Q227" s="366"/>
      <c r="R227" s="366"/>
      <c r="S227" s="366"/>
      <c r="T227" s="366"/>
      <c r="U227" s="366"/>
      <c r="V227" s="366"/>
      <c r="W227" s="366"/>
      <c r="X227" s="366"/>
      <c r="Y227" s="366"/>
      <c r="Z227" s="366"/>
      <c r="AA227" s="66"/>
      <c r="AB227" s="66"/>
      <c r="AC227" s="83"/>
    </row>
    <row r="228" spans="1:68" ht="16.5" customHeight="1" x14ac:dyDescent="0.25">
      <c r="A228" s="63" t="s">
        <v>366</v>
      </c>
      <c r="B228" s="63" t="s">
        <v>367</v>
      </c>
      <c r="C228" s="36">
        <v>4301071063</v>
      </c>
      <c r="D228" s="337">
        <v>4607111039019</v>
      </c>
      <c r="E228" s="337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9"/>
      <c r="R228" s="339"/>
      <c r="S228" s="339"/>
      <c r="T228" s="340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368</v>
      </c>
      <c r="AG228" s="81"/>
      <c r="AJ228" s="87" t="s">
        <v>89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369</v>
      </c>
      <c r="B229" s="63" t="s">
        <v>370</v>
      </c>
      <c r="C229" s="36">
        <v>4301071000</v>
      </c>
      <c r="D229" s="337">
        <v>4607111038708</v>
      </c>
      <c r="E229" s="337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9"/>
      <c r="R229" s="339"/>
      <c r="S229" s="339"/>
      <c r="T229" s="340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368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45"/>
      <c r="B230" s="345"/>
      <c r="C230" s="345"/>
      <c r="D230" s="345"/>
      <c r="E230" s="345"/>
      <c r="F230" s="345"/>
      <c r="G230" s="345"/>
      <c r="H230" s="345"/>
      <c r="I230" s="345"/>
      <c r="J230" s="345"/>
      <c r="K230" s="345"/>
      <c r="L230" s="345"/>
      <c r="M230" s="345"/>
      <c r="N230" s="345"/>
      <c r="O230" s="346"/>
      <c r="P230" s="342" t="s">
        <v>40</v>
      </c>
      <c r="Q230" s="343"/>
      <c r="R230" s="343"/>
      <c r="S230" s="343"/>
      <c r="T230" s="343"/>
      <c r="U230" s="343"/>
      <c r="V230" s="344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345"/>
      <c r="B231" s="345"/>
      <c r="C231" s="345"/>
      <c r="D231" s="345"/>
      <c r="E231" s="345"/>
      <c r="F231" s="345"/>
      <c r="G231" s="345"/>
      <c r="H231" s="345"/>
      <c r="I231" s="345"/>
      <c r="J231" s="345"/>
      <c r="K231" s="345"/>
      <c r="L231" s="345"/>
      <c r="M231" s="345"/>
      <c r="N231" s="345"/>
      <c r="O231" s="346"/>
      <c r="P231" s="342" t="s">
        <v>40</v>
      </c>
      <c r="Q231" s="343"/>
      <c r="R231" s="343"/>
      <c r="S231" s="343"/>
      <c r="T231" s="343"/>
      <c r="U231" s="343"/>
      <c r="V231" s="344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380" t="s">
        <v>371</v>
      </c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0"/>
      <c r="O232" s="380"/>
      <c r="P232" s="380"/>
      <c r="Q232" s="380"/>
      <c r="R232" s="380"/>
      <c r="S232" s="380"/>
      <c r="T232" s="380"/>
      <c r="U232" s="380"/>
      <c r="V232" s="380"/>
      <c r="W232" s="380"/>
      <c r="X232" s="380"/>
      <c r="Y232" s="380"/>
      <c r="Z232" s="380"/>
      <c r="AA232" s="54"/>
      <c r="AB232" s="54"/>
      <c r="AC232" s="54"/>
    </row>
    <row r="233" spans="1:68" ht="16.5" customHeight="1" x14ac:dyDescent="0.25">
      <c r="A233" s="381" t="s">
        <v>372</v>
      </c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/>
      <c r="V233" s="381"/>
      <c r="W233" s="381"/>
      <c r="X233" s="381"/>
      <c r="Y233" s="381"/>
      <c r="Z233" s="381"/>
      <c r="AA233" s="65"/>
      <c r="AB233" s="65"/>
      <c r="AC233" s="82"/>
    </row>
    <row r="234" spans="1:68" ht="14.25" customHeight="1" x14ac:dyDescent="0.25">
      <c r="A234" s="366" t="s">
        <v>82</v>
      </c>
      <c r="B234" s="366"/>
      <c r="C234" s="366"/>
      <c r="D234" s="366"/>
      <c r="E234" s="366"/>
      <c r="F234" s="366"/>
      <c r="G234" s="366"/>
      <c r="H234" s="366"/>
      <c r="I234" s="366"/>
      <c r="J234" s="366"/>
      <c r="K234" s="366"/>
      <c r="L234" s="366"/>
      <c r="M234" s="366"/>
      <c r="N234" s="366"/>
      <c r="O234" s="366"/>
      <c r="P234" s="366"/>
      <c r="Q234" s="366"/>
      <c r="R234" s="366"/>
      <c r="S234" s="366"/>
      <c r="T234" s="366"/>
      <c r="U234" s="366"/>
      <c r="V234" s="366"/>
      <c r="W234" s="366"/>
      <c r="X234" s="366"/>
      <c r="Y234" s="366"/>
      <c r="Z234" s="366"/>
      <c r="AA234" s="66"/>
      <c r="AB234" s="66"/>
      <c r="AC234" s="83"/>
    </row>
    <row r="235" spans="1:68" ht="27" customHeight="1" x14ac:dyDescent="0.25">
      <c r="A235" s="63" t="s">
        <v>373</v>
      </c>
      <c r="B235" s="63" t="s">
        <v>374</v>
      </c>
      <c r="C235" s="36">
        <v>4301071036</v>
      </c>
      <c r="D235" s="337">
        <v>4607111036162</v>
      </c>
      <c r="E235" s="337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90</v>
      </c>
      <c r="P235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9"/>
      <c r="R235" s="339"/>
      <c r="S235" s="339"/>
      <c r="T235" s="340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1" t="s">
        <v>375</v>
      </c>
      <c r="AG235" s="81"/>
      <c r="AJ235" s="87" t="s">
        <v>89</v>
      </c>
      <c r="AK235" s="87">
        <v>1</v>
      </c>
      <c r="BB235" s="26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45"/>
      <c r="B236" s="345"/>
      <c r="C236" s="345"/>
      <c r="D236" s="345"/>
      <c r="E236" s="345"/>
      <c r="F236" s="345"/>
      <c r="G236" s="345"/>
      <c r="H236" s="345"/>
      <c r="I236" s="345"/>
      <c r="J236" s="345"/>
      <c r="K236" s="345"/>
      <c r="L236" s="345"/>
      <c r="M236" s="345"/>
      <c r="N236" s="345"/>
      <c r="O236" s="346"/>
      <c r="P236" s="342" t="s">
        <v>40</v>
      </c>
      <c r="Q236" s="343"/>
      <c r="R236" s="343"/>
      <c r="S236" s="343"/>
      <c r="T236" s="343"/>
      <c r="U236" s="343"/>
      <c r="V236" s="344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45"/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6"/>
      <c r="P237" s="342" t="s">
        <v>40</v>
      </c>
      <c r="Q237" s="343"/>
      <c r="R237" s="343"/>
      <c r="S237" s="343"/>
      <c r="T237" s="343"/>
      <c r="U237" s="343"/>
      <c r="V237" s="344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380" t="s">
        <v>376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380"/>
      <c r="Z238" s="380"/>
      <c r="AA238" s="54"/>
      <c r="AB238" s="54"/>
      <c r="AC238" s="54"/>
    </row>
    <row r="239" spans="1:68" ht="16.5" customHeight="1" x14ac:dyDescent="0.25">
      <c r="A239" s="381" t="s">
        <v>377</v>
      </c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  <c r="AA239" s="65"/>
      <c r="AB239" s="65"/>
      <c r="AC239" s="82"/>
    </row>
    <row r="240" spans="1:68" ht="14.25" customHeight="1" x14ac:dyDescent="0.25">
      <c r="A240" s="366" t="s">
        <v>82</v>
      </c>
      <c r="B240" s="366"/>
      <c r="C240" s="366"/>
      <c r="D240" s="366"/>
      <c r="E240" s="366"/>
      <c r="F240" s="366"/>
      <c r="G240" s="366"/>
      <c r="H240" s="366"/>
      <c r="I240" s="366"/>
      <c r="J240" s="366"/>
      <c r="K240" s="366"/>
      <c r="L240" s="366"/>
      <c r="M240" s="366"/>
      <c r="N240" s="366"/>
      <c r="O240" s="366"/>
      <c r="P240" s="366"/>
      <c r="Q240" s="366"/>
      <c r="R240" s="366"/>
      <c r="S240" s="366"/>
      <c r="T240" s="366"/>
      <c r="U240" s="366"/>
      <c r="V240" s="366"/>
      <c r="W240" s="366"/>
      <c r="X240" s="366"/>
      <c r="Y240" s="366"/>
      <c r="Z240" s="366"/>
      <c r="AA240" s="66"/>
      <c r="AB240" s="66"/>
      <c r="AC240" s="83"/>
    </row>
    <row r="241" spans="1:68" ht="27" customHeight="1" x14ac:dyDescent="0.25">
      <c r="A241" s="63" t="s">
        <v>378</v>
      </c>
      <c r="B241" s="63" t="s">
        <v>379</v>
      </c>
      <c r="C241" s="36">
        <v>4301071029</v>
      </c>
      <c r="D241" s="337">
        <v>4607111035899</v>
      </c>
      <c r="E241" s="337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87</v>
      </c>
      <c r="L241" s="37" t="s">
        <v>103</v>
      </c>
      <c r="M241" s="38" t="s">
        <v>86</v>
      </c>
      <c r="N241" s="38"/>
      <c r="O241" s="37">
        <v>180</v>
      </c>
      <c r="P241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9"/>
      <c r="R241" s="339"/>
      <c r="S241" s="339"/>
      <c r="T241" s="340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278</v>
      </c>
      <c r="AG241" s="81"/>
      <c r="AJ241" s="87" t="s">
        <v>104</v>
      </c>
      <c r="AK241" s="87">
        <v>84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380</v>
      </c>
      <c r="B242" s="63" t="s">
        <v>381</v>
      </c>
      <c r="C242" s="36">
        <v>4301070991</v>
      </c>
      <c r="D242" s="337">
        <v>4607111038180</v>
      </c>
      <c r="E242" s="337"/>
      <c r="F242" s="62">
        <v>0.4</v>
      </c>
      <c r="G242" s="37">
        <v>16</v>
      </c>
      <c r="H242" s="62">
        <v>6.4</v>
      </c>
      <c r="I242" s="62">
        <v>6.71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3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9"/>
      <c r="R242" s="339"/>
      <c r="S242" s="339"/>
      <c r="T242" s="340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382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45"/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6"/>
      <c r="P243" s="342" t="s">
        <v>40</v>
      </c>
      <c r="Q243" s="343"/>
      <c r="R243" s="343"/>
      <c r="S243" s="343"/>
      <c r="T243" s="343"/>
      <c r="U243" s="343"/>
      <c r="V243" s="344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345"/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46"/>
      <c r="P244" s="342" t="s">
        <v>40</v>
      </c>
      <c r="Q244" s="343"/>
      <c r="R244" s="343"/>
      <c r="S244" s="343"/>
      <c r="T244" s="343"/>
      <c r="U244" s="343"/>
      <c r="V244" s="344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16.5" customHeight="1" x14ac:dyDescent="0.25">
      <c r="A245" s="381" t="s">
        <v>383</v>
      </c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65"/>
      <c r="AB245" s="65"/>
      <c r="AC245" s="82"/>
    </row>
    <row r="246" spans="1:68" ht="14.25" customHeight="1" x14ac:dyDescent="0.25">
      <c r="A246" s="366" t="s">
        <v>82</v>
      </c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6"/>
      <c r="N246" s="366"/>
      <c r="O246" s="366"/>
      <c r="P246" s="366"/>
      <c r="Q246" s="366"/>
      <c r="R246" s="366"/>
      <c r="S246" s="366"/>
      <c r="T246" s="366"/>
      <c r="U246" s="366"/>
      <c r="V246" s="366"/>
      <c r="W246" s="366"/>
      <c r="X246" s="366"/>
      <c r="Y246" s="366"/>
      <c r="Z246" s="366"/>
      <c r="AA246" s="66"/>
      <c r="AB246" s="66"/>
      <c r="AC246" s="83"/>
    </row>
    <row r="247" spans="1:68" ht="27" customHeight="1" x14ac:dyDescent="0.25">
      <c r="A247" s="63" t="s">
        <v>384</v>
      </c>
      <c r="B247" s="63" t="s">
        <v>385</v>
      </c>
      <c r="C247" s="36">
        <v>4301070870</v>
      </c>
      <c r="D247" s="337">
        <v>4607111036711</v>
      </c>
      <c r="E247" s="337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90</v>
      </c>
      <c r="P247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9"/>
      <c r="R247" s="339"/>
      <c r="S247" s="339"/>
      <c r="T247" s="340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360</v>
      </c>
      <c r="AG247" s="81"/>
      <c r="AJ247" s="87" t="s">
        <v>89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45"/>
      <c r="B248" s="345"/>
      <c r="C248" s="345"/>
      <c r="D248" s="345"/>
      <c r="E248" s="345"/>
      <c r="F248" s="345"/>
      <c r="G248" s="345"/>
      <c r="H248" s="345"/>
      <c r="I248" s="345"/>
      <c r="J248" s="345"/>
      <c r="K248" s="345"/>
      <c r="L248" s="345"/>
      <c r="M248" s="345"/>
      <c r="N248" s="345"/>
      <c r="O248" s="346"/>
      <c r="P248" s="342" t="s">
        <v>40</v>
      </c>
      <c r="Q248" s="343"/>
      <c r="R248" s="343"/>
      <c r="S248" s="343"/>
      <c r="T248" s="343"/>
      <c r="U248" s="343"/>
      <c r="V248" s="344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45"/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6"/>
      <c r="P249" s="342" t="s">
        <v>40</v>
      </c>
      <c r="Q249" s="343"/>
      <c r="R249" s="343"/>
      <c r="S249" s="343"/>
      <c r="T249" s="343"/>
      <c r="U249" s="343"/>
      <c r="V249" s="344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80" t="s">
        <v>386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380"/>
      <c r="Z250" s="380"/>
      <c r="AA250" s="54"/>
      <c r="AB250" s="54"/>
      <c r="AC250" s="54"/>
    </row>
    <row r="251" spans="1:68" ht="16.5" customHeight="1" x14ac:dyDescent="0.25">
      <c r="A251" s="381" t="s">
        <v>387</v>
      </c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65"/>
      <c r="AB251" s="65"/>
      <c r="AC251" s="82"/>
    </row>
    <row r="252" spans="1:68" ht="14.25" customHeight="1" x14ac:dyDescent="0.25">
      <c r="A252" s="366" t="s">
        <v>388</v>
      </c>
      <c r="B252" s="366"/>
      <c r="C252" s="366"/>
      <c r="D252" s="366"/>
      <c r="E252" s="366"/>
      <c r="F252" s="366"/>
      <c r="G252" s="366"/>
      <c r="H252" s="366"/>
      <c r="I252" s="366"/>
      <c r="J252" s="366"/>
      <c r="K252" s="366"/>
      <c r="L252" s="366"/>
      <c r="M252" s="366"/>
      <c r="N252" s="366"/>
      <c r="O252" s="366"/>
      <c r="P252" s="366"/>
      <c r="Q252" s="366"/>
      <c r="R252" s="366"/>
      <c r="S252" s="366"/>
      <c r="T252" s="366"/>
      <c r="U252" s="366"/>
      <c r="V252" s="366"/>
      <c r="W252" s="366"/>
      <c r="X252" s="366"/>
      <c r="Y252" s="366"/>
      <c r="Z252" s="366"/>
      <c r="AA252" s="66"/>
      <c r="AB252" s="66"/>
      <c r="AC252" s="83"/>
    </row>
    <row r="253" spans="1:68" ht="27" customHeight="1" x14ac:dyDescent="0.25">
      <c r="A253" s="63" t="s">
        <v>389</v>
      </c>
      <c r="B253" s="63" t="s">
        <v>390</v>
      </c>
      <c r="C253" s="36">
        <v>4301133004</v>
      </c>
      <c r="D253" s="337">
        <v>4607111039774</v>
      </c>
      <c r="E253" s="337"/>
      <c r="F253" s="62">
        <v>0.25</v>
      </c>
      <c r="G253" s="37">
        <v>12</v>
      </c>
      <c r="H253" s="62">
        <v>3</v>
      </c>
      <c r="I253" s="62">
        <v>3.22</v>
      </c>
      <c r="J253" s="37">
        <v>70</v>
      </c>
      <c r="K253" s="37" t="s">
        <v>96</v>
      </c>
      <c r="L253" s="37" t="s">
        <v>88</v>
      </c>
      <c r="M253" s="38" t="s">
        <v>86</v>
      </c>
      <c r="N253" s="38"/>
      <c r="O253" s="37">
        <v>180</v>
      </c>
      <c r="P253" s="383" t="s">
        <v>391</v>
      </c>
      <c r="Q253" s="339"/>
      <c r="R253" s="339"/>
      <c r="S253" s="339"/>
      <c r="T253" s="340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69" t="s">
        <v>392</v>
      </c>
      <c r="AG253" s="81"/>
      <c r="AJ253" s="87" t="s">
        <v>89</v>
      </c>
      <c r="AK253" s="87">
        <v>1</v>
      </c>
      <c r="BB253" s="270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45"/>
      <c r="B254" s="345"/>
      <c r="C254" s="345"/>
      <c r="D254" s="345"/>
      <c r="E254" s="345"/>
      <c r="F254" s="345"/>
      <c r="G254" s="345"/>
      <c r="H254" s="345"/>
      <c r="I254" s="345"/>
      <c r="J254" s="345"/>
      <c r="K254" s="345"/>
      <c r="L254" s="345"/>
      <c r="M254" s="345"/>
      <c r="N254" s="345"/>
      <c r="O254" s="346"/>
      <c r="P254" s="342" t="s">
        <v>40</v>
      </c>
      <c r="Q254" s="343"/>
      <c r="R254" s="343"/>
      <c r="S254" s="343"/>
      <c r="T254" s="343"/>
      <c r="U254" s="343"/>
      <c r="V254" s="344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345"/>
      <c r="B255" s="345"/>
      <c r="C255" s="345"/>
      <c r="D255" s="345"/>
      <c r="E255" s="345"/>
      <c r="F255" s="345"/>
      <c r="G255" s="345"/>
      <c r="H255" s="345"/>
      <c r="I255" s="345"/>
      <c r="J255" s="345"/>
      <c r="K255" s="345"/>
      <c r="L255" s="345"/>
      <c r="M255" s="345"/>
      <c r="N255" s="345"/>
      <c r="O255" s="346"/>
      <c r="P255" s="342" t="s">
        <v>40</v>
      </c>
      <c r="Q255" s="343"/>
      <c r="R255" s="343"/>
      <c r="S255" s="343"/>
      <c r="T255" s="343"/>
      <c r="U255" s="343"/>
      <c r="V255" s="344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4.25" customHeight="1" x14ac:dyDescent="0.25">
      <c r="A256" s="366" t="s">
        <v>155</v>
      </c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66"/>
      <c r="AB256" s="66"/>
      <c r="AC256" s="83"/>
    </row>
    <row r="257" spans="1:68" ht="37.5" customHeight="1" x14ac:dyDescent="0.25">
      <c r="A257" s="63" t="s">
        <v>393</v>
      </c>
      <c r="B257" s="63" t="s">
        <v>394</v>
      </c>
      <c r="C257" s="36">
        <v>4301135400</v>
      </c>
      <c r="D257" s="337">
        <v>4607111039361</v>
      </c>
      <c r="E257" s="337"/>
      <c r="F257" s="62">
        <v>0.25</v>
      </c>
      <c r="G257" s="37">
        <v>12</v>
      </c>
      <c r="H257" s="62">
        <v>3</v>
      </c>
      <c r="I257" s="62">
        <v>3.7035999999999998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37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9"/>
      <c r="R257" s="339"/>
      <c r="S257" s="339"/>
      <c r="T257" s="340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71" t="s">
        <v>392</v>
      </c>
      <c r="AG257" s="81"/>
      <c r="AJ257" s="87" t="s">
        <v>89</v>
      </c>
      <c r="AK257" s="87">
        <v>1</v>
      </c>
      <c r="BB257" s="27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45"/>
      <c r="B258" s="345"/>
      <c r="C258" s="345"/>
      <c r="D258" s="345"/>
      <c r="E258" s="345"/>
      <c r="F258" s="345"/>
      <c r="G258" s="345"/>
      <c r="H258" s="345"/>
      <c r="I258" s="345"/>
      <c r="J258" s="345"/>
      <c r="K258" s="345"/>
      <c r="L258" s="345"/>
      <c r="M258" s="345"/>
      <c r="N258" s="345"/>
      <c r="O258" s="346"/>
      <c r="P258" s="342" t="s">
        <v>40</v>
      </c>
      <c r="Q258" s="343"/>
      <c r="R258" s="343"/>
      <c r="S258" s="343"/>
      <c r="T258" s="343"/>
      <c r="U258" s="343"/>
      <c r="V258" s="344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45"/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6"/>
      <c r="P259" s="342" t="s">
        <v>40</v>
      </c>
      <c r="Q259" s="343"/>
      <c r="R259" s="343"/>
      <c r="S259" s="343"/>
      <c r="T259" s="343"/>
      <c r="U259" s="343"/>
      <c r="V259" s="344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380" t="s">
        <v>263</v>
      </c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Q260" s="380"/>
      <c r="R260" s="380"/>
      <c r="S260" s="380"/>
      <c r="T260" s="380"/>
      <c r="U260" s="380"/>
      <c r="V260" s="380"/>
      <c r="W260" s="380"/>
      <c r="X260" s="380"/>
      <c r="Y260" s="380"/>
      <c r="Z260" s="380"/>
      <c r="AA260" s="54"/>
      <c r="AB260" s="54"/>
      <c r="AC260" s="54"/>
    </row>
    <row r="261" spans="1:68" ht="16.5" customHeight="1" x14ac:dyDescent="0.25">
      <c r="A261" s="381" t="s">
        <v>263</v>
      </c>
      <c r="B261" s="381"/>
      <c r="C261" s="381"/>
      <c r="D261" s="381"/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1"/>
      <c r="P261" s="381"/>
      <c r="Q261" s="381"/>
      <c r="R261" s="381"/>
      <c r="S261" s="381"/>
      <c r="T261" s="381"/>
      <c r="U261" s="381"/>
      <c r="V261" s="381"/>
      <c r="W261" s="381"/>
      <c r="X261" s="381"/>
      <c r="Y261" s="381"/>
      <c r="Z261" s="381"/>
      <c r="AA261" s="65"/>
      <c r="AB261" s="65"/>
      <c r="AC261" s="82"/>
    </row>
    <row r="262" spans="1:68" ht="14.25" customHeight="1" x14ac:dyDescent="0.25">
      <c r="A262" s="366" t="s">
        <v>82</v>
      </c>
      <c r="B262" s="366"/>
      <c r="C262" s="366"/>
      <c r="D262" s="366"/>
      <c r="E262" s="366"/>
      <c r="F262" s="366"/>
      <c r="G262" s="366"/>
      <c r="H262" s="366"/>
      <c r="I262" s="366"/>
      <c r="J262" s="366"/>
      <c r="K262" s="366"/>
      <c r="L262" s="366"/>
      <c r="M262" s="366"/>
      <c r="N262" s="366"/>
      <c r="O262" s="366"/>
      <c r="P262" s="366"/>
      <c r="Q262" s="366"/>
      <c r="R262" s="366"/>
      <c r="S262" s="366"/>
      <c r="T262" s="366"/>
      <c r="U262" s="366"/>
      <c r="V262" s="366"/>
      <c r="W262" s="366"/>
      <c r="X262" s="366"/>
      <c r="Y262" s="366"/>
      <c r="Z262" s="366"/>
      <c r="AA262" s="66"/>
      <c r="AB262" s="66"/>
      <c r="AC262" s="83"/>
    </row>
    <row r="263" spans="1:68" ht="27" customHeight="1" x14ac:dyDescent="0.25">
      <c r="A263" s="63" t="s">
        <v>395</v>
      </c>
      <c r="B263" s="63" t="s">
        <v>396</v>
      </c>
      <c r="C263" s="36">
        <v>4301071014</v>
      </c>
      <c r="D263" s="337">
        <v>4640242181264</v>
      </c>
      <c r="E263" s="337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87</v>
      </c>
      <c r="L263" s="37" t="s">
        <v>97</v>
      </c>
      <c r="M263" s="38" t="s">
        <v>86</v>
      </c>
      <c r="N263" s="38"/>
      <c r="O263" s="37">
        <v>180</v>
      </c>
      <c r="P263" s="382" t="s">
        <v>397</v>
      </c>
      <c r="Q263" s="339"/>
      <c r="R263" s="339"/>
      <c r="S263" s="339"/>
      <c r="T263" s="340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398</v>
      </c>
      <c r="AG263" s="81"/>
      <c r="AJ263" s="87" t="s">
        <v>98</v>
      </c>
      <c r="AK263" s="87">
        <v>12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399</v>
      </c>
      <c r="B264" s="63" t="s">
        <v>400</v>
      </c>
      <c r="C264" s="36">
        <v>4301071021</v>
      </c>
      <c r="D264" s="337">
        <v>4640242181325</v>
      </c>
      <c r="E264" s="337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376" t="s">
        <v>401</v>
      </c>
      <c r="Q264" s="339"/>
      <c r="R264" s="339"/>
      <c r="S264" s="339"/>
      <c r="T264" s="34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398</v>
      </c>
      <c r="AG264" s="81"/>
      <c r="AJ264" s="87" t="s">
        <v>98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4301070993</v>
      </c>
      <c r="D265" s="337">
        <v>4640242180670</v>
      </c>
      <c r="E265" s="337"/>
      <c r="F265" s="62">
        <v>1</v>
      </c>
      <c r="G265" s="37">
        <v>6</v>
      </c>
      <c r="H265" s="62">
        <v>6</v>
      </c>
      <c r="I265" s="62">
        <v>6.23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377" t="s">
        <v>404</v>
      </c>
      <c r="Q265" s="339"/>
      <c r="R265" s="339"/>
      <c r="S265" s="339"/>
      <c r="T265" s="34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405</v>
      </c>
      <c r="AG265" s="81"/>
      <c r="AJ265" s="87" t="s">
        <v>98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45"/>
      <c r="B266" s="345"/>
      <c r="C266" s="345"/>
      <c r="D266" s="345"/>
      <c r="E266" s="345"/>
      <c r="F266" s="345"/>
      <c r="G266" s="345"/>
      <c r="H266" s="345"/>
      <c r="I266" s="345"/>
      <c r="J266" s="345"/>
      <c r="K266" s="345"/>
      <c r="L266" s="345"/>
      <c r="M266" s="345"/>
      <c r="N266" s="345"/>
      <c r="O266" s="346"/>
      <c r="P266" s="342" t="s">
        <v>40</v>
      </c>
      <c r="Q266" s="343"/>
      <c r="R266" s="343"/>
      <c r="S266" s="343"/>
      <c r="T266" s="343"/>
      <c r="U266" s="343"/>
      <c r="V266" s="344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345"/>
      <c r="B267" s="345"/>
      <c r="C267" s="345"/>
      <c r="D267" s="345"/>
      <c r="E267" s="345"/>
      <c r="F267" s="345"/>
      <c r="G267" s="345"/>
      <c r="H267" s="345"/>
      <c r="I267" s="345"/>
      <c r="J267" s="345"/>
      <c r="K267" s="345"/>
      <c r="L267" s="345"/>
      <c r="M267" s="345"/>
      <c r="N267" s="345"/>
      <c r="O267" s="346"/>
      <c r="P267" s="342" t="s">
        <v>40</v>
      </c>
      <c r="Q267" s="343"/>
      <c r="R267" s="343"/>
      <c r="S267" s="343"/>
      <c r="T267" s="343"/>
      <c r="U267" s="343"/>
      <c r="V267" s="344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66" t="s">
        <v>161</v>
      </c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6"/>
      <c r="N268" s="366"/>
      <c r="O268" s="366"/>
      <c r="P268" s="366"/>
      <c r="Q268" s="366"/>
      <c r="R268" s="366"/>
      <c r="S268" s="366"/>
      <c r="T268" s="366"/>
      <c r="U268" s="366"/>
      <c r="V268" s="366"/>
      <c r="W268" s="366"/>
      <c r="X268" s="366"/>
      <c r="Y268" s="366"/>
      <c r="Z268" s="366"/>
      <c r="AA268" s="66"/>
      <c r="AB268" s="66"/>
      <c r="AC268" s="83"/>
    </row>
    <row r="269" spans="1:68" ht="27" customHeight="1" x14ac:dyDescent="0.25">
      <c r="A269" s="63" t="s">
        <v>406</v>
      </c>
      <c r="B269" s="63" t="s">
        <v>407</v>
      </c>
      <c r="C269" s="36">
        <v>4301131019</v>
      </c>
      <c r="D269" s="337">
        <v>4640242180427</v>
      </c>
      <c r="E269" s="337"/>
      <c r="F269" s="62">
        <v>1.8</v>
      </c>
      <c r="G269" s="37">
        <v>1</v>
      </c>
      <c r="H269" s="62">
        <v>1.8</v>
      </c>
      <c r="I269" s="62">
        <v>1.915</v>
      </c>
      <c r="J269" s="37">
        <v>234</v>
      </c>
      <c r="K269" s="37" t="s">
        <v>151</v>
      </c>
      <c r="L269" s="37" t="s">
        <v>97</v>
      </c>
      <c r="M269" s="38" t="s">
        <v>86</v>
      </c>
      <c r="N269" s="38"/>
      <c r="O269" s="37">
        <v>180</v>
      </c>
      <c r="P269" s="378" t="s">
        <v>408</v>
      </c>
      <c r="Q269" s="339"/>
      <c r="R269" s="339"/>
      <c r="S269" s="339"/>
      <c r="T269" s="340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9" t="s">
        <v>409</v>
      </c>
      <c r="AG269" s="81"/>
      <c r="AJ269" s="87" t="s">
        <v>98</v>
      </c>
      <c r="AK269" s="87">
        <v>18</v>
      </c>
      <c r="BB269" s="280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45"/>
      <c r="B270" s="345"/>
      <c r="C270" s="345"/>
      <c r="D270" s="345"/>
      <c r="E270" s="345"/>
      <c r="F270" s="345"/>
      <c r="G270" s="345"/>
      <c r="H270" s="345"/>
      <c r="I270" s="345"/>
      <c r="J270" s="345"/>
      <c r="K270" s="345"/>
      <c r="L270" s="345"/>
      <c r="M270" s="345"/>
      <c r="N270" s="345"/>
      <c r="O270" s="346"/>
      <c r="P270" s="342" t="s">
        <v>40</v>
      </c>
      <c r="Q270" s="343"/>
      <c r="R270" s="343"/>
      <c r="S270" s="343"/>
      <c r="T270" s="343"/>
      <c r="U270" s="343"/>
      <c r="V270" s="344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345"/>
      <c r="B271" s="345"/>
      <c r="C271" s="345"/>
      <c r="D271" s="345"/>
      <c r="E271" s="345"/>
      <c r="F271" s="345"/>
      <c r="G271" s="345"/>
      <c r="H271" s="345"/>
      <c r="I271" s="345"/>
      <c r="J271" s="345"/>
      <c r="K271" s="345"/>
      <c r="L271" s="345"/>
      <c r="M271" s="345"/>
      <c r="N271" s="345"/>
      <c r="O271" s="346"/>
      <c r="P271" s="342" t="s">
        <v>40</v>
      </c>
      <c r="Q271" s="343"/>
      <c r="R271" s="343"/>
      <c r="S271" s="343"/>
      <c r="T271" s="343"/>
      <c r="U271" s="343"/>
      <c r="V271" s="344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366" t="s">
        <v>91</v>
      </c>
      <c r="B272" s="366"/>
      <c r="C272" s="36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366"/>
      <c r="O272" s="366"/>
      <c r="P272" s="366"/>
      <c r="Q272" s="366"/>
      <c r="R272" s="366"/>
      <c r="S272" s="366"/>
      <c r="T272" s="366"/>
      <c r="U272" s="366"/>
      <c r="V272" s="366"/>
      <c r="W272" s="366"/>
      <c r="X272" s="366"/>
      <c r="Y272" s="366"/>
      <c r="Z272" s="366"/>
      <c r="AA272" s="66"/>
      <c r="AB272" s="66"/>
      <c r="AC272" s="83"/>
    </row>
    <row r="273" spans="1:68" ht="27" customHeight="1" x14ac:dyDescent="0.25">
      <c r="A273" s="63" t="s">
        <v>410</v>
      </c>
      <c r="B273" s="63" t="s">
        <v>411</v>
      </c>
      <c r="C273" s="36">
        <v>4301132080</v>
      </c>
      <c r="D273" s="337">
        <v>4640242180397</v>
      </c>
      <c r="E273" s="337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103</v>
      </c>
      <c r="M273" s="38" t="s">
        <v>86</v>
      </c>
      <c r="N273" s="38"/>
      <c r="O273" s="37">
        <v>180</v>
      </c>
      <c r="P273" s="374" t="s">
        <v>412</v>
      </c>
      <c r="Q273" s="339"/>
      <c r="R273" s="339"/>
      <c r="S273" s="339"/>
      <c r="T273" s="340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1" t="s">
        <v>413</v>
      </c>
      <c r="AG273" s="81"/>
      <c r="AJ273" s="87" t="s">
        <v>104</v>
      </c>
      <c r="AK273" s="87">
        <v>84</v>
      </c>
      <c r="BB273" s="282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414</v>
      </c>
      <c r="B274" s="63" t="s">
        <v>415</v>
      </c>
      <c r="C274" s="36">
        <v>4301132104</v>
      </c>
      <c r="D274" s="337">
        <v>4640242181219</v>
      </c>
      <c r="E274" s="337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375" t="s">
        <v>416</v>
      </c>
      <c r="Q274" s="339"/>
      <c r="R274" s="339"/>
      <c r="S274" s="339"/>
      <c r="T274" s="340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83" t="s">
        <v>413</v>
      </c>
      <c r="AG274" s="81"/>
      <c r="AJ274" s="87" t="s">
        <v>89</v>
      </c>
      <c r="AK274" s="87">
        <v>1</v>
      </c>
      <c r="BB274" s="284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345"/>
      <c r="B275" s="345"/>
      <c r="C275" s="345"/>
      <c r="D275" s="345"/>
      <c r="E275" s="345"/>
      <c r="F275" s="345"/>
      <c r="G275" s="345"/>
      <c r="H275" s="345"/>
      <c r="I275" s="345"/>
      <c r="J275" s="345"/>
      <c r="K275" s="345"/>
      <c r="L275" s="345"/>
      <c r="M275" s="345"/>
      <c r="N275" s="345"/>
      <c r="O275" s="346"/>
      <c r="P275" s="342" t="s">
        <v>40</v>
      </c>
      <c r="Q275" s="343"/>
      <c r="R275" s="343"/>
      <c r="S275" s="343"/>
      <c r="T275" s="343"/>
      <c r="U275" s="343"/>
      <c r="V275" s="344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345"/>
      <c r="B276" s="345"/>
      <c r="C276" s="345"/>
      <c r="D276" s="345"/>
      <c r="E276" s="345"/>
      <c r="F276" s="345"/>
      <c r="G276" s="345"/>
      <c r="H276" s="345"/>
      <c r="I276" s="345"/>
      <c r="J276" s="345"/>
      <c r="K276" s="345"/>
      <c r="L276" s="345"/>
      <c r="M276" s="345"/>
      <c r="N276" s="345"/>
      <c r="O276" s="346"/>
      <c r="P276" s="342" t="s">
        <v>40</v>
      </c>
      <c r="Q276" s="343"/>
      <c r="R276" s="343"/>
      <c r="S276" s="343"/>
      <c r="T276" s="343"/>
      <c r="U276" s="343"/>
      <c r="V276" s="344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14.25" customHeight="1" x14ac:dyDescent="0.25">
      <c r="A277" s="366" t="s">
        <v>196</v>
      </c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6"/>
      <c r="P277" s="366"/>
      <c r="Q277" s="366"/>
      <c r="R277" s="366"/>
      <c r="S277" s="366"/>
      <c r="T277" s="366"/>
      <c r="U277" s="366"/>
      <c r="V277" s="366"/>
      <c r="W277" s="366"/>
      <c r="X277" s="366"/>
      <c r="Y277" s="366"/>
      <c r="Z277" s="366"/>
      <c r="AA277" s="66"/>
      <c r="AB277" s="66"/>
      <c r="AC277" s="83"/>
    </row>
    <row r="278" spans="1:68" ht="27" customHeight="1" x14ac:dyDescent="0.25">
      <c r="A278" s="63" t="s">
        <v>417</v>
      </c>
      <c r="B278" s="63" t="s">
        <v>418</v>
      </c>
      <c r="C278" s="36">
        <v>4301136028</v>
      </c>
      <c r="D278" s="337">
        <v>4640242180304</v>
      </c>
      <c r="E278" s="337"/>
      <c r="F278" s="62">
        <v>2.7</v>
      </c>
      <c r="G278" s="37">
        <v>1</v>
      </c>
      <c r="H278" s="62">
        <v>2.7</v>
      </c>
      <c r="I278" s="62">
        <v>2.8906000000000001</v>
      </c>
      <c r="J278" s="37">
        <v>126</v>
      </c>
      <c r="K278" s="37" t="s">
        <v>96</v>
      </c>
      <c r="L278" s="37" t="s">
        <v>97</v>
      </c>
      <c r="M278" s="38" t="s">
        <v>86</v>
      </c>
      <c r="N278" s="38"/>
      <c r="O278" s="37">
        <v>180</v>
      </c>
      <c r="P278" s="371" t="s">
        <v>419</v>
      </c>
      <c r="Q278" s="339"/>
      <c r="R278" s="339"/>
      <c r="S278" s="339"/>
      <c r="T278" s="340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420</v>
      </c>
      <c r="AG278" s="81"/>
      <c r="AJ278" s="87" t="s">
        <v>98</v>
      </c>
      <c r="AK278" s="87">
        <v>14</v>
      </c>
      <c r="BB278" s="286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421</v>
      </c>
      <c r="B279" s="63" t="s">
        <v>422</v>
      </c>
      <c r="C279" s="36">
        <v>4301136026</v>
      </c>
      <c r="D279" s="337">
        <v>4640242180236</v>
      </c>
      <c r="E279" s="337"/>
      <c r="F279" s="62">
        <v>5</v>
      </c>
      <c r="G279" s="37">
        <v>1</v>
      </c>
      <c r="H279" s="62">
        <v>5</v>
      </c>
      <c r="I279" s="62">
        <v>5.2350000000000003</v>
      </c>
      <c r="J279" s="37">
        <v>84</v>
      </c>
      <c r="K279" s="37" t="s">
        <v>87</v>
      </c>
      <c r="L279" s="37" t="s">
        <v>103</v>
      </c>
      <c r="M279" s="38" t="s">
        <v>86</v>
      </c>
      <c r="N279" s="38"/>
      <c r="O279" s="37">
        <v>180</v>
      </c>
      <c r="P279" s="372" t="s">
        <v>423</v>
      </c>
      <c r="Q279" s="339"/>
      <c r="R279" s="339"/>
      <c r="S279" s="339"/>
      <c r="T279" s="340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7" t="s">
        <v>420</v>
      </c>
      <c r="AG279" s="81"/>
      <c r="AJ279" s="87" t="s">
        <v>104</v>
      </c>
      <c r="AK279" s="87">
        <v>84</v>
      </c>
      <c r="BB279" s="288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424</v>
      </c>
      <c r="B280" s="63" t="s">
        <v>425</v>
      </c>
      <c r="C280" s="36">
        <v>4301136029</v>
      </c>
      <c r="D280" s="337">
        <v>4640242180410</v>
      </c>
      <c r="E280" s="337"/>
      <c r="F280" s="62">
        <v>2.2400000000000002</v>
      </c>
      <c r="G280" s="37">
        <v>1</v>
      </c>
      <c r="H280" s="62">
        <v>2.2400000000000002</v>
      </c>
      <c r="I280" s="62">
        <v>2.4319999999999999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9"/>
      <c r="R280" s="339"/>
      <c r="S280" s="339"/>
      <c r="T280" s="340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9" t="s">
        <v>420</v>
      </c>
      <c r="AG280" s="81"/>
      <c r="AJ280" s="87" t="s">
        <v>89</v>
      </c>
      <c r="AK280" s="87">
        <v>1</v>
      </c>
      <c r="BB280" s="290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345"/>
      <c r="B281" s="345"/>
      <c r="C281" s="345"/>
      <c r="D281" s="345"/>
      <c r="E281" s="345"/>
      <c r="F281" s="345"/>
      <c r="G281" s="345"/>
      <c r="H281" s="345"/>
      <c r="I281" s="345"/>
      <c r="J281" s="345"/>
      <c r="K281" s="345"/>
      <c r="L281" s="345"/>
      <c r="M281" s="345"/>
      <c r="N281" s="345"/>
      <c r="O281" s="346"/>
      <c r="P281" s="342" t="s">
        <v>40</v>
      </c>
      <c r="Q281" s="343"/>
      <c r="R281" s="343"/>
      <c r="S281" s="343"/>
      <c r="T281" s="343"/>
      <c r="U281" s="343"/>
      <c r="V281" s="344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345"/>
      <c r="B282" s="345"/>
      <c r="C282" s="345"/>
      <c r="D282" s="345"/>
      <c r="E282" s="345"/>
      <c r="F282" s="345"/>
      <c r="G282" s="345"/>
      <c r="H282" s="345"/>
      <c r="I282" s="345"/>
      <c r="J282" s="345"/>
      <c r="K282" s="345"/>
      <c r="L282" s="345"/>
      <c r="M282" s="345"/>
      <c r="N282" s="345"/>
      <c r="O282" s="346"/>
      <c r="P282" s="342" t="s">
        <v>40</v>
      </c>
      <c r="Q282" s="343"/>
      <c r="R282" s="343"/>
      <c r="S282" s="343"/>
      <c r="T282" s="343"/>
      <c r="U282" s="343"/>
      <c r="V282" s="344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366" t="s">
        <v>155</v>
      </c>
      <c r="B283" s="366"/>
      <c r="C283" s="366"/>
      <c r="D283" s="366"/>
      <c r="E283" s="366"/>
      <c r="F283" s="366"/>
      <c r="G283" s="366"/>
      <c r="H283" s="366"/>
      <c r="I283" s="366"/>
      <c r="J283" s="366"/>
      <c r="K283" s="366"/>
      <c r="L283" s="366"/>
      <c r="M283" s="366"/>
      <c r="N283" s="366"/>
      <c r="O283" s="366"/>
      <c r="P283" s="366"/>
      <c r="Q283" s="366"/>
      <c r="R283" s="366"/>
      <c r="S283" s="366"/>
      <c r="T283" s="366"/>
      <c r="U283" s="366"/>
      <c r="V283" s="366"/>
      <c r="W283" s="366"/>
      <c r="X283" s="366"/>
      <c r="Y283" s="366"/>
      <c r="Z283" s="366"/>
      <c r="AA283" s="66"/>
      <c r="AB283" s="66"/>
      <c r="AC283" s="83"/>
    </row>
    <row r="284" spans="1:68" ht="27" customHeight="1" x14ac:dyDescent="0.25">
      <c r="A284" s="63" t="s">
        <v>426</v>
      </c>
      <c r="B284" s="63" t="s">
        <v>427</v>
      </c>
      <c r="C284" s="36">
        <v>4301135504</v>
      </c>
      <c r="D284" s="337">
        <v>4640242181554</v>
      </c>
      <c r="E284" s="337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67" t="s">
        <v>428</v>
      </c>
      <c r="Q284" s="339"/>
      <c r="R284" s="339"/>
      <c r="S284" s="339"/>
      <c r="T284" s="340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ref="Y284:Y304" si="24"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429</v>
      </c>
      <c r="AG284" s="81"/>
      <c r="AJ284" s="87" t="s">
        <v>89</v>
      </c>
      <c r="AK284" s="87">
        <v>1</v>
      </c>
      <c r="BB284" s="292" t="s">
        <v>95</v>
      </c>
      <c r="BM284" s="81">
        <f t="shared" ref="BM284:BM304" si="25">IFERROR(X284*I284,"0")</f>
        <v>0</v>
      </c>
      <c r="BN284" s="81">
        <f t="shared" ref="BN284:BN304" si="26">IFERROR(Y284*I284,"0")</f>
        <v>0</v>
      </c>
      <c r="BO284" s="81">
        <f t="shared" ref="BO284:BO304" si="27">IFERROR(X284/J284,"0")</f>
        <v>0</v>
      </c>
      <c r="BP284" s="81">
        <f t="shared" ref="BP284:BP304" si="28">IFERROR(Y284/J284,"0")</f>
        <v>0</v>
      </c>
    </row>
    <row r="285" spans="1:68" ht="27" customHeight="1" x14ac:dyDescent="0.25">
      <c r="A285" s="63" t="s">
        <v>430</v>
      </c>
      <c r="B285" s="63" t="s">
        <v>431</v>
      </c>
      <c r="C285" s="36">
        <v>4301135394</v>
      </c>
      <c r="D285" s="337">
        <v>4640242181561</v>
      </c>
      <c r="E285" s="337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97</v>
      </c>
      <c r="M285" s="38" t="s">
        <v>86</v>
      </c>
      <c r="N285" s="38"/>
      <c r="O285" s="37">
        <v>180</v>
      </c>
      <c r="P285" s="368" t="s">
        <v>432</v>
      </c>
      <c r="Q285" s="339"/>
      <c r="R285" s="339"/>
      <c r="S285" s="339"/>
      <c r="T285" s="340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433</v>
      </c>
      <c r="AG285" s="81"/>
      <c r="AJ285" s="87" t="s">
        <v>98</v>
      </c>
      <c r="AK285" s="87">
        <v>14</v>
      </c>
      <c r="BB285" s="294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434</v>
      </c>
      <c r="B286" s="63" t="s">
        <v>435</v>
      </c>
      <c r="C286" s="36">
        <v>4301135552</v>
      </c>
      <c r="D286" s="337">
        <v>4640242181431</v>
      </c>
      <c r="E286" s="337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69" t="s">
        <v>436</v>
      </c>
      <c r="Q286" s="339"/>
      <c r="R286" s="339"/>
      <c r="S286" s="339"/>
      <c r="T286" s="340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437</v>
      </c>
      <c r="AG286" s="81"/>
      <c r="AJ286" s="87" t="s">
        <v>89</v>
      </c>
      <c r="AK286" s="87">
        <v>1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438</v>
      </c>
      <c r="B287" s="63" t="s">
        <v>439</v>
      </c>
      <c r="C287" s="36">
        <v>4301135374</v>
      </c>
      <c r="D287" s="337">
        <v>4640242181424</v>
      </c>
      <c r="E287" s="337"/>
      <c r="F287" s="62">
        <v>5.5</v>
      </c>
      <c r="G287" s="37">
        <v>1</v>
      </c>
      <c r="H287" s="62">
        <v>5.5</v>
      </c>
      <c r="I287" s="62">
        <v>5.7350000000000003</v>
      </c>
      <c r="J287" s="37">
        <v>84</v>
      </c>
      <c r="K287" s="37" t="s">
        <v>87</v>
      </c>
      <c r="L287" s="37" t="s">
        <v>97</v>
      </c>
      <c r="M287" s="38" t="s">
        <v>86</v>
      </c>
      <c r="N287" s="38"/>
      <c r="O287" s="37">
        <v>180</v>
      </c>
      <c r="P287" s="370" t="s">
        <v>440</v>
      </c>
      <c r="Q287" s="339"/>
      <c r="R287" s="339"/>
      <c r="S287" s="339"/>
      <c r="T287" s="340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7" t="s">
        <v>429</v>
      </c>
      <c r="AG287" s="81"/>
      <c r="AJ287" s="87" t="s">
        <v>98</v>
      </c>
      <c r="AK287" s="87">
        <v>12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441</v>
      </c>
      <c r="B288" s="63" t="s">
        <v>442</v>
      </c>
      <c r="C288" s="36">
        <v>4301135320</v>
      </c>
      <c r="D288" s="337">
        <v>4640242181592</v>
      </c>
      <c r="E288" s="337"/>
      <c r="F288" s="62">
        <v>3.5</v>
      </c>
      <c r="G288" s="37">
        <v>1</v>
      </c>
      <c r="H288" s="62">
        <v>3.5</v>
      </c>
      <c r="I288" s="62">
        <v>3.6850000000000001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61" t="s">
        <v>443</v>
      </c>
      <c r="Q288" s="339"/>
      <c r="R288" s="339"/>
      <c r="S288" s="339"/>
      <c r="T288" s="340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ref="Z288:Z295" si="29">IFERROR(IF(X288="","",X288*0.00936),"")</f>
        <v>0</v>
      </c>
      <c r="AA288" s="68" t="s">
        <v>46</v>
      </c>
      <c r="AB288" s="69" t="s">
        <v>46</v>
      </c>
      <c r="AC288" s="299" t="s">
        <v>444</v>
      </c>
      <c r="AG288" s="81"/>
      <c r="AJ288" s="87" t="s">
        <v>89</v>
      </c>
      <c r="AK288" s="87">
        <v>1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445</v>
      </c>
      <c r="B289" s="63" t="s">
        <v>446</v>
      </c>
      <c r="C289" s="36">
        <v>4301135405</v>
      </c>
      <c r="D289" s="337">
        <v>4640242181523</v>
      </c>
      <c r="E289" s="337"/>
      <c r="F289" s="62">
        <v>3</v>
      </c>
      <c r="G289" s="37">
        <v>1</v>
      </c>
      <c r="H289" s="62">
        <v>3</v>
      </c>
      <c r="I289" s="62">
        <v>3.1920000000000002</v>
      </c>
      <c r="J289" s="37">
        <v>126</v>
      </c>
      <c r="K289" s="37" t="s">
        <v>96</v>
      </c>
      <c r="L289" s="37" t="s">
        <v>97</v>
      </c>
      <c r="M289" s="38" t="s">
        <v>86</v>
      </c>
      <c r="N289" s="38"/>
      <c r="O289" s="37">
        <v>180</v>
      </c>
      <c r="P289" s="362" t="s">
        <v>447</v>
      </c>
      <c r="Q289" s="339"/>
      <c r="R289" s="339"/>
      <c r="S289" s="339"/>
      <c r="T289" s="340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433</v>
      </c>
      <c r="AG289" s="81"/>
      <c r="AJ289" s="87" t="s">
        <v>98</v>
      </c>
      <c r="AK289" s="87">
        <v>14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4301135404</v>
      </c>
      <c r="D290" s="337">
        <v>4640242181516</v>
      </c>
      <c r="E290" s="337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363" t="s">
        <v>450</v>
      </c>
      <c r="Q290" s="339"/>
      <c r="R290" s="339"/>
      <c r="S290" s="339"/>
      <c r="T290" s="340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437</v>
      </c>
      <c r="AG290" s="81"/>
      <c r="AJ290" s="87" t="s">
        <v>89</v>
      </c>
      <c r="AK290" s="87">
        <v>1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451</v>
      </c>
      <c r="B291" s="63" t="s">
        <v>452</v>
      </c>
      <c r="C291" s="36">
        <v>4301135402</v>
      </c>
      <c r="D291" s="337">
        <v>4640242181493</v>
      </c>
      <c r="E291" s="337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364" t="s">
        <v>453</v>
      </c>
      <c r="Q291" s="339"/>
      <c r="R291" s="339"/>
      <c r="S291" s="339"/>
      <c r="T291" s="340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429</v>
      </c>
      <c r="AG291" s="81"/>
      <c r="AJ291" s="87" t="s">
        <v>89</v>
      </c>
      <c r="AK291" s="87">
        <v>1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454</v>
      </c>
      <c r="B292" s="63" t="s">
        <v>455</v>
      </c>
      <c r="C292" s="36">
        <v>4301135375</v>
      </c>
      <c r="D292" s="337">
        <v>4640242181486</v>
      </c>
      <c r="E292" s="337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96</v>
      </c>
      <c r="L292" s="37" t="s">
        <v>103</v>
      </c>
      <c r="M292" s="38" t="s">
        <v>86</v>
      </c>
      <c r="N292" s="38"/>
      <c r="O292" s="37">
        <v>180</v>
      </c>
      <c r="P292" s="365" t="s">
        <v>456</v>
      </c>
      <c r="Q292" s="339"/>
      <c r="R292" s="339"/>
      <c r="S292" s="339"/>
      <c r="T292" s="340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429</v>
      </c>
      <c r="AG292" s="81"/>
      <c r="AJ292" s="87" t="s">
        <v>104</v>
      </c>
      <c r="AK292" s="87">
        <v>126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4301135403</v>
      </c>
      <c r="D293" s="337">
        <v>4640242181509</v>
      </c>
      <c r="E293" s="337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356" t="s">
        <v>459</v>
      </c>
      <c r="Q293" s="339"/>
      <c r="R293" s="339"/>
      <c r="S293" s="339"/>
      <c r="T293" s="340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429</v>
      </c>
      <c r="AG293" s="81"/>
      <c r="AJ293" s="87" t="s">
        <v>89</v>
      </c>
      <c r="AK293" s="87">
        <v>1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4301135304</v>
      </c>
      <c r="D294" s="337">
        <v>4640242181240</v>
      </c>
      <c r="E294" s="337"/>
      <c r="F294" s="62">
        <v>0.3</v>
      </c>
      <c r="G294" s="37">
        <v>9</v>
      </c>
      <c r="H294" s="62">
        <v>2.7</v>
      </c>
      <c r="I294" s="62">
        <v>2.88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357" t="s">
        <v>462</v>
      </c>
      <c r="Q294" s="339"/>
      <c r="R294" s="339"/>
      <c r="S294" s="339"/>
      <c r="T294" s="340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429</v>
      </c>
      <c r="AG294" s="81"/>
      <c r="AJ294" s="87" t="s">
        <v>89</v>
      </c>
      <c r="AK294" s="87">
        <v>1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4301135310</v>
      </c>
      <c r="D295" s="337">
        <v>4640242181318</v>
      </c>
      <c r="E295" s="337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96</v>
      </c>
      <c r="L295" s="37" t="s">
        <v>97</v>
      </c>
      <c r="M295" s="38" t="s">
        <v>86</v>
      </c>
      <c r="N295" s="38"/>
      <c r="O295" s="37">
        <v>180</v>
      </c>
      <c r="P295" s="358" t="s">
        <v>465</v>
      </c>
      <c r="Q295" s="339"/>
      <c r="R295" s="339"/>
      <c r="S295" s="339"/>
      <c r="T295" s="340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433</v>
      </c>
      <c r="AG295" s="81"/>
      <c r="AJ295" s="87" t="s">
        <v>98</v>
      </c>
      <c r="AK295" s="87">
        <v>14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466</v>
      </c>
      <c r="B296" s="63" t="s">
        <v>467</v>
      </c>
      <c r="C296" s="36">
        <v>4301135306</v>
      </c>
      <c r="D296" s="337">
        <v>4640242181578</v>
      </c>
      <c r="E296" s="337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151</v>
      </c>
      <c r="L296" s="37" t="s">
        <v>97</v>
      </c>
      <c r="M296" s="38" t="s">
        <v>86</v>
      </c>
      <c r="N296" s="38"/>
      <c r="O296" s="37">
        <v>180</v>
      </c>
      <c r="P296" s="359" t="s">
        <v>468</v>
      </c>
      <c r="Q296" s="339"/>
      <c r="R296" s="339"/>
      <c r="S296" s="339"/>
      <c r="T296" s="340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429</v>
      </c>
      <c r="AG296" s="81"/>
      <c r="AJ296" s="87" t="s">
        <v>98</v>
      </c>
      <c r="AK296" s="87">
        <v>18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469</v>
      </c>
      <c r="B297" s="63" t="s">
        <v>470</v>
      </c>
      <c r="C297" s="36">
        <v>4301135305</v>
      </c>
      <c r="D297" s="337">
        <v>4640242181394</v>
      </c>
      <c r="E297" s="337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151</v>
      </c>
      <c r="L297" s="37" t="s">
        <v>97</v>
      </c>
      <c r="M297" s="38" t="s">
        <v>86</v>
      </c>
      <c r="N297" s="38"/>
      <c r="O297" s="37">
        <v>180</v>
      </c>
      <c r="P297" s="360" t="s">
        <v>471</v>
      </c>
      <c r="Q297" s="339"/>
      <c r="R297" s="339"/>
      <c r="S297" s="339"/>
      <c r="T297" s="340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429</v>
      </c>
      <c r="AG297" s="81"/>
      <c r="AJ297" s="87" t="s">
        <v>98</v>
      </c>
      <c r="AK297" s="87">
        <v>18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4301135309</v>
      </c>
      <c r="D298" s="337">
        <v>4640242181332</v>
      </c>
      <c r="E298" s="337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151</v>
      </c>
      <c r="L298" s="37" t="s">
        <v>88</v>
      </c>
      <c r="M298" s="38" t="s">
        <v>86</v>
      </c>
      <c r="N298" s="38"/>
      <c r="O298" s="37">
        <v>180</v>
      </c>
      <c r="P298" s="351" t="s">
        <v>474</v>
      </c>
      <c r="Q298" s="339"/>
      <c r="R298" s="339"/>
      <c r="S298" s="339"/>
      <c r="T298" s="340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429</v>
      </c>
      <c r="AG298" s="81"/>
      <c r="AJ298" s="87" t="s">
        <v>89</v>
      </c>
      <c r="AK298" s="87">
        <v>1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4301135308</v>
      </c>
      <c r="D299" s="337">
        <v>4640242181349</v>
      </c>
      <c r="E299" s="337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151</v>
      </c>
      <c r="L299" s="37" t="s">
        <v>88</v>
      </c>
      <c r="M299" s="38" t="s">
        <v>86</v>
      </c>
      <c r="N299" s="38"/>
      <c r="O299" s="37">
        <v>180</v>
      </c>
      <c r="P299" s="352" t="s">
        <v>477</v>
      </c>
      <c r="Q299" s="339"/>
      <c r="R299" s="339"/>
      <c r="S299" s="339"/>
      <c r="T299" s="340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429</v>
      </c>
      <c r="AG299" s="81"/>
      <c r="AJ299" s="87" t="s">
        <v>89</v>
      </c>
      <c r="AK299" s="87">
        <v>1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478</v>
      </c>
      <c r="B300" s="63" t="s">
        <v>479</v>
      </c>
      <c r="C300" s="36">
        <v>4301135307</v>
      </c>
      <c r="D300" s="337">
        <v>4640242181370</v>
      </c>
      <c r="E300" s="337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151</v>
      </c>
      <c r="L300" s="37" t="s">
        <v>88</v>
      </c>
      <c r="M300" s="38" t="s">
        <v>86</v>
      </c>
      <c r="N300" s="38"/>
      <c r="O300" s="37">
        <v>180</v>
      </c>
      <c r="P300" s="353" t="s">
        <v>480</v>
      </c>
      <c r="Q300" s="339"/>
      <c r="R300" s="339"/>
      <c r="S300" s="339"/>
      <c r="T300" s="340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481</v>
      </c>
      <c r="AG300" s="81"/>
      <c r="AJ300" s="87" t="s">
        <v>89</v>
      </c>
      <c r="AK300" s="87">
        <v>1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482</v>
      </c>
      <c r="B301" s="63" t="s">
        <v>483</v>
      </c>
      <c r="C301" s="36">
        <v>4301135318</v>
      </c>
      <c r="D301" s="337">
        <v>4607111037480</v>
      </c>
      <c r="E301" s="337"/>
      <c r="F301" s="62">
        <v>1</v>
      </c>
      <c r="G301" s="37">
        <v>4</v>
      </c>
      <c r="H301" s="62">
        <v>4</v>
      </c>
      <c r="I301" s="62">
        <v>4.2724000000000002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354" t="s">
        <v>484</v>
      </c>
      <c r="Q301" s="339"/>
      <c r="R301" s="339"/>
      <c r="S301" s="339"/>
      <c r="T301" s="340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485</v>
      </c>
      <c r="AG301" s="81"/>
      <c r="AJ301" s="87" t="s">
        <v>89</v>
      </c>
      <c r="AK301" s="87">
        <v>1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4301135319</v>
      </c>
      <c r="D302" s="337">
        <v>4607111037473</v>
      </c>
      <c r="E302" s="337"/>
      <c r="F302" s="62">
        <v>1</v>
      </c>
      <c r="G302" s="37">
        <v>4</v>
      </c>
      <c r="H302" s="62">
        <v>4</v>
      </c>
      <c r="I302" s="62">
        <v>4.2300000000000004</v>
      </c>
      <c r="J302" s="37">
        <v>84</v>
      </c>
      <c r="K302" s="37" t="s">
        <v>87</v>
      </c>
      <c r="L302" s="37" t="s">
        <v>88</v>
      </c>
      <c r="M302" s="38" t="s">
        <v>86</v>
      </c>
      <c r="N302" s="38"/>
      <c r="O302" s="37">
        <v>180</v>
      </c>
      <c r="P302" s="355" t="s">
        <v>488</v>
      </c>
      <c r="Q302" s="339"/>
      <c r="R302" s="339"/>
      <c r="S302" s="339"/>
      <c r="T302" s="340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489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4301135198</v>
      </c>
      <c r="D303" s="337">
        <v>4640242180663</v>
      </c>
      <c r="E303" s="337"/>
      <c r="F303" s="62">
        <v>0.9</v>
      </c>
      <c r="G303" s="37">
        <v>4</v>
      </c>
      <c r="H303" s="62">
        <v>3.6</v>
      </c>
      <c r="I303" s="62">
        <v>3.83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338" t="s">
        <v>492</v>
      </c>
      <c r="Q303" s="339"/>
      <c r="R303" s="339"/>
      <c r="S303" s="339"/>
      <c r="T303" s="340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493</v>
      </c>
      <c r="AG303" s="81"/>
      <c r="AJ303" s="87" t="s">
        <v>89</v>
      </c>
      <c r="AK303" s="87">
        <v>1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4301135723</v>
      </c>
      <c r="D304" s="337">
        <v>4640242181783</v>
      </c>
      <c r="E304" s="337"/>
      <c r="F304" s="62">
        <v>0.3</v>
      </c>
      <c r="G304" s="37">
        <v>9</v>
      </c>
      <c r="H304" s="62">
        <v>2.7</v>
      </c>
      <c r="I304" s="62">
        <v>2.988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341" t="s">
        <v>496</v>
      </c>
      <c r="Q304" s="339"/>
      <c r="R304" s="339"/>
      <c r="S304" s="339"/>
      <c r="T304" s="340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31" t="s">
        <v>497</v>
      </c>
      <c r="AG304" s="81"/>
      <c r="AJ304" s="87" t="s">
        <v>89</v>
      </c>
      <c r="AK304" s="87">
        <v>1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36" x14ac:dyDescent="0.2">
      <c r="A305" s="345"/>
      <c r="B305" s="345"/>
      <c r="C305" s="345"/>
      <c r="D305" s="345"/>
      <c r="E305" s="345"/>
      <c r="F305" s="345"/>
      <c r="G305" s="345"/>
      <c r="H305" s="345"/>
      <c r="I305" s="345"/>
      <c r="J305" s="345"/>
      <c r="K305" s="345"/>
      <c r="L305" s="345"/>
      <c r="M305" s="345"/>
      <c r="N305" s="345"/>
      <c r="O305" s="346"/>
      <c r="P305" s="342" t="s">
        <v>40</v>
      </c>
      <c r="Q305" s="343"/>
      <c r="R305" s="343"/>
      <c r="S305" s="343"/>
      <c r="T305" s="343"/>
      <c r="U305" s="343"/>
      <c r="V305" s="344"/>
      <c r="W305" s="42" t="s">
        <v>39</v>
      </c>
      <c r="X305" s="43">
        <f>IFERROR(SUM(X284:X304),"0")</f>
        <v>0</v>
      </c>
      <c r="Y305" s="43">
        <f>IFERROR(SUM(Y284:Y304),"0")</f>
        <v>0</v>
      </c>
      <c r="Z305" s="43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36" x14ac:dyDescent="0.2">
      <c r="A306" s="345"/>
      <c r="B306" s="345"/>
      <c r="C306" s="345"/>
      <c r="D306" s="345"/>
      <c r="E306" s="345"/>
      <c r="F306" s="345"/>
      <c r="G306" s="345"/>
      <c r="H306" s="345"/>
      <c r="I306" s="345"/>
      <c r="J306" s="345"/>
      <c r="K306" s="345"/>
      <c r="L306" s="345"/>
      <c r="M306" s="345"/>
      <c r="N306" s="345"/>
      <c r="O306" s="346"/>
      <c r="P306" s="342" t="s">
        <v>40</v>
      </c>
      <c r="Q306" s="343"/>
      <c r="R306" s="343"/>
      <c r="S306" s="343"/>
      <c r="T306" s="343"/>
      <c r="U306" s="343"/>
      <c r="V306" s="344"/>
      <c r="W306" s="42" t="s">
        <v>0</v>
      </c>
      <c r="X306" s="43">
        <f>IFERROR(SUMPRODUCT(X284:X304*H284:H304),"0")</f>
        <v>0</v>
      </c>
      <c r="Y306" s="43">
        <f>IFERROR(SUMPRODUCT(Y284:Y304*H284:H304),"0")</f>
        <v>0</v>
      </c>
      <c r="Z306" s="42"/>
      <c r="AA306" s="67"/>
      <c r="AB306" s="67"/>
      <c r="AC306" s="67"/>
    </row>
    <row r="307" spans="1:36" ht="15" customHeight="1" x14ac:dyDescent="0.2">
      <c r="A307" s="345"/>
      <c r="B307" s="345"/>
      <c r="C307" s="345"/>
      <c r="D307" s="345"/>
      <c r="E307" s="345"/>
      <c r="F307" s="345"/>
      <c r="G307" s="345"/>
      <c r="H307" s="345"/>
      <c r="I307" s="345"/>
      <c r="J307" s="345"/>
      <c r="K307" s="345"/>
      <c r="L307" s="345"/>
      <c r="M307" s="345"/>
      <c r="N307" s="345"/>
      <c r="O307" s="350"/>
      <c r="P307" s="347" t="s">
        <v>33</v>
      </c>
      <c r="Q307" s="348"/>
      <c r="R307" s="348"/>
      <c r="S307" s="348"/>
      <c r="T307" s="348"/>
      <c r="U307" s="348"/>
      <c r="V307" s="349"/>
      <c r="W307" s="42" t="s">
        <v>0</v>
      </c>
      <c r="X307" s="43">
        <f>IFERROR(X24+X33+X39+X44+X60+X66+X71+X77+X87+X93+X100+X110+X116+X123+X129+X134+X139+X145+X150+X156+X164+X169+X177+X181+X190+X197+X207+X215+X220+X225+X231+X237+X244+X249+X255+X259+X267+X271+X276+X282+X306,"0")</f>
        <v>0</v>
      </c>
      <c r="Y307" s="43">
        <f>IFERROR(Y24+Y33+Y39+Y44+Y60+Y66+Y71+Y77+Y87+Y93+Y100+Y110+Y116+Y123+Y129+Y134+Y139+Y145+Y150+Y156+Y164+Y169+Y177+Y181+Y190+Y197+Y207+Y215+Y220+Y225+Y231+Y237+Y244+Y249+Y255+Y259+Y267+Y271+Y276+Y282+Y306,"0")</f>
        <v>0</v>
      </c>
      <c r="Z307" s="42"/>
      <c r="AA307" s="67"/>
      <c r="AB307" s="67"/>
      <c r="AC307" s="67"/>
    </row>
    <row r="308" spans="1:36" x14ac:dyDescent="0.2">
      <c r="A308" s="345"/>
      <c r="B308" s="345"/>
      <c r="C308" s="345"/>
      <c r="D308" s="345"/>
      <c r="E308" s="345"/>
      <c r="F308" s="345"/>
      <c r="G308" s="345"/>
      <c r="H308" s="345"/>
      <c r="I308" s="345"/>
      <c r="J308" s="345"/>
      <c r="K308" s="345"/>
      <c r="L308" s="345"/>
      <c r="M308" s="345"/>
      <c r="N308" s="345"/>
      <c r="O308" s="350"/>
      <c r="P308" s="347" t="s">
        <v>34</v>
      </c>
      <c r="Q308" s="348"/>
      <c r="R308" s="348"/>
      <c r="S308" s="348"/>
      <c r="T308" s="348"/>
      <c r="U308" s="348"/>
      <c r="V308" s="349"/>
      <c r="W308" s="42" t="s">
        <v>0</v>
      </c>
      <c r="X308" s="43">
        <f>IFERROR(SUM(BM22:BM304),"0")</f>
        <v>0</v>
      </c>
      <c r="Y308" s="43">
        <f>IFERROR(SUM(BN22:BN304),"0")</f>
        <v>0</v>
      </c>
      <c r="Z308" s="42"/>
      <c r="AA308" s="67"/>
      <c r="AB308" s="67"/>
      <c r="AC308" s="67"/>
    </row>
    <row r="309" spans="1:36" x14ac:dyDescent="0.2">
      <c r="A309" s="345"/>
      <c r="B309" s="345"/>
      <c r="C309" s="345"/>
      <c r="D309" s="345"/>
      <c r="E309" s="345"/>
      <c r="F309" s="345"/>
      <c r="G309" s="345"/>
      <c r="H309" s="345"/>
      <c r="I309" s="345"/>
      <c r="J309" s="345"/>
      <c r="K309" s="345"/>
      <c r="L309" s="345"/>
      <c r="M309" s="345"/>
      <c r="N309" s="345"/>
      <c r="O309" s="350"/>
      <c r="P309" s="347" t="s">
        <v>35</v>
      </c>
      <c r="Q309" s="348"/>
      <c r="R309" s="348"/>
      <c r="S309" s="348"/>
      <c r="T309" s="348"/>
      <c r="U309" s="348"/>
      <c r="V309" s="349"/>
      <c r="W309" s="42" t="s">
        <v>20</v>
      </c>
      <c r="X309" s="44">
        <f>ROUNDUP(SUM(BO22:BO304),0)</f>
        <v>0</v>
      </c>
      <c r="Y309" s="44">
        <f>ROUNDUP(SUM(BP22:BP304),0)</f>
        <v>0</v>
      </c>
      <c r="Z309" s="42"/>
      <c r="AA309" s="67"/>
      <c r="AB309" s="67"/>
      <c r="AC309" s="67"/>
    </row>
    <row r="310" spans="1:36" x14ac:dyDescent="0.2">
      <c r="A310" s="345"/>
      <c r="B310" s="345"/>
      <c r="C310" s="345"/>
      <c r="D310" s="345"/>
      <c r="E310" s="345"/>
      <c r="F310" s="345"/>
      <c r="G310" s="345"/>
      <c r="H310" s="345"/>
      <c r="I310" s="345"/>
      <c r="J310" s="345"/>
      <c r="K310" s="345"/>
      <c r="L310" s="345"/>
      <c r="M310" s="345"/>
      <c r="N310" s="345"/>
      <c r="O310" s="350"/>
      <c r="P310" s="347" t="s">
        <v>36</v>
      </c>
      <c r="Q310" s="348"/>
      <c r="R310" s="348"/>
      <c r="S310" s="348"/>
      <c r="T310" s="348"/>
      <c r="U310" s="348"/>
      <c r="V310" s="349"/>
      <c r="W310" s="42" t="s">
        <v>0</v>
      </c>
      <c r="X310" s="43">
        <f>GrossWeightTotal+PalletQtyTotal*25</f>
        <v>0</v>
      </c>
      <c r="Y310" s="43">
        <f>GrossWeightTotalR+PalletQtyTotalR*25</f>
        <v>0</v>
      </c>
      <c r="Z310" s="42"/>
      <c r="AA310" s="67"/>
      <c r="AB310" s="67"/>
      <c r="AC310" s="67"/>
    </row>
    <row r="311" spans="1:36" x14ac:dyDescent="0.2">
      <c r="A311" s="345"/>
      <c r="B311" s="345"/>
      <c r="C311" s="345"/>
      <c r="D311" s="345"/>
      <c r="E311" s="345"/>
      <c r="F311" s="345"/>
      <c r="G311" s="345"/>
      <c r="H311" s="345"/>
      <c r="I311" s="345"/>
      <c r="J311" s="345"/>
      <c r="K311" s="345"/>
      <c r="L311" s="345"/>
      <c r="M311" s="345"/>
      <c r="N311" s="345"/>
      <c r="O311" s="350"/>
      <c r="P311" s="347" t="s">
        <v>37</v>
      </c>
      <c r="Q311" s="348"/>
      <c r="R311" s="348"/>
      <c r="S311" s="348"/>
      <c r="T311" s="348"/>
      <c r="U311" s="348"/>
      <c r="V311" s="349"/>
      <c r="W311" s="42" t="s">
        <v>20</v>
      </c>
      <c r="X311" s="43">
        <f>IFERROR(X23+X32+X38+X43+X59+X65+X70+X76+X86+X92+X99+X109+X115+X122+X128+X133+X138+X144+X149+X155+X163+X168+X176+X180+X189+X196+X206+X214+X219+X224+X230+X236+X243+X248+X254+X258+X266+X270+X275+X281+X305,"0")</f>
        <v>0</v>
      </c>
      <c r="Y311" s="43">
        <f>IFERROR(Y23+Y32+Y38+Y43+Y59+Y65+Y70+Y76+Y86+Y92+Y99+Y109+Y115+Y122+Y128+Y133+Y138+Y144+Y149+Y155+Y163+Y168+Y176+Y180+Y189+Y196+Y206+Y214+Y219+Y224+Y230+Y236+Y243+Y248+Y254+Y258+Y266+Y270+Y275+Y281+Y305,"0")</f>
        <v>0</v>
      </c>
      <c r="Z311" s="42"/>
      <c r="AA311" s="67"/>
      <c r="AB311" s="67"/>
      <c r="AC311" s="67"/>
    </row>
    <row r="312" spans="1:36" ht="14.25" x14ac:dyDescent="0.2">
      <c r="A312" s="345"/>
      <c r="B312" s="345"/>
      <c r="C312" s="345"/>
      <c r="D312" s="345"/>
      <c r="E312" s="345"/>
      <c r="F312" s="345"/>
      <c r="G312" s="345"/>
      <c r="H312" s="345"/>
      <c r="I312" s="345"/>
      <c r="J312" s="345"/>
      <c r="K312" s="345"/>
      <c r="L312" s="345"/>
      <c r="M312" s="345"/>
      <c r="N312" s="345"/>
      <c r="O312" s="350"/>
      <c r="P312" s="347" t="s">
        <v>38</v>
      </c>
      <c r="Q312" s="348"/>
      <c r="R312" s="348"/>
      <c r="S312" s="348"/>
      <c r="T312" s="348"/>
      <c r="U312" s="348"/>
      <c r="V312" s="349"/>
      <c r="W312" s="45" t="s">
        <v>52</v>
      </c>
      <c r="X312" s="42"/>
      <c r="Y312" s="42"/>
      <c r="Z312" s="42">
        <f>IFERROR(Z23+Z32+Z38+Z43+Z59+Z65+Z70+Z76+Z86+Z92+Z99+Z109+Z115+Z122+Z128+Z133+Z138+Z144+Z149+Z155+Z163+Z168+Z176+Z180+Z189+Z196+Z206+Z214+Z219+Z224+Z230+Z236+Z243+Z248+Z254+Z258+Z266+Z270+Z275+Z281+Z305,"0")</f>
        <v>0</v>
      </c>
      <c r="AA312" s="67"/>
      <c r="AB312" s="67"/>
      <c r="AC312" s="67"/>
    </row>
    <row r="313" spans="1:36" ht="13.5" thickBot="1" x14ac:dyDescent="0.25"/>
    <row r="314" spans="1:36" ht="27" thickTop="1" thickBot="1" x14ac:dyDescent="0.25">
      <c r="A314" s="46" t="s">
        <v>9</v>
      </c>
      <c r="B314" s="88" t="s">
        <v>81</v>
      </c>
      <c r="C314" s="333" t="s">
        <v>45</v>
      </c>
      <c r="D314" s="333" t="s">
        <v>45</v>
      </c>
      <c r="E314" s="333" t="s">
        <v>45</v>
      </c>
      <c r="F314" s="333" t="s">
        <v>45</v>
      </c>
      <c r="G314" s="333" t="s">
        <v>45</v>
      </c>
      <c r="H314" s="333" t="s">
        <v>45</v>
      </c>
      <c r="I314" s="333" t="s">
        <v>45</v>
      </c>
      <c r="J314" s="333" t="s">
        <v>45</v>
      </c>
      <c r="K314" s="333" t="s">
        <v>45</v>
      </c>
      <c r="L314" s="333" t="s">
        <v>45</v>
      </c>
      <c r="M314" s="333" t="s">
        <v>45</v>
      </c>
      <c r="N314" s="334"/>
      <c r="O314" s="333" t="s">
        <v>45</v>
      </c>
      <c r="P314" s="333" t="s">
        <v>45</v>
      </c>
      <c r="Q314" s="333" t="s">
        <v>45</v>
      </c>
      <c r="R314" s="333" t="s">
        <v>45</v>
      </c>
      <c r="S314" s="333" t="s">
        <v>45</v>
      </c>
      <c r="T314" s="333" t="s">
        <v>45</v>
      </c>
      <c r="U314" s="333" t="s">
        <v>45</v>
      </c>
      <c r="V314" s="333" t="s">
        <v>262</v>
      </c>
      <c r="W314" s="333" t="s">
        <v>262</v>
      </c>
      <c r="X314" s="88" t="s">
        <v>288</v>
      </c>
      <c r="Y314" s="333" t="s">
        <v>307</v>
      </c>
      <c r="Z314" s="333" t="s">
        <v>307</v>
      </c>
      <c r="AA314" s="333" t="s">
        <v>307</v>
      </c>
      <c r="AB314" s="333" t="s">
        <v>307</v>
      </c>
      <c r="AC314" s="333" t="s">
        <v>307</v>
      </c>
      <c r="AD314" s="333" t="s">
        <v>307</v>
      </c>
      <c r="AE314" s="333" t="s">
        <v>307</v>
      </c>
      <c r="AF314" s="88" t="s">
        <v>371</v>
      </c>
      <c r="AG314" s="333" t="s">
        <v>376</v>
      </c>
      <c r="AH314" s="333" t="s">
        <v>376</v>
      </c>
      <c r="AI314" s="88" t="s">
        <v>386</v>
      </c>
      <c r="AJ314" s="88" t="s">
        <v>263</v>
      </c>
    </row>
    <row r="315" spans="1:36" ht="14.25" customHeight="1" thickTop="1" x14ac:dyDescent="0.2">
      <c r="A315" s="335" t="s">
        <v>10</v>
      </c>
      <c r="B315" s="333" t="s">
        <v>81</v>
      </c>
      <c r="C315" s="333" t="s">
        <v>90</v>
      </c>
      <c r="D315" s="333" t="s">
        <v>107</v>
      </c>
      <c r="E315" s="333" t="s">
        <v>114</v>
      </c>
      <c r="F315" s="333" t="s">
        <v>120</v>
      </c>
      <c r="G315" s="333" t="s">
        <v>147</v>
      </c>
      <c r="H315" s="333" t="s">
        <v>154</v>
      </c>
      <c r="I315" s="333" t="s">
        <v>160</v>
      </c>
      <c r="J315" s="333" t="s">
        <v>168</v>
      </c>
      <c r="K315" s="333" t="s">
        <v>185</v>
      </c>
      <c r="L315" s="333" t="s">
        <v>195</v>
      </c>
      <c r="M315" s="333" t="s">
        <v>206</v>
      </c>
      <c r="N315" s="1"/>
      <c r="O315" s="333" t="s">
        <v>220</v>
      </c>
      <c r="P315" s="333" t="s">
        <v>226</v>
      </c>
      <c r="Q315" s="333" t="s">
        <v>235</v>
      </c>
      <c r="R315" s="333" t="s">
        <v>241</v>
      </c>
      <c r="S315" s="333" t="s">
        <v>246</v>
      </c>
      <c r="T315" s="333" t="s">
        <v>250</v>
      </c>
      <c r="U315" s="333" t="s">
        <v>258</v>
      </c>
      <c r="V315" s="333" t="s">
        <v>263</v>
      </c>
      <c r="W315" s="333" t="s">
        <v>267</v>
      </c>
      <c r="X315" s="333" t="s">
        <v>289</v>
      </c>
      <c r="Y315" s="333" t="s">
        <v>308</v>
      </c>
      <c r="Z315" s="333" t="s">
        <v>321</v>
      </c>
      <c r="AA315" s="333" t="s">
        <v>331</v>
      </c>
      <c r="AB315" s="333" t="s">
        <v>346</v>
      </c>
      <c r="AC315" s="333" t="s">
        <v>357</v>
      </c>
      <c r="AD315" s="333" t="s">
        <v>361</v>
      </c>
      <c r="AE315" s="333" t="s">
        <v>365</v>
      </c>
      <c r="AF315" s="333" t="s">
        <v>372</v>
      </c>
      <c r="AG315" s="333" t="s">
        <v>377</v>
      </c>
      <c r="AH315" s="333" t="s">
        <v>383</v>
      </c>
      <c r="AI315" s="333" t="s">
        <v>387</v>
      </c>
      <c r="AJ315" s="333" t="s">
        <v>263</v>
      </c>
    </row>
    <row r="316" spans="1:36" ht="13.5" thickBot="1" x14ac:dyDescent="0.25">
      <c r="A316" s="336"/>
      <c r="B316" s="333"/>
      <c r="C316" s="333"/>
      <c r="D316" s="333"/>
      <c r="E316" s="333"/>
      <c r="F316" s="333"/>
      <c r="G316" s="333"/>
      <c r="H316" s="333"/>
      <c r="I316" s="333"/>
      <c r="J316" s="333"/>
      <c r="K316" s="333"/>
      <c r="L316" s="333"/>
      <c r="M316" s="333"/>
      <c r="N316" s="1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  <c r="AA316" s="333"/>
      <c r="AB316" s="333"/>
      <c r="AC316" s="333"/>
      <c r="AD316" s="333"/>
      <c r="AE316" s="333"/>
      <c r="AF316" s="333"/>
      <c r="AG316" s="333"/>
      <c r="AH316" s="333"/>
      <c r="AI316" s="333"/>
      <c r="AJ316" s="333"/>
    </row>
    <row r="317" spans="1:36" ht="18" thickTop="1" thickBot="1" x14ac:dyDescent="0.25">
      <c r="A317" s="46" t="s">
        <v>13</v>
      </c>
      <c r="B317" s="52">
        <f>IFERROR(X22*H22,"0")</f>
        <v>0</v>
      </c>
      <c r="C317" s="52">
        <f>IFERROR(X28*H28,"0")+IFERROR(X29*H29,"0")+IFERROR(X30*H30,"0")+IFERROR(X31*H31,"0")</f>
        <v>0</v>
      </c>
      <c r="D317" s="52">
        <f>IFERROR(X36*H36,"0")+IFERROR(X37*H37,"0")</f>
        <v>0</v>
      </c>
      <c r="E317" s="52">
        <f>IFERROR(X42*H42,"0")</f>
        <v>0</v>
      </c>
      <c r="F31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7" s="52">
        <f>IFERROR(X63*H63,"0")+IFERROR(X64*H64,"0")</f>
        <v>0</v>
      </c>
      <c r="H317" s="52">
        <f>IFERROR(X69*H69,"0")</f>
        <v>0</v>
      </c>
      <c r="I317" s="52">
        <f>IFERROR(X74*H74,"0")+IFERROR(X75*H75,"0")</f>
        <v>0</v>
      </c>
      <c r="J317" s="52">
        <f>IFERROR(X80*H80,"0")+IFERROR(X81*H81,"0")+IFERROR(X82*H82,"0")+IFERROR(X83*H83,"0")+IFERROR(X84*H84,"0")+IFERROR(X85*H85,"0")</f>
        <v>0</v>
      </c>
      <c r="K317" s="52">
        <f>IFERROR(X90*H90,"0")+IFERROR(X91*H91,"0")</f>
        <v>0</v>
      </c>
      <c r="L317" s="52">
        <f>IFERROR(X96*H96,"0")+IFERROR(X97*H97,"0")+IFERROR(X98*H98,"0")</f>
        <v>0</v>
      </c>
      <c r="M317" s="52">
        <f>IFERROR(X103*H103,"0")+IFERROR(X104*H104,"0")+IFERROR(X105*H105,"0")+IFERROR(X106*H106,"0")+IFERROR(X107*H107,"0")+IFERROR(X108*H108,"0")</f>
        <v>0</v>
      </c>
      <c r="N317" s="1"/>
      <c r="O317" s="52">
        <f>IFERROR(X113*H113,"0")+IFERROR(X114*H114,"0")</f>
        <v>0</v>
      </c>
      <c r="P317" s="52">
        <f>IFERROR(X119*H119,"0")+IFERROR(X120*H120,"0")+IFERROR(X121*H121,"0")</f>
        <v>0</v>
      </c>
      <c r="Q317" s="52">
        <f>IFERROR(X126*H126,"0")+IFERROR(X127*H127,"0")</f>
        <v>0</v>
      </c>
      <c r="R317" s="52">
        <f>IFERROR(X132*H132,"0")</f>
        <v>0</v>
      </c>
      <c r="S317" s="52">
        <f>IFERROR(X137*H137,"0")</f>
        <v>0</v>
      </c>
      <c r="T317" s="52">
        <f>IFERROR(X142*H142,"0")+IFERROR(X143*H143,"0")</f>
        <v>0</v>
      </c>
      <c r="U317" s="52">
        <f>IFERROR(X148*H148,"0")</f>
        <v>0</v>
      </c>
      <c r="V317" s="52">
        <f>IFERROR(X154*H154,"0")</f>
        <v>0</v>
      </c>
      <c r="W317" s="52">
        <f>IFERROR(X159*H159,"0")+IFERROR(X160*H160,"0")+IFERROR(X161*H161,"0")+IFERROR(X162*H162,"0")+IFERROR(X166*H166,"0")+IFERROR(X167*H167,"0")</f>
        <v>0</v>
      </c>
      <c r="X317" s="52">
        <f>IFERROR(X173*H173,"0")+IFERROR(X174*H174,"0")+IFERROR(X175*H175,"0")+IFERROR(X179*H179,"0")</f>
        <v>0</v>
      </c>
      <c r="Y317" s="52">
        <f>IFERROR(X185*H185,"0")+IFERROR(X186*H186,"0")+IFERROR(X187*H187,"0")+IFERROR(X188*H188,"0")</f>
        <v>0</v>
      </c>
      <c r="Z317" s="52">
        <f>IFERROR(X193*H193,"0")+IFERROR(X194*H194,"0")+IFERROR(X195*H195,"0")</f>
        <v>0</v>
      </c>
      <c r="AA317" s="52">
        <f>IFERROR(X200*H200,"0")+IFERROR(X201*H201,"0")+IFERROR(X202*H202,"0")+IFERROR(X203*H203,"0")+IFERROR(X204*H204,"0")+IFERROR(X205*H205,"0")</f>
        <v>0</v>
      </c>
      <c r="AB317" s="52">
        <f>IFERROR(X210*H210,"0")+IFERROR(X211*H211,"0")+IFERROR(X212*H212,"0")+IFERROR(X213*H213,"0")</f>
        <v>0</v>
      </c>
      <c r="AC317" s="52">
        <f>IFERROR(X218*H218,"0")</f>
        <v>0</v>
      </c>
      <c r="AD317" s="52">
        <f>IFERROR(X223*H223,"0")</f>
        <v>0</v>
      </c>
      <c r="AE317" s="52">
        <f>IFERROR(X228*H228,"0")+IFERROR(X229*H229,"0")</f>
        <v>0</v>
      </c>
      <c r="AF317" s="52">
        <f>IFERROR(X235*H235,"0")</f>
        <v>0</v>
      </c>
      <c r="AG317" s="52">
        <f>IFERROR(X241*H241,"0")+IFERROR(X242*H242,"0")</f>
        <v>0</v>
      </c>
      <c r="AH317" s="52">
        <f>IFERROR(X247*H247,"0")</f>
        <v>0</v>
      </c>
      <c r="AI317" s="52">
        <f>IFERROR(X253*H253,"0")+IFERROR(X257*H257,"0")</f>
        <v>0</v>
      </c>
      <c r="AJ317" s="52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thickTop="1" x14ac:dyDescent="0.2">
      <c r="C318" s="1"/>
    </row>
    <row r="319" spans="1:36" ht="19.5" customHeight="1" x14ac:dyDescent="0.2">
      <c r="A319" s="70" t="s">
        <v>62</v>
      </c>
      <c r="B319" s="70" t="s">
        <v>63</v>
      </c>
      <c r="C319" s="70" t="s">
        <v>65</v>
      </c>
    </row>
    <row r="320" spans="1:36" x14ac:dyDescent="0.2">
      <c r="A320" s="71">
        <f>SUMPRODUCT(--(BB:BB="ЗПФ"),--(W:W="кор"),H:H,Y:Y)+SUMPRODUCT(--(BB:BB="ЗПФ"),--(W:W="кг"),Y:Y)</f>
        <v>0</v>
      </c>
      <c r="B320" s="72">
        <f>SUMPRODUCT(--(BB:BB="ПГП"),--(W:W="кор"),H:H,Y:Y)+SUMPRODUCT(--(BB:BB="ПГП"),--(W:W="кг"),Y:Y)</f>
        <v>0</v>
      </c>
      <c r="C320" s="72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P307:V307"/>
    <mergeCell ref="A307:O312"/>
    <mergeCell ref="P308:V308"/>
    <mergeCell ref="P309:V309"/>
    <mergeCell ref="P310:V310"/>
    <mergeCell ref="P311:V311"/>
    <mergeCell ref="P312:V312"/>
    <mergeCell ref="C314:U314"/>
    <mergeCell ref="V314:W314"/>
    <mergeCell ref="Y314:AE314"/>
    <mergeCell ref="AG314:AH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O315:O316"/>
    <mergeCell ref="P315:P316"/>
    <mergeCell ref="Q315:Q316"/>
    <mergeCell ref="R315:R316"/>
    <mergeCell ref="S315:S316"/>
    <mergeCell ref="T315:T316"/>
    <mergeCell ref="U315:U316"/>
    <mergeCell ref="AE315:AE316"/>
    <mergeCell ref="AF315:AF316"/>
    <mergeCell ref="AG315:AG316"/>
    <mergeCell ref="AH315:AH316"/>
    <mergeCell ref="AI315:AI316"/>
    <mergeCell ref="AJ315:AJ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304 X293:X294 X290:X291 X288 X286 X284 X280 X274 X257 X253 X247 X242 X235 X228:X229 X223 X218 X212 X210 X204 X202 X200 X194:X195 X185:X188 X179 X166:X167 X162 X159:X160 X154 X148 X137 X132 X120 X113:X114 X90:X91 X82:X84 X80 X69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:X297 X289 X287 X285 X278 X269 X263:X265 X213 X211 X205 X203 X201 X193 X175 X142:X143 X126:X127 X119 X106 X103 X96:X98 X85 X81 X74:X75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92 X279 X273 X241 X173:X174 X161 X121 X107:X108 X104:X105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9"/>
    </row>
    <row r="3" spans="2:8" x14ac:dyDescent="0.2">
      <c r="B3" s="53" t="s">
        <v>499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501</v>
      </c>
      <c r="D6" s="53" t="s">
        <v>502</v>
      </c>
      <c r="E6" s="53" t="s">
        <v>46</v>
      </c>
    </row>
    <row r="8" spans="2:8" x14ac:dyDescent="0.2">
      <c r="B8" s="53" t="s">
        <v>80</v>
      </c>
      <c r="C8" s="53" t="s">
        <v>501</v>
      </c>
      <c r="D8" s="53" t="s">
        <v>46</v>
      </c>
      <c r="E8" s="53" t="s">
        <v>46</v>
      </c>
    </row>
    <row r="10" spans="2:8" x14ac:dyDescent="0.2">
      <c r="B10" s="53" t="s">
        <v>503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513</v>
      </c>
      <c r="C20" s="53" t="s">
        <v>46</v>
      </c>
      <c r="D20" s="53" t="s">
        <v>46</v>
      </c>
      <c r="E20" s="53" t="s">
        <v>46</v>
      </c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