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2B0DB24-8C62-47A6-95CF-17E69C1B3C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<sst xmlns="http://schemas.openxmlformats.org/spreadsheetml/2006/main" count="1706" uniqueCount="443">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</sst>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8" t="s">
        <v>29</v>
      </c>
      <c r="E1" s="388"/>
      <c r="F1" s="388"/>
      <c r="G1" s="14" t="s">
        <v>71</v>
      </c>
      <c r="H1" s="388" t="s">
        <v>50</v>
      </c>
      <c r="I1" s="388"/>
      <c r="J1" s="388"/>
      <c r="K1" s="388"/>
      <c r="L1" s="388"/>
      <c r="M1" s="388"/>
      <c r="N1" s="388"/>
      <c r="O1" s="388"/>
      <c r="P1" s="388"/>
      <c r="Q1" s="389" t="s">
        <v>72</v>
      </c>
      <c r="R1" s="390"/>
      <c r="S1" s="39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1"/>
      <c r="P3" s="391"/>
      <c r="Q3" s="391"/>
      <c r="R3" s="391"/>
      <c r="S3" s="391"/>
      <c r="T3" s="391"/>
      <c r="U3" s="391"/>
      <c r="V3" s="39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0" t="s">
        <v>8</v>
      </c>
      <c r="B5" s="370"/>
      <c r="C5" s="370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76"/>
      <c r="O5" s="27" t="s">
        <v>4</v>
      </c>
      <c r="P5" s="394">
        <v>45453</v>
      </c>
      <c r="Q5" s="394"/>
      <c r="S5" s="395" t="s">
        <v>3</v>
      </c>
      <c r="T5" s="396"/>
      <c r="U5" s="397" t="s">
        <v>408</v>
      </c>
      <c r="V5" s="398"/>
      <c r="AA5" s="60"/>
      <c r="AB5" s="60"/>
      <c r="AC5" s="60"/>
    </row>
    <row r="6" spans="1:30" s="17" customFormat="1" ht="24" customHeight="1" x14ac:dyDescent="0.2">
      <c r="A6" s="370" t="s">
        <v>1</v>
      </c>
      <c r="B6" s="370"/>
      <c r="C6" s="370"/>
      <c r="D6" s="371" t="s">
        <v>409</v>
      </c>
      <c r="E6" s="371"/>
      <c r="F6" s="371"/>
      <c r="G6" s="371"/>
      <c r="H6" s="371"/>
      <c r="I6" s="371"/>
      <c r="J6" s="371"/>
      <c r="K6" s="371"/>
      <c r="L6" s="371"/>
      <c r="M6" s="77"/>
      <c r="O6" s="27" t="s">
        <v>30</v>
      </c>
      <c r="P6" s="372" t="str">
        <f>IF(P5=0," ",CHOOSE(WEEKDAY(P5,2),"Понедельник","Вторник","Среда","Четверг","Пятница","Суббота","Воскресенье"))</f>
        <v>Понедельник</v>
      </c>
      <c r="Q6" s="372"/>
      <c r="S6" s="373" t="s">
        <v>5</v>
      </c>
      <c r="T6" s="374"/>
      <c r="U6" s="375" t="s">
        <v>73</v>
      </c>
      <c r="V6" s="3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3"/>
      <c r="M7" s="78"/>
      <c r="O7" s="29"/>
      <c r="P7" s="49"/>
      <c r="Q7" s="49"/>
      <c r="S7" s="373"/>
      <c r="T7" s="374"/>
      <c r="U7" s="377"/>
      <c r="V7" s="378"/>
      <c r="AA7" s="60"/>
      <c r="AB7" s="60"/>
      <c r="AC7" s="60"/>
    </row>
    <row r="8" spans="1:30" s="17" customFormat="1" ht="25.5" customHeight="1" x14ac:dyDescent="0.2">
      <c r="A8" s="384" t="s">
        <v>61</v>
      </c>
      <c r="B8" s="384"/>
      <c r="C8" s="384"/>
      <c r="D8" s="385"/>
      <c r="E8" s="385"/>
      <c r="F8" s="385"/>
      <c r="G8" s="385"/>
      <c r="H8" s="385"/>
      <c r="I8" s="385"/>
      <c r="J8" s="385"/>
      <c r="K8" s="385"/>
      <c r="L8" s="385"/>
      <c r="M8" s="79"/>
      <c r="O8" s="27" t="s">
        <v>11</v>
      </c>
      <c r="P8" s="368">
        <v>0.375</v>
      </c>
      <c r="Q8" s="368"/>
      <c r="S8" s="373"/>
      <c r="T8" s="374"/>
      <c r="U8" s="377"/>
      <c r="V8" s="378"/>
      <c r="AA8" s="60"/>
      <c r="AB8" s="60"/>
      <c r="AC8" s="60"/>
    </row>
    <row r="9" spans="1:30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61" t="s">
        <v>49</v>
      </c>
      <c r="E9" s="362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74"/>
      <c r="O9" s="31" t="s">
        <v>15</v>
      </c>
      <c r="P9" s="387"/>
      <c r="Q9" s="387"/>
      <c r="S9" s="373"/>
      <c r="T9" s="374"/>
      <c r="U9" s="379"/>
      <c r="V9" s="3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61"/>
      <c r="E10" s="362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363" t="str">
        <f>IFERROR(VLOOKUP($D$10,Proxy,2,FALSE),"")</f>
        <v/>
      </c>
      <c r="I10" s="363"/>
      <c r="J10" s="363"/>
      <c r="K10" s="363"/>
      <c r="L10" s="363"/>
      <c r="M10" s="75"/>
      <c r="O10" s="31" t="s">
        <v>35</v>
      </c>
      <c r="P10" s="364"/>
      <c r="Q10" s="364"/>
      <c r="T10" s="29" t="s">
        <v>12</v>
      </c>
      <c r="U10" s="365" t="s">
        <v>74</v>
      </c>
      <c r="V10" s="36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7"/>
      <c r="Q11" s="367"/>
      <c r="T11" s="29" t="s">
        <v>31</v>
      </c>
      <c r="U11" s="352" t="s">
        <v>58</v>
      </c>
      <c r="V11" s="3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1" t="s">
        <v>75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80"/>
      <c r="O12" s="27" t="s">
        <v>33</v>
      </c>
      <c r="P12" s="368"/>
      <c r="Q12" s="368"/>
      <c r="R12" s="28"/>
      <c r="S12"/>
      <c r="T12" s="29" t="s">
        <v>49</v>
      </c>
      <c r="U12" s="369"/>
      <c r="V12" s="369"/>
      <c r="W12"/>
      <c r="AA12" s="60"/>
      <c r="AB12" s="60"/>
      <c r="AC12" s="60"/>
    </row>
    <row r="13" spans="1:30" s="17" customFormat="1" ht="23.25" customHeight="1" x14ac:dyDescent="0.2">
      <c r="A13" s="351" t="s">
        <v>76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80"/>
      <c r="N13" s="31"/>
      <c r="O13" s="31" t="s">
        <v>34</v>
      </c>
      <c r="P13" s="352"/>
      <c r="Q13" s="3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1" t="s">
        <v>77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3" t="s">
        <v>78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81"/>
      <c r="N15"/>
      <c r="O15" s="354" t="s">
        <v>64</v>
      </c>
      <c r="P15" s="354"/>
      <c r="Q15" s="354"/>
      <c r="R15" s="354"/>
      <c r="S15" s="3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5"/>
      <c r="P16" s="355"/>
      <c r="Q16" s="355"/>
      <c r="R16" s="355"/>
      <c r="S16" s="3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9" t="s">
        <v>62</v>
      </c>
      <c r="B17" s="339" t="s">
        <v>52</v>
      </c>
      <c r="C17" s="357" t="s">
        <v>51</v>
      </c>
      <c r="D17" s="339" t="s">
        <v>53</v>
      </c>
      <c r="E17" s="339"/>
      <c r="F17" s="339" t="s">
        <v>24</v>
      </c>
      <c r="G17" s="339" t="s">
        <v>27</v>
      </c>
      <c r="H17" s="339" t="s">
        <v>25</v>
      </c>
      <c r="I17" s="339" t="s">
        <v>26</v>
      </c>
      <c r="J17" s="358" t="s">
        <v>16</v>
      </c>
      <c r="K17" s="358" t="s">
        <v>69</v>
      </c>
      <c r="L17" s="358" t="s">
        <v>2</v>
      </c>
      <c r="M17" s="358" t="s">
        <v>70</v>
      </c>
      <c r="N17" s="339" t="s">
        <v>28</v>
      </c>
      <c r="O17" s="339" t="s">
        <v>17</v>
      </c>
      <c r="P17" s="339"/>
      <c r="Q17" s="339"/>
      <c r="R17" s="339"/>
      <c r="S17" s="339"/>
      <c r="T17" s="356" t="s">
        <v>59</v>
      </c>
      <c r="U17" s="339"/>
      <c r="V17" s="339" t="s">
        <v>6</v>
      </c>
      <c r="W17" s="339" t="s">
        <v>44</v>
      </c>
      <c r="X17" s="340" t="s">
        <v>57</v>
      </c>
      <c r="Y17" s="339" t="s">
        <v>18</v>
      </c>
      <c r="Z17" s="342" t="s">
        <v>63</v>
      </c>
      <c r="AA17" s="342" t="s">
        <v>19</v>
      </c>
      <c r="AB17" s="343" t="s">
        <v>60</v>
      </c>
      <c r="AC17" s="344"/>
      <c r="AD17" s="345"/>
      <c r="AE17" s="349"/>
      <c r="BB17" s="350" t="s">
        <v>67</v>
      </c>
    </row>
    <row r="18" spans="1:67" ht="14.25" customHeight="1" x14ac:dyDescent="0.2">
      <c r="A18" s="339"/>
      <c r="B18" s="339"/>
      <c r="C18" s="357"/>
      <c r="D18" s="339"/>
      <c r="E18" s="339"/>
      <c r="F18" s="339" t="s">
        <v>20</v>
      </c>
      <c r="G18" s="339" t="s">
        <v>21</v>
      </c>
      <c r="H18" s="339" t="s">
        <v>22</v>
      </c>
      <c r="I18" s="339" t="s">
        <v>22</v>
      </c>
      <c r="J18" s="359"/>
      <c r="K18" s="359"/>
      <c r="L18" s="359"/>
      <c r="M18" s="359"/>
      <c r="N18" s="339"/>
      <c r="O18" s="339"/>
      <c r="P18" s="339"/>
      <c r="Q18" s="339"/>
      <c r="R18" s="339"/>
      <c r="S18" s="339"/>
      <c r="T18" s="36" t="s">
        <v>47</v>
      </c>
      <c r="U18" s="36" t="s">
        <v>46</v>
      </c>
      <c r="V18" s="339"/>
      <c r="W18" s="339"/>
      <c r="X18" s="341"/>
      <c r="Y18" s="339"/>
      <c r="Z18" s="342"/>
      <c r="AA18" s="342"/>
      <c r="AB18" s="346"/>
      <c r="AC18" s="347"/>
      <c r="AD18" s="348"/>
      <c r="AE18" s="349"/>
      <c r="BB18" s="350"/>
    </row>
    <row r="19" spans="1:67" ht="27.75" customHeight="1" x14ac:dyDescent="0.2">
      <c r="A19" s="254" t="s">
        <v>79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55"/>
      <c r="AA19" s="55"/>
    </row>
    <row r="20" spans="1:67" ht="16.5" customHeight="1" x14ac:dyDescent="0.25">
      <c r="A20" s="247" t="s">
        <v>79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66"/>
      <c r="AA20" s="66"/>
    </row>
    <row r="21" spans="1:67" ht="14.25" customHeight="1" x14ac:dyDescent="0.25">
      <c r="A21" s="242" t="s">
        <v>80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06">
        <v>4607111035752</v>
      </c>
      <c r="E22" s="20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5"/>
      <c r="O23" s="211" t="s">
        <v>43</v>
      </c>
      <c r="P23" s="212"/>
      <c r="Q23" s="212"/>
      <c r="R23" s="212"/>
      <c r="S23" s="212"/>
      <c r="T23" s="212"/>
      <c r="U23" s="213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5"/>
      <c r="O24" s="211" t="s">
        <v>43</v>
      </c>
      <c r="P24" s="212"/>
      <c r="Q24" s="212"/>
      <c r="R24" s="212"/>
      <c r="S24" s="212"/>
      <c r="T24" s="212"/>
      <c r="U24" s="213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4" t="s">
        <v>48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55"/>
      <c r="AA25" s="55"/>
    </row>
    <row r="26" spans="1:67" ht="16.5" customHeight="1" x14ac:dyDescent="0.25">
      <c r="A26" s="247" t="s">
        <v>85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66"/>
      <c r="AA26" s="66"/>
    </row>
    <row r="27" spans="1:67" ht="14.25" customHeight="1" x14ac:dyDescent="0.25">
      <c r="A27" s="242" t="s">
        <v>86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06">
        <v>4607111036520</v>
      </c>
      <c r="E28" s="20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06">
        <v>4607111036605</v>
      </c>
      <c r="E29" s="20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06">
        <v>4607111036537</v>
      </c>
      <c r="E30" s="20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06">
        <v>4607111036599</v>
      </c>
      <c r="E31" s="20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5"/>
      <c r="O32" s="211" t="s">
        <v>43</v>
      </c>
      <c r="P32" s="212"/>
      <c r="Q32" s="212"/>
      <c r="R32" s="212"/>
      <c r="S32" s="212"/>
      <c r="T32" s="212"/>
      <c r="U32" s="213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5"/>
      <c r="O33" s="211" t="s">
        <v>43</v>
      </c>
      <c r="P33" s="212"/>
      <c r="Q33" s="212"/>
      <c r="R33" s="212"/>
      <c r="S33" s="212"/>
      <c r="T33" s="212"/>
      <c r="U33" s="213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7" t="s">
        <v>97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66"/>
      <c r="AA34" s="66"/>
    </row>
    <row r="35" spans="1:67" ht="14.25" customHeight="1" x14ac:dyDescent="0.25">
      <c r="A35" s="242" t="s">
        <v>80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06">
        <v>4607111036285</v>
      </c>
      <c r="E36" s="20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3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06">
        <v>4607111036308</v>
      </c>
      <c r="E37" s="20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33" t="s">
        <v>102</v>
      </c>
      <c r="P37" s="208"/>
      <c r="Q37" s="208"/>
      <c r="R37" s="208"/>
      <c r="S37" s="209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06">
        <v>4607111036315</v>
      </c>
      <c r="E38" s="20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8"/>
      <c r="Q38" s="208"/>
      <c r="R38" s="208"/>
      <c r="S38" s="20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06">
        <v>4607111036292</v>
      </c>
      <c r="E39" s="20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8"/>
      <c r="Q39" s="208"/>
      <c r="R39" s="208"/>
      <c r="S39" s="209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5"/>
      <c r="O40" s="211" t="s">
        <v>43</v>
      </c>
      <c r="P40" s="212"/>
      <c r="Q40" s="212"/>
      <c r="R40" s="212"/>
      <c r="S40" s="212"/>
      <c r="T40" s="212"/>
      <c r="U40" s="213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5"/>
      <c r="O41" s="211" t="s">
        <v>43</v>
      </c>
      <c r="P41" s="212"/>
      <c r="Q41" s="212"/>
      <c r="R41" s="212"/>
      <c r="S41" s="212"/>
      <c r="T41" s="212"/>
      <c r="U41" s="213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7" t="s">
        <v>107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66"/>
      <c r="AA42" s="66"/>
    </row>
    <row r="43" spans="1:67" ht="14.25" customHeight="1" x14ac:dyDescent="0.25">
      <c r="A43" s="242" t="s">
        <v>108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06">
        <v>4607111038951</v>
      </c>
      <c r="E44" s="20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8"/>
      <c r="Q44" s="208"/>
      <c r="R44" s="208"/>
      <c r="S44" s="20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06">
        <v>4607111037596</v>
      </c>
      <c r="E45" s="20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8"/>
      <c r="Q45" s="208"/>
      <c r="R45" s="208"/>
      <c r="S45" s="20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06">
        <v>4607111038579</v>
      </c>
      <c r="E46" s="20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2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8"/>
      <c r="Q46" s="208"/>
      <c r="R46" s="208"/>
      <c r="S46" s="20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06">
        <v>4607111037053</v>
      </c>
      <c r="E47" s="20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8"/>
      <c r="Q47" s="208"/>
      <c r="R47" s="208"/>
      <c r="S47" s="20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06">
        <v>4607111037060</v>
      </c>
      <c r="E48" s="20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8"/>
      <c r="Q48" s="208"/>
      <c r="R48" s="208"/>
      <c r="S48" s="20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06">
        <v>4607111038968</v>
      </c>
      <c r="E49" s="206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2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8"/>
      <c r="Q49" s="208"/>
      <c r="R49" s="208"/>
      <c r="S49" s="209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5"/>
      <c r="O50" s="211" t="s">
        <v>43</v>
      </c>
      <c r="P50" s="212"/>
      <c r="Q50" s="212"/>
      <c r="R50" s="212"/>
      <c r="S50" s="212"/>
      <c r="T50" s="212"/>
      <c r="U50" s="213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5"/>
      <c r="O51" s="211" t="s">
        <v>43</v>
      </c>
      <c r="P51" s="212"/>
      <c r="Q51" s="212"/>
      <c r="R51" s="212"/>
      <c r="S51" s="212"/>
      <c r="T51" s="212"/>
      <c r="U51" s="213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7" t="s">
        <v>122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66"/>
      <c r="AA52" s="66"/>
    </row>
    <row r="53" spans="1:67" ht="14.25" customHeight="1" x14ac:dyDescent="0.25">
      <c r="A53" s="242" t="s">
        <v>80</v>
      </c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06">
        <v>4607111037190</v>
      </c>
      <c r="E54" s="20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2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8"/>
      <c r="Q54" s="208"/>
      <c r="R54" s="208"/>
      <c r="S54" s="209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06">
        <v>4607111037183</v>
      </c>
      <c r="E55" s="20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8"/>
      <c r="Q55" s="208"/>
      <c r="R55" s="208"/>
      <c r="S55" s="209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06">
        <v>4607111037091</v>
      </c>
      <c r="E56" s="206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8"/>
      <c r="Q56" s="208"/>
      <c r="R56" s="208"/>
      <c r="S56" s="209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06">
        <v>4607111036902</v>
      </c>
      <c r="E57" s="206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8"/>
      <c r="Q57" s="208"/>
      <c r="R57" s="208"/>
      <c r="S57" s="20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06">
        <v>4607111036858</v>
      </c>
      <c r="E58" s="206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8"/>
      <c r="Q58" s="208"/>
      <c r="R58" s="208"/>
      <c r="S58" s="20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06">
        <v>4607111036889</v>
      </c>
      <c r="E59" s="20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5"/>
      <c r="O60" s="211" t="s">
        <v>43</v>
      </c>
      <c r="P60" s="212"/>
      <c r="Q60" s="212"/>
      <c r="R60" s="212"/>
      <c r="S60" s="212"/>
      <c r="T60" s="212"/>
      <c r="U60" s="213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5"/>
      <c r="O61" s="211" t="s">
        <v>43</v>
      </c>
      <c r="P61" s="212"/>
      <c r="Q61" s="212"/>
      <c r="R61" s="212"/>
      <c r="S61" s="212"/>
      <c r="T61" s="212"/>
      <c r="U61" s="213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7" t="s">
        <v>135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66"/>
      <c r="AA62" s="66"/>
    </row>
    <row r="63" spans="1:67" ht="14.25" customHeight="1" x14ac:dyDescent="0.25">
      <c r="A63" s="242" t="s">
        <v>80</v>
      </c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06">
        <v>4607111037411</v>
      </c>
      <c r="E64" s="20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06">
        <v>4607111036728</v>
      </c>
      <c r="E65" s="20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5"/>
      <c r="O66" s="211" t="s">
        <v>43</v>
      </c>
      <c r="P66" s="212"/>
      <c r="Q66" s="212"/>
      <c r="R66" s="212"/>
      <c r="S66" s="212"/>
      <c r="T66" s="212"/>
      <c r="U66" s="213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5"/>
      <c r="O67" s="211" t="s">
        <v>43</v>
      </c>
      <c r="P67" s="212"/>
      <c r="Q67" s="212"/>
      <c r="R67" s="212"/>
      <c r="S67" s="212"/>
      <c r="T67" s="212"/>
      <c r="U67" s="213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7" t="s">
        <v>141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66"/>
      <c r="AA68" s="66"/>
    </row>
    <row r="69" spans="1:67" ht="14.25" customHeight="1" x14ac:dyDescent="0.25">
      <c r="A69" s="242" t="s">
        <v>142</v>
      </c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06">
        <v>4607111033659</v>
      </c>
      <c r="E70" s="20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1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5"/>
      <c r="O71" s="211" t="s">
        <v>43</v>
      </c>
      <c r="P71" s="212"/>
      <c r="Q71" s="212"/>
      <c r="R71" s="212"/>
      <c r="S71" s="212"/>
      <c r="T71" s="212"/>
      <c r="U71" s="213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5"/>
      <c r="O72" s="211" t="s">
        <v>43</v>
      </c>
      <c r="P72" s="212"/>
      <c r="Q72" s="212"/>
      <c r="R72" s="212"/>
      <c r="S72" s="212"/>
      <c r="T72" s="212"/>
      <c r="U72" s="213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7" t="s">
        <v>145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66"/>
      <c r="AA73" s="66"/>
    </row>
    <row r="74" spans="1:67" ht="14.25" customHeight="1" x14ac:dyDescent="0.25">
      <c r="A74" s="242" t="s">
        <v>146</v>
      </c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06">
        <v>4607111034137</v>
      </c>
      <c r="E75" s="20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1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06">
        <v>4607111034120</v>
      </c>
      <c r="E76" s="20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5"/>
      <c r="O77" s="211" t="s">
        <v>43</v>
      </c>
      <c r="P77" s="212"/>
      <c r="Q77" s="212"/>
      <c r="R77" s="212"/>
      <c r="S77" s="212"/>
      <c r="T77" s="212"/>
      <c r="U77" s="213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5"/>
      <c r="O78" s="211" t="s">
        <v>43</v>
      </c>
      <c r="P78" s="212"/>
      <c r="Q78" s="212"/>
      <c r="R78" s="212"/>
      <c r="S78" s="212"/>
      <c r="T78" s="212"/>
      <c r="U78" s="213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7" t="s">
        <v>151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66"/>
      <c r="AA79" s="66"/>
    </row>
    <row r="80" spans="1:67" ht="14.25" customHeight="1" x14ac:dyDescent="0.25">
      <c r="A80" s="242" t="s">
        <v>142</v>
      </c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06">
        <v>4607111036407</v>
      </c>
      <c r="E81" s="20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0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06">
        <v>4607111033628</v>
      </c>
      <c r="E82" s="20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06">
        <v>4607111033451</v>
      </c>
      <c r="E83" s="20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06">
        <v>4607111035141</v>
      </c>
      <c r="E84" s="20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06">
        <v>4607111035028</v>
      </c>
      <c r="E85" s="20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06">
        <v>4607111033444</v>
      </c>
      <c r="E86" s="20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5"/>
      <c r="O87" s="211" t="s">
        <v>43</v>
      </c>
      <c r="P87" s="212"/>
      <c r="Q87" s="212"/>
      <c r="R87" s="212"/>
      <c r="S87" s="212"/>
      <c r="T87" s="212"/>
      <c r="U87" s="213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5"/>
      <c r="O88" s="211" t="s">
        <v>43</v>
      </c>
      <c r="P88" s="212"/>
      <c r="Q88" s="212"/>
      <c r="R88" s="212"/>
      <c r="S88" s="212"/>
      <c r="T88" s="212"/>
      <c r="U88" s="213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7" t="s">
        <v>164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66"/>
      <c r="AA89" s="66"/>
    </row>
    <row r="90" spans="1:67" ht="14.25" customHeight="1" x14ac:dyDescent="0.25">
      <c r="A90" s="242" t="s">
        <v>164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06">
        <v>4607025784012</v>
      </c>
      <c r="E91" s="20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8"/>
      <c r="Q91" s="208"/>
      <c r="R91" s="208"/>
      <c r="S91" s="209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06">
        <v>4607025784319</v>
      </c>
      <c r="E92" s="20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8"/>
      <c r="Q92" s="208"/>
      <c r="R92" s="208"/>
      <c r="S92" s="209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06">
        <v>4607111035370</v>
      </c>
      <c r="E93" s="20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8"/>
      <c r="Q93" s="208"/>
      <c r="R93" s="208"/>
      <c r="S93" s="20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5"/>
      <c r="O94" s="211" t="s">
        <v>43</v>
      </c>
      <c r="P94" s="212"/>
      <c r="Q94" s="212"/>
      <c r="R94" s="212"/>
      <c r="S94" s="212"/>
      <c r="T94" s="212"/>
      <c r="U94" s="213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5"/>
      <c r="O95" s="211" t="s">
        <v>43</v>
      </c>
      <c r="P95" s="212"/>
      <c r="Q95" s="212"/>
      <c r="R95" s="212"/>
      <c r="S95" s="212"/>
      <c r="T95" s="212"/>
      <c r="U95" s="213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7" t="s">
        <v>171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66"/>
      <c r="AA96" s="66"/>
    </row>
    <row r="97" spans="1:67" ht="14.25" customHeight="1" x14ac:dyDescent="0.25">
      <c r="A97" s="242" t="s">
        <v>80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06">
        <v>4607111033970</v>
      </c>
      <c r="E98" s="20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8"/>
      <c r="Q98" s="208"/>
      <c r="R98" s="208"/>
      <c r="S98" s="209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06">
        <v>4607111034144</v>
      </c>
      <c r="E99" s="20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8"/>
      <c r="Q99" s="208"/>
      <c r="R99" s="208"/>
      <c r="S99" s="209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06">
        <v>4607111033987</v>
      </c>
      <c r="E100" s="20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8"/>
      <c r="Q100" s="208"/>
      <c r="R100" s="208"/>
      <c r="S100" s="209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06">
        <v>4607111034151</v>
      </c>
      <c r="E101" s="20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8"/>
      <c r="Q101" s="208"/>
      <c r="R101" s="208"/>
      <c r="S101" s="209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5"/>
      <c r="O102" s="211" t="s">
        <v>43</v>
      </c>
      <c r="P102" s="212"/>
      <c r="Q102" s="212"/>
      <c r="R102" s="212"/>
      <c r="S102" s="212"/>
      <c r="T102" s="212"/>
      <c r="U102" s="213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5"/>
      <c r="O103" s="211" t="s">
        <v>43</v>
      </c>
      <c r="P103" s="212"/>
      <c r="Q103" s="212"/>
      <c r="R103" s="212"/>
      <c r="S103" s="212"/>
      <c r="T103" s="212"/>
      <c r="U103" s="213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47" t="s">
        <v>180</v>
      </c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66"/>
      <c r="AA104" s="66"/>
    </row>
    <row r="105" spans="1:67" ht="14.25" customHeight="1" x14ac:dyDescent="0.25">
      <c r="A105" s="242" t="s">
        <v>142</v>
      </c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06">
        <v>4607111034014</v>
      </c>
      <c r="E106" s="206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2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8"/>
      <c r="Q106" s="208"/>
      <c r="R106" s="208"/>
      <c r="S106" s="209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06">
        <v>4607111033994</v>
      </c>
      <c r="E107" s="20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8"/>
      <c r="Q107" s="208"/>
      <c r="R107" s="208"/>
      <c r="S107" s="209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x14ac:dyDescent="0.2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5"/>
      <c r="O108" s="211" t="s">
        <v>43</v>
      </c>
      <c r="P108" s="212"/>
      <c r="Q108" s="212"/>
      <c r="R108" s="212"/>
      <c r="S108" s="212"/>
      <c r="T108" s="212"/>
      <c r="U108" s="213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67" x14ac:dyDescent="0.2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5"/>
      <c r="O109" s="211" t="s">
        <v>43</v>
      </c>
      <c r="P109" s="212"/>
      <c r="Q109" s="212"/>
      <c r="R109" s="212"/>
      <c r="S109" s="212"/>
      <c r="T109" s="212"/>
      <c r="U109" s="213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67" ht="16.5" customHeight="1" x14ac:dyDescent="0.25">
      <c r="A110" s="247" t="s">
        <v>185</v>
      </c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66"/>
      <c r="AA110" s="66"/>
    </row>
    <row r="111" spans="1:67" ht="14.25" customHeight="1" x14ac:dyDescent="0.25">
      <c r="A111" s="242" t="s">
        <v>142</v>
      </c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06">
        <v>4607111034199</v>
      </c>
      <c r="E112" s="206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8"/>
      <c r="Q112" s="208"/>
      <c r="R112" s="208"/>
      <c r="S112" s="209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0</v>
      </c>
      <c r="BM112" s="83">
        <f>IFERROR(X112*I112,"0")</f>
        <v>0</v>
      </c>
      <c r="BN112" s="83">
        <f>IFERROR(W112/J112,"0")</f>
        <v>0</v>
      </c>
      <c r="BO112" s="83">
        <f>IFERROR(X112/J112,"0")</f>
        <v>0</v>
      </c>
    </row>
    <row r="113" spans="1:67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5"/>
      <c r="O113" s="211" t="s">
        <v>43</v>
      </c>
      <c r="P113" s="212"/>
      <c r="Q113" s="212"/>
      <c r="R113" s="212"/>
      <c r="S113" s="212"/>
      <c r="T113" s="212"/>
      <c r="U113" s="213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67" x14ac:dyDescent="0.2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5"/>
      <c r="O114" s="211" t="s">
        <v>43</v>
      </c>
      <c r="P114" s="212"/>
      <c r="Q114" s="212"/>
      <c r="R114" s="212"/>
      <c r="S114" s="212"/>
      <c r="T114" s="212"/>
      <c r="U114" s="213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67" ht="16.5" customHeight="1" x14ac:dyDescent="0.25">
      <c r="A115" s="247" t="s">
        <v>188</v>
      </c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66"/>
      <c r="AA115" s="66"/>
    </row>
    <row r="116" spans="1:67" ht="14.25" customHeight="1" x14ac:dyDescent="0.25">
      <c r="A116" s="242" t="s">
        <v>142</v>
      </c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67"/>
      <c r="AA116" s="67"/>
    </row>
    <row r="117" spans="1:67" ht="27" customHeight="1" x14ac:dyDescent="0.25">
      <c r="A117" s="64" t="s">
        <v>189</v>
      </c>
      <c r="B117" s="64" t="s">
        <v>190</v>
      </c>
      <c r="C117" s="37">
        <v>4301130006</v>
      </c>
      <c r="D117" s="206">
        <v>4607111034670</v>
      </c>
      <c r="E117" s="206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8"/>
      <c r="Q117" s="208"/>
      <c r="R117" s="208"/>
      <c r="S117" s="209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customHeight="1" x14ac:dyDescent="0.25">
      <c r="A118" s="64" t="s">
        <v>192</v>
      </c>
      <c r="B118" s="64" t="s">
        <v>193</v>
      </c>
      <c r="C118" s="37">
        <v>4301130003</v>
      </c>
      <c r="D118" s="206">
        <v>4607111034687</v>
      </c>
      <c r="E118" s="206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8"/>
      <c r="Q118" s="208"/>
      <c r="R118" s="208"/>
      <c r="S118" s="209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06">
        <v>4607111034380</v>
      </c>
      <c r="E119" s="206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29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8"/>
      <c r="Q119" s="208"/>
      <c r="R119" s="208"/>
      <c r="S119" s="209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06">
        <v>4607111034397</v>
      </c>
      <c r="E120" s="20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29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8"/>
      <c r="Q120" s="208"/>
      <c r="R120" s="208"/>
      <c r="S120" s="209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5"/>
      <c r="O121" s="211" t="s">
        <v>43</v>
      </c>
      <c r="P121" s="212"/>
      <c r="Q121" s="212"/>
      <c r="R121" s="212"/>
      <c r="S121" s="212"/>
      <c r="T121" s="212"/>
      <c r="U121" s="213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67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5"/>
      <c r="O122" s="211" t="s">
        <v>43</v>
      </c>
      <c r="P122" s="212"/>
      <c r="Q122" s="212"/>
      <c r="R122" s="212"/>
      <c r="S122" s="212"/>
      <c r="T122" s="212"/>
      <c r="U122" s="213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67" ht="16.5" customHeight="1" x14ac:dyDescent="0.25">
      <c r="A123" s="247" t="s">
        <v>198</v>
      </c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66"/>
      <c r="AA123" s="66"/>
    </row>
    <row r="124" spans="1:67" ht="14.25" customHeight="1" x14ac:dyDescent="0.25">
      <c r="A124" s="242" t="s">
        <v>142</v>
      </c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06">
        <v>4607111035806</v>
      </c>
      <c r="E125" s="206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8"/>
      <c r="Q125" s="208"/>
      <c r="R125" s="208"/>
      <c r="S125" s="209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5"/>
      <c r="O126" s="211" t="s">
        <v>43</v>
      </c>
      <c r="P126" s="212"/>
      <c r="Q126" s="212"/>
      <c r="R126" s="212"/>
      <c r="S126" s="212"/>
      <c r="T126" s="212"/>
      <c r="U126" s="213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5"/>
      <c r="O127" s="211" t="s">
        <v>43</v>
      </c>
      <c r="P127" s="212"/>
      <c r="Q127" s="212"/>
      <c r="R127" s="212"/>
      <c r="S127" s="212"/>
      <c r="T127" s="212"/>
      <c r="U127" s="213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47" t="s">
        <v>201</v>
      </c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66"/>
      <c r="AA128" s="66"/>
    </row>
    <row r="129" spans="1:67" ht="14.25" customHeight="1" x14ac:dyDescent="0.25">
      <c r="A129" s="242" t="s">
        <v>202</v>
      </c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67"/>
      <c r="AA129" s="67"/>
    </row>
    <row r="130" spans="1:67" ht="27" customHeight="1" x14ac:dyDescent="0.25">
      <c r="A130" s="64" t="s">
        <v>203</v>
      </c>
      <c r="B130" s="64" t="s">
        <v>204</v>
      </c>
      <c r="C130" s="37">
        <v>4301070768</v>
      </c>
      <c r="D130" s="206">
        <v>4607111035639</v>
      </c>
      <c r="E130" s="206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2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8"/>
      <c r="Q130" s="208"/>
      <c r="R130" s="208"/>
      <c r="S130" s="209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206</v>
      </c>
      <c r="B131" s="64" t="s">
        <v>207</v>
      </c>
      <c r="C131" s="37">
        <v>4301070797</v>
      </c>
      <c r="D131" s="206">
        <v>4607111035646</v>
      </c>
      <c r="E131" s="206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2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8"/>
      <c r="Q131" s="208"/>
      <c r="R131" s="208"/>
      <c r="S131" s="20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5"/>
      <c r="O132" s="211" t="s">
        <v>43</v>
      </c>
      <c r="P132" s="212"/>
      <c r="Q132" s="212"/>
      <c r="R132" s="212"/>
      <c r="S132" s="212"/>
      <c r="T132" s="212"/>
      <c r="U132" s="213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x14ac:dyDescent="0.2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5"/>
      <c r="O133" s="211" t="s">
        <v>43</v>
      </c>
      <c r="P133" s="212"/>
      <c r="Q133" s="212"/>
      <c r="R133" s="212"/>
      <c r="S133" s="212"/>
      <c r="T133" s="212"/>
      <c r="U133" s="213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customHeight="1" x14ac:dyDescent="0.25">
      <c r="A134" s="247" t="s">
        <v>209</v>
      </c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66"/>
      <c r="AA134" s="66"/>
    </row>
    <row r="135" spans="1:67" ht="14.25" customHeight="1" x14ac:dyDescent="0.25">
      <c r="A135" s="242" t="s">
        <v>142</v>
      </c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67"/>
      <c r="AA135" s="67"/>
    </row>
    <row r="136" spans="1:67" ht="27" customHeight="1" x14ac:dyDescent="0.25">
      <c r="A136" s="64" t="s">
        <v>210</v>
      </c>
      <c r="B136" s="64" t="s">
        <v>211</v>
      </c>
      <c r="C136" s="37">
        <v>4301135133</v>
      </c>
      <c r="D136" s="206">
        <v>4607111036568</v>
      </c>
      <c r="E136" s="206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28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8"/>
      <c r="Q136" s="208"/>
      <c r="R136" s="208"/>
      <c r="S136" s="209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5"/>
      <c r="O137" s="211" t="s">
        <v>43</v>
      </c>
      <c r="P137" s="212"/>
      <c r="Q137" s="212"/>
      <c r="R137" s="212"/>
      <c r="S137" s="212"/>
      <c r="T137" s="212"/>
      <c r="U137" s="213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5"/>
      <c r="O138" s="211" t="s">
        <v>43</v>
      </c>
      <c r="P138" s="212"/>
      <c r="Q138" s="212"/>
      <c r="R138" s="212"/>
      <c r="S138" s="212"/>
      <c r="T138" s="212"/>
      <c r="U138" s="213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54" t="s">
        <v>212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55"/>
      <c r="AA139" s="55"/>
    </row>
    <row r="140" spans="1:67" ht="16.5" customHeight="1" x14ac:dyDescent="0.25">
      <c r="A140" s="247" t="s">
        <v>213</v>
      </c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66"/>
      <c r="AA140" s="66"/>
    </row>
    <row r="141" spans="1:67" ht="14.25" customHeight="1" x14ac:dyDescent="0.25">
      <c r="A141" s="242" t="s">
        <v>142</v>
      </c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67"/>
      <c r="AA141" s="67"/>
    </row>
    <row r="142" spans="1:67" ht="37.5" customHeight="1" x14ac:dyDescent="0.25">
      <c r="A142" s="64" t="s">
        <v>214</v>
      </c>
      <c r="B142" s="64" t="s">
        <v>215</v>
      </c>
      <c r="C142" s="37">
        <v>4301135129</v>
      </c>
      <c r="D142" s="206">
        <v>4607111036841</v>
      </c>
      <c r="E142" s="206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28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8"/>
      <c r="Q142" s="208"/>
      <c r="R142" s="208"/>
      <c r="S142" s="209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customHeight="1" x14ac:dyDescent="0.25">
      <c r="A143" s="64" t="s">
        <v>216</v>
      </c>
      <c r="B143" s="64" t="s">
        <v>217</v>
      </c>
      <c r="C143" s="37">
        <v>4301135317</v>
      </c>
      <c r="D143" s="206">
        <v>4607111039057</v>
      </c>
      <c r="E143" s="206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288" t="s">
        <v>218</v>
      </c>
      <c r="P143" s="208"/>
      <c r="Q143" s="208"/>
      <c r="R143" s="208"/>
      <c r="S143" s="20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5"/>
      <c r="O144" s="211" t="s">
        <v>43</v>
      </c>
      <c r="P144" s="212"/>
      <c r="Q144" s="212"/>
      <c r="R144" s="212"/>
      <c r="S144" s="212"/>
      <c r="T144" s="212"/>
      <c r="U144" s="213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x14ac:dyDescent="0.2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5"/>
      <c r="O145" s="211" t="s">
        <v>43</v>
      </c>
      <c r="P145" s="212"/>
      <c r="Q145" s="212"/>
      <c r="R145" s="212"/>
      <c r="S145" s="212"/>
      <c r="T145" s="212"/>
      <c r="U145" s="213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customHeight="1" x14ac:dyDescent="0.25">
      <c r="A146" s="247" t="s">
        <v>219</v>
      </c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66"/>
      <c r="AA146" s="66"/>
    </row>
    <row r="147" spans="1:67" ht="14.25" customHeight="1" x14ac:dyDescent="0.25">
      <c r="A147" s="242" t="s">
        <v>202</v>
      </c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67"/>
      <c r="AA147" s="67"/>
    </row>
    <row r="148" spans="1:67" ht="16.5" customHeight="1" x14ac:dyDescent="0.25">
      <c r="A148" s="64" t="s">
        <v>220</v>
      </c>
      <c r="B148" s="64" t="s">
        <v>221</v>
      </c>
      <c r="C148" s="37">
        <v>4301071010</v>
      </c>
      <c r="D148" s="206">
        <v>4607111037701</v>
      </c>
      <c r="E148" s="206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28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8"/>
      <c r="Q148" s="208"/>
      <c r="R148" s="208"/>
      <c r="S148" s="209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5"/>
      <c r="O149" s="211" t="s">
        <v>43</v>
      </c>
      <c r="P149" s="212"/>
      <c r="Q149" s="212"/>
      <c r="R149" s="212"/>
      <c r="S149" s="212"/>
      <c r="T149" s="212"/>
      <c r="U149" s="213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5"/>
      <c r="O150" s="211" t="s">
        <v>43</v>
      </c>
      <c r="P150" s="212"/>
      <c r="Q150" s="212"/>
      <c r="R150" s="212"/>
      <c r="S150" s="212"/>
      <c r="T150" s="212"/>
      <c r="U150" s="213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47" t="s">
        <v>222</v>
      </c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66"/>
      <c r="AA151" s="66"/>
    </row>
    <row r="152" spans="1:67" ht="14.25" customHeight="1" x14ac:dyDescent="0.25">
      <c r="A152" s="242" t="s">
        <v>80</v>
      </c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67"/>
      <c r="AA152" s="67"/>
    </row>
    <row r="153" spans="1:67" ht="16.5" customHeight="1" x14ac:dyDescent="0.25">
      <c r="A153" s="64" t="s">
        <v>223</v>
      </c>
      <c r="B153" s="64" t="s">
        <v>224</v>
      </c>
      <c r="C153" s="37">
        <v>4301071026</v>
      </c>
      <c r="D153" s="206">
        <v>4607111036384</v>
      </c>
      <c r="E153" s="206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286" t="s">
        <v>225</v>
      </c>
      <c r="P153" s="208"/>
      <c r="Q153" s="208"/>
      <c r="R153" s="208"/>
      <c r="S153" s="209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226</v>
      </c>
      <c r="B154" s="64" t="s">
        <v>227</v>
      </c>
      <c r="C154" s="37">
        <v>4301070956</v>
      </c>
      <c r="D154" s="206">
        <v>4640242180250</v>
      </c>
      <c r="E154" s="206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282" t="s">
        <v>228</v>
      </c>
      <c r="P154" s="208"/>
      <c r="Q154" s="208"/>
      <c r="R154" s="208"/>
      <c r="S154" s="20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229</v>
      </c>
      <c r="B155" s="64" t="s">
        <v>230</v>
      </c>
      <c r="C155" s="37">
        <v>4301071028</v>
      </c>
      <c r="D155" s="206">
        <v>4607111036216</v>
      </c>
      <c r="E155" s="206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28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8"/>
      <c r="Q155" s="208"/>
      <c r="R155" s="208"/>
      <c r="S155" s="20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4301071027</v>
      </c>
      <c r="D156" s="206">
        <v>4607111036278</v>
      </c>
      <c r="E156" s="206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284" t="s">
        <v>233</v>
      </c>
      <c r="P156" s="208"/>
      <c r="Q156" s="208"/>
      <c r="R156" s="208"/>
      <c r="S156" s="20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5"/>
      <c r="O157" s="211" t="s">
        <v>43</v>
      </c>
      <c r="P157" s="212"/>
      <c r="Q157" s="212"/>
      <c r="R157" s="212"/>
      <c r="S157" s="212"/>
      <c r="T157" s="212"/>
      <c r="U157" s="213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5"/>
      <c r="O158" s="211" t="s">
        <v>43</v>
      </c>
      <c r="P158" s="212"/>
      <c r="Q158" s="212"/>
      <c r="R158" s="212"/>
      <c r="S158" s="212"/>
      <c r="T158" s="212"/>
      <c r="U158" s="213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42" t="s">
        <v>234</v>
      </c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67"/>
      <c r="AA159" s="67"/>
    </row>
    <row r="160" spans="1:67" ht="27" customHeight="1" x14ac:dyDescent="0.25">
      <c r="A160" s="64" t="s">
        <v>235</v>
      </c>
      <c r="B160" s="64" t="s">
        <v>236</v>
      </c>
      <c r="C160" s="37">
        <v>4301080153</v>
      </c>
      <c r="D160" s="206">
        <v>4607111036827</v>
      </c>
      <c r="E160" s="206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8"/>
      <c r="Q160" s="208"/>
      <c r="R160" s="208"/>
      <c r="S160" s="209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237</v>
      </c>
      <c r="B161" s="64" t="s">
        <v>238</v>
      </c>
      <c r="C161" s="37">
        <v>4301080154</v>
      </c>
      <c r="D161" s="206">
        <v>4607111036834</v>
      </c>
      <c r="E161" s="206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8"/>
      <c r="Q161" s="208"/>
      <c r="R161" s="208"/>
      <c r="S161" s="20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5"/>
      <c r="O162" s="211" t="s">
        <v>43</v>
      </c>
      <c r="P162" s="212"/>
      <c r="Q162" s="212"/>
      <c r="R162" s="212"/>
      <c r="S162" s="212"/>
      <c r="T162" s="212"/>
      <c r="U162" s="213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5"/>
      <c r="O163" s="211" t="s">
        <v>43</v>
      </c>
      <c r="P163" s="212"/>
      <c r="Q163" s="212"/>
      <c r="R163" s="212"/>
      <c r="S163" s="212"/>
      <c r="T163" s="212"/>
      <c r="U163" s="213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54" t="s">
        <v>239</v>
      </c>
      <c r="B164" s="254"/>
      <c r="C164" s="254"/>
      <c r="D164" s="254"/>
      <c r="E164" s="254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4"/>
      <c r="Y164" s="254"/>
      <c r="Z164" s="55"/>
      <c r="AA164" s="55"/>
    </row>
    <row r="165" spans="1:67" ht="16.5" customHeight="1" x14ac:dyDescent="0.25">
      <c r="A165" s="247" t="s">
        <v>240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66"/>
      <c r="AA165" s="66"/>
    </row>
    <row r="166" spans="1:67" ht="14.25" customHeight="1" x14ac:dyDescent="0.25">
      <c r="A166" s="242" t="s">
        <v>86</v>
      </c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67"/>
      <c r="AA166" s="67"/>
    </row>
    <row r="167" spans="1:67" ht="16.5" customHeight="1" x14ac:dyDescent="0.25">
      <c r="A167" s="64" t="s">
        <v>241</v>
      </c>
      <c r="B167" s="64" t="s">
        <v>242</v>
      </c>
      <c r="C167" s="37">
        <v>4301132097</v>
      </c>
      <c r="D167" s="206">
        <v>4607111035721</v>
      </c>
      <c r="E167" s="206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8"/>
      <c r="Q167" s="208"/>
      <c r="R167" s="208"/>
      <c r="S167" s="209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06">
        <v>4607111035691</v>
      </c>
      <c r="E168" s="20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8"/>
      <c r="Q168" s="208"/>
      <c r="R168" s="208"/>
      <c r="S168" s="209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5"/>
      <c r="O169" s="211" t="s">
        <v>43</v>
      </c>
      <c r="P169" s="212"/>
      <c r="Q169" s="212"/>
      <c r="R169" s="212"/>
      <c r="S169" s="212"/>
      <c r="T169" s="212"/>
      <c r="U169" s="213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5"/>
      <c r="O170" s="211" t="s">
        <v>43</v>
      </c>
      <c r="P170" s="212"/>
      <c r="Q170" s="212"/>
      <c r="R170" s="212"/>
      <c r="S170" s="212"/>
      <c r="T170" s="212"/>
      <c r="U170" s="213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47" t="s">
        <v>245</v>
      </c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66"/>
      <c r="AA171" s="66"/>
    </row>
    <row r="172" spans="1:67" ht="14.25" customHeight="1" x14ac:dyDescent="0.25">
      <c r="A172" s="242" t="s">
        <v>245</v>
      </c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67"/>
      <c r="AA172" s="67"/>
    </row>
    <row r="173" spans="1:67" ht="27" customHeight="1" x14ac:dyDescent="0.25">
      <c r="A173" s="64" t="s">
        <v>246</v>
      </c>
      <c r="B173" s="64" t="s">
        <v>247</v>
      </c>
      <c r="C173" s="37">
        <v>4301133002</v>
      </c>
      <c r="D173" s="206">
        <v>4607111035783</v>
      </c>
      <c r="E173" s="206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27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8"/>
      <c r="Q173" s="208"/>
      <c r="R173" s="208"/>
      <c r="S173" s="209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5"/>
      <c r="O174" s="211" t="s">
        <v>43</v>
      </c>
      <c r="P174" s="212"/>
      <c r="Q174" s="212"/>
      <c r="R174" s="212"/>
      <c r="S174" s="212"/>
      <c r="T174" s="212"/>
      <c r="U174" s="213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5"/>
      <c r="O175" s="211" t="s">
        <v>43</v>
      </c>
      <c r="P175" s="212"/>
      <c r="Q175" s="212"/>
      <c r="R175" s="212"/>
      <c r="S175" s="212"/>
      <c r="T175" s="212"/>
      <c r="U175" s="213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47" t="s">
        <v>239</v>
      </c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66"/>
      <c r="AA176" s="66"/>
    </row>
    <row r="177" spans="1:67" ht="14.25" customHeight="1" x14ac:dyDescent="0.25">
      <c r="A177" s="242" t="s">
        <v>248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67"/>
      <c r="AA177" s="67"/>
    </row>
    <row r="178" spans="1:67" ht="27" customHeight="1" x14ac:dyDescent="0.25">
      <c r="A178" s="64" t="s">
        <v>249</v>
      </c>
      <c r="B178" s="64" t="s">
        <v>250</v>
      </c>
      <c r="C178" s="37">
        <v>4301051319</v>
      </c>
      <c r="D178" s="206">
        <v>4680115881204</v>
      </c>
      <c r="E178" s="206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8"/>
      <c r="Q178" s="208"/>
      <c r="R178" s="208"/>
      <c r="S178" s="209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5"/>
      <c r="O179" s="211" t="s">
        <v>43</v>
      </c>
      <c r="P179" s="212"/>
      <c r="Q179" s="212"/>
      <c r="R179" s="212"/>
      <c r="S179" s="212"/>
      <c r="T179" s="212"/>
      <c r="U179" s="213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5"/>
      <c r="O180" s="211" t="s">
        <v>43</v>
      </c>
      <c r="P180" s="212"/>
      <c r="Q180" s="212"/>
      <c r="R180" s="212"/>
      <c r="S180" s="212"/>
      <c r="T180" s="212"/>
      <c r="U180" s="213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47" t="s">
        <v>253</v>
      </c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66"/>
      <c r="AA181" s="66"/>
    </row>
    <row r="182" spans="1:67" ht="14.25" customHeight="1" x14ac:dyDescent="0.25">
      <c r="A182" s="242" t="s">
        <v>86</v>
      </c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4301132079</v>
      </c>
      <c r="D183" s="206">
        <v>4607111038487</v>
      </c>
      <c r="E183" s="206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27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8"/>
      <c r="Q183" s="208"/>
      <c r="R183" s="208"/>
      <c r="S183" s="209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5"/>
      <c r="O184" s="211" t="s">
        <v>43</v>
      </c>
      <c r="P184" s="212"/>
      <c r="Q184" s="212"/>
      <c r="R184" s="212"/>
      <c r="S184" s="212"/>
      <c r="T184" s="212"/>
      <c r="U184" s="213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5"/>
      <c r="O185" s="211" t="s">
        <v>43</v>
      </c>
      <c r="P185" s="212"/>
      <c r="Q185" s="212"/>
      <c r="R185" s="212"/>
      <c r="S185" s="212"/>
      <c r="T185" s="212"/>
      <c r="U185" s="213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54" t="s">
        <v>256</v>
      </c>
      <c r="B186" s="254"/>
      <c r="C186" s="254"/>
      <c r="D186" s="254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55"/>
      <c r="AA186" s="55"/>
    </row>
    <row r="187" spans="1:67" ht="16.5" customHeight="1" x14ac:dyDescent="0.25">
      <c r="A187" s="247" t="s">
        <v>257</v>
      </c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66"/>
      <c r="AA187" s="66"/>
    </row>
    <row r="188" spans="1:67" ht="14.25" customHeight="1" x14ac:dyDescent="0.25">
      <c r="A188" s="242" t="s">
        <v>80</v>
      </c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67"/>
      <c r="AA188" s="67"/>
    </row>
    <row r="189" spans="1:67" ht="16.5" customHeight="1" x14ac:dyDescent="0.25">
      <c r="A189" s="64" t="s">
        <v>258</v>
      </c>
      <c r="B189" s="64" t="s">
        <v>259</v>
      </c>
      <c r="C189" s="37">
        <v>4301070913</v>
      </c>
      <c r="D189" s="206">
        <v>4607111036957</v>
      </c>
      <c r="E189" s="206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27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8"/>
      <c r="Q189" s="208"/>
      <c r="R189" s="208"/>
      <c r="S189" s="209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customHeight="1" x14ac:dyDescent="0.25">
      <c r="A190" s="64" t="s">
        <v>260</v>
      </c>
      <c r="B190" s="64" t="s">
        <v>261</v>
      </c>
      <c r="C190" s="37">
        <v>4301070912</v>
      </c>
      <c r="D190" s="206">
        <v>4607111037213</v>
      </c>
      <c r="E190" s="206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2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8"/>
      <c r="Q190" s="208"/>
      <c r="R190" s="208"/>
      <c r="S190" s="209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5"/>
      <c r="O191" s="211" t="s">
        <v>43</v>
      </c>
      <c r="P191" s="212"/>
      <c r="Q191" s="212"/>
      <c r="R191" s="212"/>
      <c r="S191" s="212"/>
      <c r="T191" s="212"/>
      <c r="U191" s="213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x14ac:dyDescent="0.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5"/>
      <c r="O192" s="211" t="s">
        <v>43</v>
      </c>
      <c r="P192" s="212"/>
      <c r="Q192" s="212"/>
      <c r="R192" s="212"/>
      <c r="S192" s="212"/>
      <c r="T192" s="212"/>
      <c r="U192" s="213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customHeight="1" x14ac:dyDescent="0.25">
      <c r="A193" s="247" t="s">
        <v>262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66"/>
      <c r="AA193" s="66"/>
    </row>
    <row r="194" spans="1:67" ht="14.25" customHeight="1" x14ac:dyDescent="0.25">
      <c r="A194" s="242" t="s">
        <v>80</v>
      </c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67"/>
      <c r="AA194" s="67"/>
    </row>
    <row r="195" spans="1:67" ht="16.5" customHeight="1" x14ac:dyDescent="0.25">
      <c r="A195" s="64" t="s">
        <v>263</v>
      </c>
      <c r="B195" s="64" t="s">
        <v>264</v>
      </c>
      <c r="C195" s="37">
        <v>4301070948</v>
      </c>
      <c r="D195" s="206">
        <v>4607111037022</v>
      </c>
      <c r="E195" s="206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2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8"/>
      <c r="Q195" s="208"/>
      <c r="R195" s="208"/>
      <c r="S195" s="209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265</v>
      </c>
      <c r="B196" s="64" t="s">
        <v>266</v>
      </c>
      <c r="C196" s="37">
        <v>4301070990</v>
      </c>
      <c r="D196" s="206">
        <v>4607111038494</v>
      </c>
      <c r="E196" s="20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2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8"/>
      <c r="Q196" s="208"/>
      <c r="R196" s="208"/>
      <c r="S196" s="20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4301070966</v>
      </c>
      <c r="D197" s="206">
        <v>4607111038135</v>
      </c>
      <c r="E197" s="206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2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8"/>
      <c r="Q197" s="208"/>
      <c r="R197" s="208"/>
      <c r="S197" s="209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5"/>
      <c r="O198" s="211" t="s">
        <v>43</v>
      </c>
      <c r="P198" s="212"/>
      <c r="Q198" s="212"/>
      <c r="R198" s="212"/>
      <c r="S198" s="212"/>
      <c r="T198" s="212"/>
      <c r="U198" s="213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5"/>
      <c r="O199" s="211" t="s">
        <v>43</v>
      </c>
      <c r="P199" s="212"/>
      <c r="Q199" s="212"/>
      <c r="R199" s="212"/>
      <c r="S199" s="212"/>
      <c r="T199" s="212"/>
      <c r="U199" s="213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47" t="s">
        <v>269</v>
      </c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66"/>
      <c r="AA200" s="66"/>
    </row>
    <row r="201" spans="1:67" ht="14.25" customHeight="1" x14ac:dyDescent="0.25">
      <c r="A201" s="242" t="s">
        <v>80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67"/>
      <c r="AA201" s="67"/>
    </row>
    <row r="202" spans="1:67" ht="27" customHeight="1" x14ac:dyDescent="0.25">
      <c r="A202" s="64" t="s">
        <v>270</v>
      </c>
      <c r="B202" s="64" t="s">
        <v>271</v>
      </c>
      <c r="C202" s="37">
        <v>4301070996</v>
      </c>
      <c r="D202" s="206">
        <v>4607111038654</v>
      </c>
      <c r="E202" s="206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2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8"/>
      <c r="Q202" s="208"/>
      <c r="R202" s="208"/>
      <c r="S202" s="209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272</v>
      </c>
      <c r="B203" s="64" t="s">
        <v>273</v>
      </c>
      <c r="C203" s="37">
        <v>4301070997</v>
      </c>
      <c r="D203" s="206">
        <v>4607111038586</v>
      </c>
      <c r="E203" s="206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8"/>
      <c r="Q203" s="208"/>
      <c r="R203" s="208"/>
      <c r="S203" s="20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4301070962</v>
      </c>
      <c r="D204" s="206">
        <v>4607111038609</v>
      </c>
      <c r="E204" s="206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2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8"/>
      <c r="Q204" s="208"/>
      <c r="R204" s="208"/>
      <c r="S204" s="20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4301070963</v>
      </c>
      <c r="D205" s="206">
        <v>4607111038630</v>
      </c>
      <c r="E205" s="206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8"/>
      <c r="Q205" s="208"/>
      <c r="R205" s="208"/>
      <c r="S205" s="20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4301070959</v>
      </c>
      <c r="D206" s="206">
        <v>4607111038616</v>
      </c>
      <c r="E206" s="206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8"/>
      <c r="Q206" s="208"/>
      <c r="R206" s="208"/>
      <c r="S206" s="20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4301070960</v>
      </c>
      <c r="D207" s="206">
        <v>4607111038623</v>
      </c>
      <c r="E207" s="206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8"/>
      <c r="Q207" s="208"/>
      <c r="R207" s="208"/>
      <c r="S207" s="209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5"/>
      <c r="O208" s="211" t="s">
        <v>43</v>
      </c>
      <c r="P208" s="212"/>
      <c r="Q208" s="212"/>
      <c r="R208" s="212"/>
      <c r="S208" s="212"/>
      <c r="T208" s="212"/>
      <c r="U208" s="213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5"/>
      <c r="O209" s="211" t="s">
        <v>43</v>
      </c>
      <c r="P209" s="212"/>
      <c r="Q209" s="212"/>
      <c r="R209" s="212"/>
      <c r="S209" s="212"/>
      <c r="T209" s="212"/>
      <c r="U209" s="213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47" t="s">
        <v>282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66"/>
      <c r="AA210" s="66"/>
    </row>
    <row r="211" spans="1:67" ht="14.25" customHeight="1" x14ac:dyDescent="0.25">
      <c r="A211" s="242" t="s">
        <v>80</v>
      </c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67"/>
      <c r="AA211" s="67"/>
    </row>
    <row r="212" spans="1:67" ht="27" customHeight="1" x14ac:dyDescent="0.25">
      <c r="A212" s="64" t="s">
        <v>283</v>
      </c>
      <c r="B212" s="64" t="s">
        <v>284</v>
      </c>
      <c r="C212" s="37">
        <v>4301070915</v>
      </c>
      <c r="D212" s="206">
        <v>4607111035882</v>
      </c>
      <c r="E212" s="206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8"/>
      <c r="Q212" s="208"/>
      <c r="R212" s="208"/>
      <c r="S212" s="209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285</v>
      </c>
      <c r="B213" s="64" t="s">
        <v>286</v>
      </c>
      <c r="C213" s="37">
        <v>4301070921</v>
      </c>
      <c r="D213" s="206">
        <v>4607111035905</v>
      </c>
      <c r="E213" s="206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8"/>
      <c r="Q213" s="208"/>
      <c r="R213" s="208"/>
      <c r="S213" s="20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4301070917</v>
      </c>
      <c r="D214" s="206">
        <v>4607111035912</v>
      </c>
      <c r="E214" s="206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8"/>
      <c r="Q214" s="208"/>
      <c r="R214" s="208"/>
      <c r="S214" s="20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4301070920</v>
      </c>
      <c r="D215" s="206">
        <v>4607111035929</v>
      </c>
      <c r="E215" s="206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8"/>
      <c r="Q215" s="208"/>
      <c r="R215" s="208"/>
      <c r="S215" s="209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5"/>
      <c r="O216" s="211" t="s">
        <v>43</v>
      </c>
      <c r="P216" s="212"/>
      <c r="Q216" s="212"/>
      <c r="R216" s="212"/>
      <c r="S216" s="212"/>
      <c r="T216" s="212"/>
      <c r="U216" s="213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5"/>
      <c r="O217" s="211" t="s">
        <v>43</v>
      </c>
      <c r="P217" s="212"/>
      <c r="Q217" s="212"/>
      <c r="R217" s="212"/>
      <c r="S217" s="212"/>
      <c r="T217" s="212"/>
      <c r="U217" s="213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47" t="s">
        <v>291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66"/>
      <c r="AA218" s="66"/>
    </row>
    <row r="219" spans="1:67" ht="14.25" customHeight="1" x14ac:dyDescent="0.25">
      <c r="A219" s="242" t="s">
        <v>248</v>
      </c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67"/>
      <c r="AA219" s="67"/>
    </row>
    <row r="220" spans="1:67" ht="27" customHeight="1" x14ac:dyDescent="0.25">
      <c r="A220" s="64" t="s">
        <v>292</v>
      </c>
      <c r="B220" s="64" t="s">
        <v>293</v>
      </c>
      <c r="C220" s="37">
        <v>4301051320</v>
      </c>
      <c r="D220" s="206">
        <v>4680115881334</v>
      </c>
      <c r="E220" s="206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2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8"/>
      <c r="Q220" s="208"/>
      <c r="R220" s="208"/>
      <c r="S220" s="209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5"/>
      <c r="O221" s="211" t="s">
        <v>43</v>
      </c>
      <c r="P221" s="212"/>
      <c r="Q221" s="212"/>
      <c r="R221" s="212"/>
      <c r="S221" s="212"/>
      <c r="T221" s="212"/>
      <c r="U221" s="213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5"/>
      <c r="O222" s="211" t="s">
        <v>43</v>
      </c>
      <c r="P222" s="212"/>
      <c r="Q222" s="212"/>
      <c r="R222" s="212"/>
      <c r="S222" s="212"/>
      <c r="T222" s="212"/>
      <c r="U222" s="213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47" t="s">
        <v>294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66"/>
      <c r="AA223" s="66"/>
    </row>
    <row r="224" spans="1:67" ht="14.25" customHeight="1" x14ac:dyDescent="0.25">
      <c r="A224" s="242" t="s">
        <v>80</v>
      </c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67"/>
      <c r="AA224" s="67"/>
    </row>
    <row r="225" spans="1:67" ht="16.5" customHeight="1" x14ac:dyDescent="0.25">
      <c r="A225" s="64" t="s">
        <v>295</v>
      </c>
      <c r="B225" s="64" t="s">
        <v>296</v>
      </c>
      <c r="C225" s="37">
        <v>4301070874</v>
      </c>
      <c r="D225" s="206">
        <v>4607111035332</v>
      </c>
      <c r="E225" s="206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2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8"/>
      <c r="Q225" s="208"/>
      <c r="R225" s="208"/>
      <c r="S225" s="209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297</v>
      </c>
      <c r="B226" s="64" t="s">
        <v>298</v>
      </c>
      <c r="C226" s="37">
        <v>4301071000</v>
      </c>
      <c r="D226" s="206">
        <v>4607111038708</v>
      </c>
      <c r="E226" s="20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2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8"/>
      <c r="Q226" s="208"/>
      <c r="R226" s="208"/>
      <c r="S226" s="209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5"/>
      <c r="O227" s="211" t="s">
        <v>43</v>
      </c>
      <c r="P227" s="212"/>
      <c r="Q227" s="212"/>
      <c r="R227" s="212"/>
      <c r="S227" s="212"/>
      <c r="T227" s="212"/>
      <c r="U227" s="213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5"/>
      <c r="O228" s="211" t="s">
        <v>43</v>
      </c>
      <c r="P228" s="212"/>
      <c r="Q228" s="212"/>
      <c r="R228" s="212"/>
      <c r="S228" s="212"/>
      <c r="T228" s="212"/>
      <c r="U228" s="213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54" t="s">
        <v>299</v>
      </c>
      <c r="B229" s="254"/>
      <c r="C229" s="254"/>
      <c r="D229" s="254"/>
      <c r="E229" s="254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55"/>
      <c r="AA229" s="55"/>
    </row>
    <row r="230" spans="1:67" ht="16.5" customHeight="1" x14ac:dyDescent="0.25">
      <c r="A230" s="247" t="s">
        <v>300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66"/>
      <c r="AA230" s="66"/>
    </row>
    <row r="231" spans="1:67" ht="14.25" customHeight="1" x14ac:dyDescent="0.25">
      <c r="A231" s="242" t="s">
        <v>80</v>
      </c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67"/>
      <c r="AA231" s="67"/>
    </row>
    <row r="232" spans="1:67" ht="27" customHeight="1" x14ac:dyDescent="0.25">
      <c r="A232" s="64" t="s">
        <v>301</v>
      </c>
      <c r="B232" s="64" t="s">
        <v>302</v>
      </c>
      <c r="C232" s="37">
        <v>4301070941</v>
      </c>
      <c r="D232" s="206">
        <v>4607111036162</v>
      </c>
      <c r="E232" s="206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25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8"/>
      <c r="Q232" s="208"/>
      <c r="R232" s="208"/>
      <c r="S232" s="209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5"/>
      <c r="O233" s="211" t="s">
        <v>43</v>
      </c>
      <c r="P233" s="212"/>
      <c r="Q233" s="212"/>
      <c r="R233" s="212"/>
      <c r="S233" s="212"/>
      <c r="T233" s="212"/>
      <c r="U233" s="213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5"/>
      <c r="O234" s="211" t="s">
        <v>43</v>
      </c>
      <c r="P234" s="212"/>
      <c r="Q234" s="212"/>
      <c r="R234" s="212"/>
      <c r="S234" s="212"/>
      <c r="T234" s="212"/>
      <c r="U234" s="213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customHeight="1" x14ac:dyDescent="0.2">
      <c r="A235" s="254" t="s">
        <v>303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55"/>
      <c r="AA235" s="55"/>
    </row>
    <row r="236" spans="1:67" ht="16.5" customHeight="1" x14ac:dyDescent="0.25">
      <c r="A236" s="247" t="s">
        <v>304</v>
      </c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66"/>
      <c r="AA236" s="66"/>
    </row>
    <row r="237" spans="1:67" ht="14.25" customHeight="1" x14ac:dyDescent="0.25">
      <c r="A237" s="242" t="s">
        <v>80</v>
      </c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67"/>
      <c r="AA237" s="67"/>
    </row>
    <row r="238" spans="1:67" ht="27" customHeight="1" x14ac:dyDescent="0.25">
      <c r="A238" s="64" t="s">
        <v>305</v>
      </c>
      <c r="B238" s="64" t="s">
        <v>306</v>
      </c>
      <c r="C238" s="37">
        <v>4301070965</v>
      </c>
      <c r="D238" s="206">
        <v>4607111035899</v>
      </c>
      <c r="E238" s="206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8"/>
      <c r="Q238" s="208"/>
      <c r="R238" s="208"/>
      <c r="S238" s="209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5"/>
      <c r="O239" s="211" t="s">
        <v>43</v>
      </c>
      <c r="P239" s="212"/>
      <c r="Q239" s="212"/>
      <c r="R239" s="212"/>
      <c r="S239" s="212"/>
      <c r="T239" s="212"/>
      <c r="U239" s="213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x14ac:dyDescent="0.2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5"/>
      <c r="O240" s="211" t="s">
        <v>43</v>
      </c>
      <c r="P240" s="212"/>
      <c r="Q240" s="212"/>
      <c r="R240" s="212"/>
      <c r="S240" s="212"/>
      <c r="T240" s="212"/>
      <c r="U240" s="213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customHeight="1" x14ac:dyDescent="0.25">
      <c r="A241" s="247" t="s">
        <v>307</v>
      </c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66"/>
      <c r="AA241" s="66"/>
    </row>
    <row r="242" spans="1:67" ht="14.25" customHeight="1" x14ac:dyDescent="0.25">
      <c r="A242" s="242" t="s">
        <v>80</v>
      </c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67"/>
      <c r="AA242" s="67"/>
    </row>
    <row r="243" spans="1:67" ht="27" customHeight="1" x14ac:dyDescent="0.25">
      <c r="A243" s="64" t="s">
        <v>308</v>
      </c>
      <c r="B243" s="64" t="s">
        <v>309</v>
      </c>
      <c r="C243" s="37">
        <v>4301070870</v>
      </c>
      <c r="D243" s="206">
        <v>4607111036711</v>
      </c>
      <c r="E243" s="206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25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8"/>
      <c r="Q243" s="208"/>
      <c r="R243" s="208"/>
      <c r="S243" s="209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5"/>
      <c r="O244" s="211" t="s">
        <v>43</v>
      </c>
      <c r="P244" s="212"/>
      <c r="Q244" s="212"/>
      <c r="R244" s="212"/>
      <c r="S244" s="212"/>
      <c r="T244" s="212"/>
      <c r="U244" s="213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5"/>
      <c r="O245" s="211" t="s">
        <v>43</v>
      </c>
      <c r="P245" s="212"/>
      <c r="Q245" s="212"/>
      <c r="R245" s="212"/>
      <c r="S245" s="212"/>
      <c r="T245" s="212"/>
      <c r="U245" s="213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54" t="s">
        <v>310</v>
      </c>
      <c r="B246" s="254"/>
      <c r="C246" s="254"/>
      <c r="D246" s="254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55"/>
      <c r="AA246" s="55"/>
    </row>
    <row r="247" spans="1:67" ht="16.5" customHeight="1" x14ac:dyDescent="0.25">
      <c r="A247" s="247" t="s">
        <v>311</v>
      </c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66"/>
      <c r="AA247" s="66"/>
    </row>
    <row r="248" spans="1:67" ht="14.25" customHeight="1" x14ac:dyDescent="0.25">
      <c r="A248" s="242" t="s">
        <v>80</v>
      </c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67"/>
      <c r="AA248" s="67"/>
    </row>
    <row r="249" spans="1:67" ht="27" customHeight="1" x14ac:dyDescent="0.25">
      <c r="A249" s="64" t="s">
        <v>312</v>
      </c>
      <c r="B249" s="64" t="s">
        <v>313</v>
      </c>
      <c r="C249" s="37">
        <v>4301071014</v>
      </c>
      <c r="D249" s="206">
        <v>4640242181264</v>
      </c>
      <c r="E249" s="206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250" t="s">
        <v>314</v>
      </c>
      <c r="P249" s="208"/>
      <c r="Q249" s="208"/>
      <c r="R249" s="208"/>
      <c r="S249" s="209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315</v>
      </c>
      <c r="B250" s="64" t="s">
        <v>316</v>
      </c>
      <c r="C250" s="37">
        <v>4301071021</v>
      </c>
      <c r="D250" s="206">
        <v>4640242181325</v>
      </c>
      <c r="E250" s="206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251" t="s">
        <v>317</v>
      </c>
      <c r="P250" s="208"/>
      <c r="Q250" s="208"/>
      <c r="R250" s="208"/>
      <c r="S250" s="20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318</v>
      </c>
      <c r="B251" s="64" t="s">
        <v>319</v>
      </c>
      <c r="C251" s="37">
        <v>4301070993</v>
      </c>
      <c r="D251" s="206">
        <v>4640242180670</v>
      </c>
      <c r="E251" s="206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252" t="s">
        <v>320</v>
      </c>
      <c r="P251" s="208"/>
      <c r="Q251" s="208"/>
      <c r="R251" s="208"/>
      <c r="S251" s="20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5"/>
      <c r="O252" s="211" t="s">
        <v>43</v>
      </c>
      <c r="P252" s="212"/>
      <c r="Q252" s="212"/>
      <c r="R252" s="212"/>
      <c r="S252" s="212"/>
      <c r="T252" s="212"/>
      <c r="U252" s="213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5"/>
      <c r="O253" s="211" t="s">
        <v>43</v>
      </c>
      <c r="P253" s="212"/>
      <c r="Q253" s="212"/>
      <c r="R253" s="212"/>
      <c r="S253" s="212"/>
      <c r="T253" s="212"/>
      <c r="U253" s="213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47" t="s">
        <v>321</v>
      </c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66"/>
      <c r="AA254" s="66"/>
    </row>
    <row r="255" spans="1:67" ht="14.25" customHeight="1" x14ac:dyDescent="0.25">
      <c r="A255" s="242" t="s">
        <v>146</v>
      </c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67"/>
      <c r="AA255" s="67"/>
    </row>
    <row r="256" spans="1:67" ht="27" customHeight="1" x14ac:dyDescent="0.25">
      <c r="A256" s="64" t="s">
        <v>322</v>
      </c>
      <c r="B256" s="64" t="s">
        <v>323</v>
      </c>
      <c r="C256" s="37">
        <v>4301131019</v>
      </c>
      <c r="D256" s="206">
        <v>4640242180427</v>
      </c>
      <c r="E256" s="206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248" t="s">
        <v>324</v>
      </c>
      <c r="P256" s="208"/>
      <c r="Q256" s="208"/>
      <c r="R256" s="208"/>
      <c r="S256" s="209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5"/>
      <c r="O257" s="211" t="s">
        <v>43</v>
      </c>
      <c r="P257" s="212"/>
      <c r="Q257" s="212"/>
      <c r="R257" s="212"/>
      <c r="S257" s="212"/>
      <c r="T257" s="212"/>
      <c r="U257" s="213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5"/>
      <c r="O258" s="211" t="s">
        <v>43</v>
      </c>
      <c r="P258" s="212"/>
      <c r="Q258" s="212"/>
      <c r="R258" s="212"/>
      <c r="S258" s="212"/>
      <c r="T258" s="212"/>
      <c r="U258" s="213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42" t="s">
        <v>86</v>
      </c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67"/>
      <c r="AA259" s="67"/>
    </row>
    <row r="260" spans="1:67" ht="27" customHeight="1" x14ac:dyDescent="0.25">
      <c r="A260" s="64" t="s">
        <v>325</v>
      </c>
      <c r="B260" s="64" t="s">
        <v>326</v>
      </c>
      <c r="C260" s="37">
        <v>4301132080</v>
      </c>
      <c r="D260" s="206">
        <v>4640242180397</v>
      </c>
      <c r="E260" s="206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249" t="s">
        <v>327</v>
      </c>
      <c r="P260" s="208"/>
      <c r="Q260" s="208"/>
      <c r="R260" s="208"/>
      <c r="S260" s="209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328</v>
      </c>
      <c r="B261" s="64" t="s">
        <v>329</v>
      </c>
      <c r="C261" s="37">
        <v>4301132104</v>
      </c>
      <c r="D261" s="206">
        <v>4640242181219</v>
      </c>
      <c r="E261" s="206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244" t="s">
        <v>330</v>
      </c>
      <c r="P261" s="208"/>
      <c r="Q261" s="208"/>
      <c r="R261" s="208"/>
      <c r="S261" s="20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5"/>
      <c r="O262" s="211" t="s">
        <v>43</v>
      </c>
      <c r="P262" s="212"/>
      <c r="Q262" s="212"/>
      <c r="R262" s="212"/>
      <c r="S262" s="212"/>
      <c r="T262" s="212"/>
      <c r="U262" s="213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5"/>
      <c r="O263" s="211" t="s">
        <v>43</v>
      </c>
      <c r="P263" s="212"/>
      <c r="Q263" s="212"/>
      <c r="R263" s="212"/>
      <c r="S263" s="212"/>
      <c r="T263" s="212"/>
      <c r="U263" s="213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42" t="s">
        <v>164</v>
      </c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67"/>
      <c r="AA264" s="67"/>
    </row>
    <row r="265" spans="1:67" ht="27" customHeight="1" x14ac:dyDescent="0.25">
      <c r="A265" s="64" t="s">
        <v>331</v>
      </c>
      <c r="B265" s="64" t="s">
        <v>332</v>
      </c>
      <c r="C265" s="37">
        <v>4301136028</v>
      </c>
      <c r="D265" s="206">
        <v>4640242180304</v>
      </c>
      <c r="E265" s="206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245" t="s">
        <v>333</v>
      </c>
      <c r="P265" s="208"/>
      <c r="Q265" s="208"/>
      <c r="R265" s="208"/>
      <c r="S265" s="209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334</v>
      </c>
      <c r="B266" s="64" t="s">
        <v>335</v>
      </c>
      <c r="C266" s="37">
        <v>4301136027</v>
      </c>
      <c r="D266" s="206">
        <v>4640242180298</v>
      </c>
      <c r="E266" s="206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24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8"/>
      <c r="Q266" s="208"/>
      <c r="R266" s="208"/>
      <c r="S266" s="20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336</v>
      </c>
      <c r="B267" s="64" t="s">
        <v>337</v>
      </c>
      <c r="C267" s="37">
        <v>4301136026</v>
      </c>
      <c r="D267" s="206">
        <v>4640242180236</v>
      </c>
      <c r="E267" s="206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240" t="s">
        <v>338</v>
      </c>
      <c r="P267" s="208"/>
      <c r="Q267" s="208"/>
      <c r="R267" s="208"/>
      <c r="S267" s="20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339</v>
      </c>
      <c r="B268" s="64" t="s">
        <v>340</v>
      </c>
      <c r="C268" s="37">
        <v>4301136029</v>
      </c>
      <c r="D268" s="206">
        <v>4640242180410</v>
      </c>
      <c r="E268" s="206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2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8"/>
      <c r="Q268" s="208"/>
      <c r="R268" s="208"/>
      <c r="S268" s="20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5"/>
      <c r="O269" s="211" t="s">
        <v>43</v>
      </c>
      <c r="P269" s="212"/>
      <c r="Q269" s="212"/>
      <c r="R269" s="212"/>
      <c r="S269" s="212"/>
      <c r="T269" s="212"/>
      <c r="U269" s="213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5"/>
      <c r="O270" s="211" t="s">
        <v>43</v>
      </c>
      <c r="P270" s="212"/>
      <c r="Q270" s="212"/>
      <c r="R270" s="212"/>
      <c r="S270" s="212"/>
      <c r="T270" s="212"/>
      <c r="U270" s="213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42" t="s">
        <v>142</v>
      </c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67"/>
      <c r="AA271" s="67"/>
    </row>
    <row r="272" spans="1:67" ht="27" customHeight="1" x14ac:dyDescent="0.25">
      <c r="A272" s="64" t="s">
        <v>341</v>
      </c>
      <c r="B272" s="64" t="s">
        <v>342</v>
      </c>
      <c r="C272" s="37">
        <v>4301135320</v>
      </c>
      <c r="D272" s="206">
        <v>4640242181592</v>
      </c>
      <c r="E272" s="206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243" t="s">
        <v>343</v>
      </c>
      <c r="P272" s="208"/>
      <c r="Q272" s="208"/>
      <c r="R272" s="208"/>
      <c r="S272" s="209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customHeight="1" x14ac:dyDescent="0.25">
      <c r="A273" s="64" t="s">
        <v>345</v>
      </c>
      <c r="B273" s="64" t="s">
        <v>346</v>
      </c>
      <c r="C273" s="37">
        <v>4301135191</v>
      </c>
      <c r="D273" s="206">
        <v>4640242180373</v>
      </c>
      <c r="E273" s="206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235" t="s">
        <v>347</v>
      </c>
      <c r="P273" s="208"/>
      <c r="Q273" s="208"/>
      <c r="R273" s="208"/>
      <c r="S273" s="20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348</v>
      </c>
      <c r="B274" s="64" t="s">
        <v>349</v>
      </c>
      <c r="C274" s="37">
        <v>4301135195</v>
      </c>
      <c r="D274" s="206">
        <v>4640242180366</v>
      </c>
      <c r="E274" s="206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236" t="s">
        <v>350</v>
      </c>
      <c r="P274" s="208"/>
      <c r="Q274" s="208"/>
      <c r="R274" s="208"/>
      <c r="S274" s="20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351</v>
      </c>
      <c r="B275" s="64" t="s">
        <v>352</v>
      </c>
      <c r="C275" s="37">
        <v>4301135188</v>
      </c>
      <c r="D275" s="206">
        <v>4640242180335</v>
      </c>
      <c r="E275" s="206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237" t="s">
        <v>353</v>
      </c>
      <c r="P275" s="208"/>
      <c r="Q275" s="208"/>
      <c r="R275" s="208"/>
      <c r="S275" s="20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customHeight="1" x14ac:dyDescent="0.25">
      <c r="A276" s="64" t="s">
        <v>354</v>
      </c>
      <c r="B276" s="64" t="s">
        <v>355</v>
      </c>
      <c r="C276" s="37">
        <v>4301135189</v>
      </c>
      <c r="D276" s="206">
        <v>4640242180342</v>
      </c>
      <c r="E276" s="206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3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8"/>
      <c r="Q276" s="208"/>
      <c r="R276" s="208"/>
      <c r="S276" s="20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4301135190</v>
      </c>
      <c r="D277" s="206">
        <v>4640242180359</v>
      </c>
      <c r="E277" s="206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239" t="s">
        <v>358</v>
      </c>
      <c r="P277" s="208"/>
      <c r="Q277" s="208"/>
      <c r="R277" s="208"/>
      <c r="S277" s="20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359</v>
      </c>
      <c r="B278" s="64" t="s">
        <v>360</v>
      </c>
      <c r="C278" s="37">
        <v>4301135187</v>
      </c>
      <c r="D278" s="206">
        <v>4640242180328</v>
      </c>
      <c r="E278" s="206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230" t="s">
        <v>361</v>
      </c>
      <c r="P278" s="208"/>
      <c r="Q278" s="208"/>
      <c r="R278" s="208"/>
      <c r="S278" s="20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362</v>
      </c>
      <c r="B279" s="64" t="s">
        <v>363</v>
      </c>
      <c r="C279" s="37">
        <v>4301135186</v>
      </c>
      <c r="D279" s="206">
        <v>4640242180311</v>
      </c>
      <c r="E279" s="206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231" t="s">
        <v>364</v>
      </c>
      <c r="P279" s="208"/>
      <c r="Q279" s="208"/>
      <c r="R279" s="208"/>
      <c r="S279" s="20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365</v>
      </c>
      <c r="B280" s="64" t="s">
        <v>366</v>
      </c>
      <c r="C280" s="37">
        <v>4301135194</v>
      </c>
      <c r="D280" s="206">
        <v>4640242180380</v>
      </c>
      <c r="E280" s="206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232" t="s">
        <v>367</v>
      </c>
      <c r="P280" s="208"/>
      <c r="Q280" s="208"/>
      <c r="R280" s="208"/>
      <c r="S280" s="20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368</v>
      </c>
      <c r="B281" s="64" t="s">
        <v>369</v>
      </c>
      <c r="C281" s="37">
        <v>4301135192</v>
      </c>
      <c r="D281" s="206">
        <v>4640242180380</v>
      </c>
      <c r="E281" s="206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233" t="s">
        <v>370</v>
      </c>
      <c r="P281" s="208"/>
      <c r="Q281" s="208"/>
      <c r="R281" s="208"/>
      <c r="S281" s="20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371</v>
      </c>
      <c r="B282" s="64" t="s">
        <v>372</v>
      </c>
      <c r="C282" s="37">
        <v>4301135193</v>
      </c>
      <c r="D282" s="206">
        <v>4640242180403</v>
      </c>
      <c r="E282" s="206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234" t="s">
        <v>373</v>
      </c>
      <c r="P282" s="208"/>
      <c r="Q282" s="208"/>
      <c r="R282" s="208"/>
      <c r="S282" s="20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374</v>
      </c>
      <c r="B283" s="64" t="s">
        <v>375</v>
      </c>
      <c r="C283" s="37">
        <v>4301135304</v>
      </c>
      <c r="D283" s="206">
        <v>4640242181240</v>
      </c>
      <c r="E283" s="206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225" t="s">
        <v>376</v>
      </c>
      <c r="P283" s="208"/>
      <c r="Q283" s="208"/>
      <c r="R283" s="208"/>
      <c r="S283" s="20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377</v>
      </c>
      <c r="B284" s="64" t="s">
        <v>378</v>
      </c>
      <c r="C284" s="37">
        <v>4301135310</v>
      </c>
      <c r="D284" s="206">
        <v>4640242181318</v>
      </c>
      <c r="E284" s="206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226" t="s">
        <v>379</v>
      </c>
      <c r="P284" s="208"/>
      <c r="Q284" s="208"/>
      <c r="R284" s="208"/>
      <c r="S284" s="20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380</v>
      </c>
      <c r="B285" s="64" t="s">
        <v>381</v>
      </c>
      <c r="C285" s="37">
        <v>4301135306</v>
      </c>
      <c r="D285" s="206">
        <v>4640242181578</v>
      </c>
      <c r="E285" s="206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227" t="s">
        <v>382</v>
      </c>
      <c r="P285" s="208"/>
      <c r="Q285" s="208"/>
      <c r="R285" s="208"/>
      <c r="S285" s="20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383</v>
      </c>
      <c r="B286" s="64" t="s">
        <v>384</v>
      </c>
      <c r="C286" s="37">
        <v>4301135305</v>
      </c>
      <c r="D286" s="206">
        <v>4640242181394</v>
      </c>
      <c r="E286" s="206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228" t="s">
        <v>385</v>
      </c>
      <c r="P286" s="208"/>
      <c r="Q286" s="208"/>
      <c r="R286" s="208"/>
      <c r="S286" s="20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386</v>
      </c>
      <c r="B287" s="64" t="s">
        <v>387</v>
      </c>
      <c r="C287" s="37">
        <v>4301135309</v>
      </c>
      <c r="D287" s="206">
        <v>4640242181332</v>
      </c>
      <c r="E287" s="206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229" t="s">
        <v>388</v>
      </c>
      <c r="P287" s="208"/>
      <c r="Q287" s="208"/>
      <c r="R287" s="208"/>
      <c r="S287" s="20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389</v>
      </c>
      <c r="B288" s="64" t="s">
        <v>390</v>
      </c>
      <c r="C288" s="37">
        <v>4301135308</v>
      </c>
      <c r="D288" s="206">
        <v>4640242181349</v>
      </c>
      <c r="E288" s="206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220" t="s">
        <v>391</v>
      </c>
      <c r="P288" s="208"/>
      <c r="Q288" s="208"/>
      <c r="R288" s="208"/>
      <c r="S288" s="209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392</v>
      </c>
      <c r="B289" s="64" t="s">
        <v>393</v>
      </c>
      <c r="C289" s="37">
        <v>4301135307</v>
      </c>
      <c r="D289" s="206">
        <v>4640242181370</v>
      </c>
      <c r="E289" s="206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221" t="s">
        <v>394</v>
      </c>
      <c r="P289" s="208"/>
      <c r="Q289" s="208"/>
      <c r="R289" s="208"/>
      <c r="S289" s="209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395</v>
      </c>
      <c r="B290" s="64" t="s">
        <v>396</v>
      </c>
      <c r="C290" s="37">
        <v>4301135153</v>
      </c>
      <c r="D290" s="206">
        <v>4607111037480</v>
      </c>
      <c r="E290" s="206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22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8"/>
      <c r="Q290" s="208"/>
      <c r="R290" s="208"/>
      <c r="S290" s="209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395</v>
      </c>
      <c r="B291" s="64" t="s">
        <v>397</v>
      </c>
      <c r="C291" s="37">
        <v>4301135318</v>
      </c>
      <c r="D291" s="206">
        <v>4607111037480</v>
      </c>
      <c r="E291" s="206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223" t="s">
        <v>398</v>
      </c>
      <c r="P291" s="208"/>
      <c r="Q291" s="208"/>
      <c r="R291" s="208"/>
      <c r="S291" s="209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399</v>
      </c>
      <c r="B292" s="64" t="s">
        <v>400</v>
      </c>
      <c r="C292" s="37">
        <v>4301135152</v>
      </c>
      <c r="D292" s="206">
        <v>4607111037473</v>
      </c>
      <c r="E292" s="206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22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8"/>
      <c r="Q292" s="208"/>
      <c r="R292" s="208"/>
      <c r="S292" s="209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401</v>
      </c>
      <c r="C293" s="37">
        <v>4301135319</v>
      </c>
      <c r="D293" s="206">
        <v>4607111037473</v>
      </c>
      <c r="E293" s="206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207" t="s">
        <v>402</v>
      </c>
      <c r="P293" s="208"/>
      <c r="Q293" s="208"/>
      <c r="R293" s="208"/>
      <c r="S293" s="209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403</v>
      </c>
      <c r="B294" s="64" t="s">
        <v>404</v>
      </c>
      <c r="C294" s="37">
        <v>4301135198</v>
      </c>
      <c r="D294" s="206">
        <v>4640242180663</v>
      </c>
      <c r="E294" s="206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210" t="s">
        <v>405</v>
      </c>
      <c r="P294" s="208"/>
      <c r="Q294" s="208"/>
      <c r="R294" s="208"/>
      <c r="S294" s="209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x14ac:dyDescent="0.2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5"/>
      <c r="O295" s="211" t="s">
        <v>43</v>
      </c>
      <c r="P295" s="212"/>
      <c r="Q295" s="212"/>
      <c r="R295" s="212"/>
      <c r="S295" s="212"/>
      <c r="T295" s="212"/>
      <c r="U295" s="213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5"/>
      <c r="O296" s="211" t="s">
        <v>43</v>
      </c>
      <c r="P296" s="212"/>
      <c r="Q296" s="212"/>
      <c r="R296" s="212"/>
      <c r="S296" s="212"/>
      <c r="T296" s="212"/>
      <c r="U296" s="213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9"/>
      <c r="O297" s="216" t="s">
        <v>36</v>
      </c>
      <c r="P297" s="217"/>
      <c r="Q297" s="217"/>
      <c r="R297" s="217"/>
      <c r="S297" s="217"/>
      <c r="T297" s="217"/>
      <c r="U297" s="218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0</v>
      </c>
      <c r="X297" s="44">
        <f>IFERROR(X24+X33+X41+X51+X61+X67+X72+X78+X88+X95+X103+X109+X114+X122+X127+X133+X138+X145+X150+X158+X163+X170+X175+X180+X185+X192+X199+X209+X217+X222+X228+X234+X240+X245+X253+X258+X263+X270+X296,"0")</f>
        <v>0</v>
      </c>
      <c r="Y297" s="43"/>
      <c r="Z297" s="68"/>
      <c r="AA297" s="68"/>
    </row>
    <row r="298" spans="1:67" x14ac:dyDescent="0.2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9"/>
      <c r="O298" s="216" t="s">
        <v>37</v>
      </c>
      <c r="P298" s="217"/>
      <c r="Q298" s="217"/>
      <c r="R298" s="217"/>
      <c r="S298" s="217"/>
      <c r="T298" s="217"/>
      <c r="U298" s="218"/>
      <c r="V298" s="43" t="s">
        <v>0</v>
      </c>
      <c r="W298" s="44">
        <f>IFERROR(SUM(BL22:BL294),"0")</f>
        <v>0</v>
      </c>
      <c r="X298" s="44">
        <f>IFERROR(SUM(BM22:BM294),"0")</f>
        <v>0</v>
      </c>
      <c r="Y298" s="43"/>
      <c r="Z298" s="68"/>
      <c r="AA298" s="68"/>
    </row>
    <row r="299" spans="1:67" x14ac:dyDescent="0.2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9"/>
      <c r="O299" s="216" t="s">
        <v>38</v>
      </c>
      <c r="P299" s="217"/>
      <c r="Q299" s="217"/>
      <c r="R299" s="217"/>
      <c r="S299" s="217"/>
      <c r="T299" s="217"/>
      <c r="U299" s="218"/>
      <c r="V299" s="43" t="s">
        <v>23</v>
      </c>
      <c r="W299" s="45">
        <f>ROUNDUP(SUM(BN22:BN294),0)</f>
        <v>0</v>
      </c>
      <c r="X299" s="45">
        <f>ROUNDUP(SUM(BO22:BO294),0)</f>
        <v>0</v>
      </c>
      <c r="Y299" s="43"/>
      <c r="Z299" s="68"/>
      <c r="AA299" s="68"/>
    </row>
    <row r="300" spans="1:67" x14ac:dyDescent="0.2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9"/>
      <c r="O300" s="216" t="s">
        <v>39</v>
      </c>
      <c r="P300" s="217"/>
      <c r="Q300" s="217"/>
      <c r="R300" s="217"/>
      <c r="S300" s="217"/>
      <c r="T300" s="217"/>
      <c r="U300" s="218"/>
      <c r="V300" s="43" t="s">
        <v>0</v>
      </c>
      <c r="W300" s="44">
        <f>GrossWeightTotal+PalletQtyTotal*25</f>
        <v>0</v>
      </c>
      <c r="X300" s="44">
        <f>GrossWeightTotalR+PalletQtyTotalR*25</f>
        <v>0</v>
      </c>
      <c r="Y300" s="43"/>
      <c r="Z300" s="68"/>
      <c r="AA300" s="68"/>
    </row>
    <row r="301" spans="1:67" x14ac:dyDescent="0.2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9"/>
      <c r="O301" s="216" t="s">
        <v>40</v>
      </c>
      <c r="P301" s="217"/>
      <c r="Q301" s="217"/>
      <c r="R301" s="217"/>
      <c r="S301" s="217"/>
      <c r="T301" s="217"/>
      <c r="U301" s="218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0</v>
      </c>
      <c r="X301" s="44">
        <f>IFERROR(X23+X32+X40+X50+X60+X66+X71+X77+X87+X94+X102+X108+X113+X121+X126+X132+X137+X144+X149+X157+X162+X169+X174+X179+X184+X191+X198+X208+X216+X221+X227+X233+X239+X244+X252+X257+X262+X269+X295,"0")</f>
        <v>0</v>
      </c>
      <c r="Y301" s="43"/>
      <c r="Z301" s="68"/>
      <c r="AA301" s="68"/>
    </row>
    <row r="302" spans="1:67" ht="14.25" x14ac:dyDescent="0.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9"/>
      <c r="O302" s="216" t="s">
        <v>41</v>
      </c>
      <c r="P302" s="217"/>
      <c r="Q302" s="217"/>
      <c r="R302" s="217"/>
      <c r="S302" s="217"/>
      <c r="T302" s="217"/>
      <c r="U302" s="218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0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202" t="s">
        <v>48</v>
      </c>
      <c r="D304" s="202" t="s">
        <v>48</v>
      </c>
      <c r="E304" s="202" t="s">
        <v>48</v>
      </c>
      <c r="F304" s="202" t="s">
        <v>48</v>
      </c>
      <c r="G304" s="202" t="s">
        <v>48</v>
      </c>
      <c r="H304" s="202" t="s">
        <v>48</v>
      </c>
      <c r="I304" s="202" t="s">
        <v>48</v>
      </c>
      <c r="J304" s="202" t="s">
        <v>48</v>
      </c>
      <c r="K304" s="202" t="s">
        <v>48</v>
      </c>
      <c r="L304" s="202" t="s">
        <v>48</v>
      </c>
      <c r="M304" s="203"/>
      <c r="N304" s="202" t="s">
        <v>48</v>
      </c>
      <c r="O304" s="202" t="s">
        <v>48</v>
      </c>
      <c r="P304" s="202" t="s">
        <v>48</v>
      </c>
      <c r="Q304" s="202" t="s">
        <v>48</v>
      </c>
      <c r="R304" s="202" t="s">
        <v>48</v>
      </c>
      <c r="S304" s="202" t="s">
        <v>48</v>
      </c>
      <c r="T304" s="202" t="s">
        <v>212</v>
      </c>
      <c r="U304" s="202" t="s">
        <v>212</v>
      </c>
      <c r="V304" s="202" t="s">
        <v>212</v>
      </c>
      <c r="W304" s="202" t="s">
        <v>239</v>
      </c>
      <c r="X304" s="202" t="s">
        <v>239</v>
      </c>
      <c r="Y304" s="202" t="s">
        <v>239</v>
      </c>
      <c r="Z304" s="202" t="s">
        <v>239</v>
      </c>
      <c r="AA304" s="202" t="s">
        <v>256</v>
      </c>
      <c r="AB304" s="202" t="s">
        <v>256</v>
      </c>
      <c r="AC304" s="202" t="s">
        <v>256</v>
      </c>
      <c r="AD304" s="202" t="s">
        <v>256</v>
      </c>
      <c r="AE304" s="202" t="s">
        <v>256</v>
      </c>
      <c r="AF304" s="202" t="s">
        <v>256</v>
      </c>
      <c r="AG304" s="82" t="s">
        <v>299</v>
      </c>
      <c r="AH304" s="202" t="s">
        <v>303</v>
      </c>
      <c r="AI304" s="202" t="s">
        <v>303</v>
      </c>
      <c r="AJ304" s="202" t="s">
        <v>310</v>
      </c>
      <c r="AK304" s="202" t="s">
        <v>310</v>
      </c>
    </row>
    <row r="305" spans="1:37" ht="14.25" customHeight="1" thickTop="1" x14ac:dyDescent="0.2">
      <c r="A305" s="204" t="s">
        <v>10</v>
      </c>
      <c r="B305" s="202" t="s">
        <v>79</v>
      </c>
      <c r="C305" s="202" t="s">
        <v>85</v>
      </c>
      <c r="D305" s="202" t="s">
        <v>97</v>
      </c>
      <c r="E305" s="202" t="s">
        <v>107</v>
      </c>
      <c r="F305" s="202" t="s">
        <v>122</v>
      </c>
      <c r="G305" s="202" t="s">
        <v>135</v>
      </c>
      <c r="H305" s="202" t="s">
        <v>141</v>
      </c>
      <c r="I305" s="202" t="s">
        <v>145</v>
      </c>
      <c r="J305" s="202" t="s">
        <v>151</v>
      </c>
      <c r="K305" s="202" t="s">
        <v>164</v>
      </c>
      <c r="L305" s="202" t="s">
        <v>171</v>
      </c>
      <c r="M305" s="1"/>
      <c r="N305" s="202" t="s">
        <v>180</v>
      </c>
      <c r="O305" s="202" t="s">
        <v>185</v>
      </c>
      <c r="P305" s="202" t="s">
        <v>188</v>
      </c>
      <c r="Q305" s="202" t="s">
        <v>198</v>
      </c>
      <c r="R305" s="202" t="s">
        <v>201</v>
      </c>
      <c r="S305" s="202" t="s">
        <v>209</v>
      </c>
      <c r="T305" s="202" t="s">
        <v>213</v>
      </c>
      <c r="U305" s="202" t="s">
        <v>219</v>
      </c>
      <c r="V305" s="202" t="s">
        <v>222</v>
      </c>
      <c r="W305" s="202" t="s">
        <v>240</v>
      </c>
      <c r="X305" s="202" t="s">
        <v>245</v>
      </c>
      <c r="Y305" s="202" t="s">
        <v>239</v>
      </c>
      <c r="Z305" s="202" t="s">
        <v>253</v>
      </c>
      <c r="AA305" s="202" t="s">
        <v>257</v>
      </c>
      <c r="AB305" s="202" t="s">
        <v>262</v>
      </c>
      <c r="AC305" s="202" t="s">
        <v>269</v>
      </c>
      <c r="AD305" s="202" t="s">
        <v>282</v>
      </c>
      <c r="AE305" s="202" t="s">
        <v>291</v>
      </c>
      <c r="AF305" s="202" t="s">
        <v>294</v>
      </c>
      <c r="AG305" s="202" t="s">
        <v>300</v>
      </c>
      <c r="AH305" s="202" t="s">
        <v>304</v>
      </c>
      <c r="AI305" s="202" t="s">
        <v>307</v>
      </c>
      <c r="AJ305" s="202" t="s">
        <v>311</v>
      </c>
      <c r="AK305" s="202" t="s">
        <v>321</v>
      </c>
    </row>
    <row r="306" spans="1:37" ht="13.5" thickBot="1" x14ac:dyDescent="0.25">
      <c r="A306" s="205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1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0</v>
      </c>
      <c r="D307" s="53">
        <f>IFERROR(W36*H36,"0")+IFERROR(W37*H37,"0")+IFERROR(W38*H38,"0")+IFERROR(W39*H39,"0")</f>
        <v>0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0</v>
      </c>
      <c r="G307" s="53">
        <f>IFERROR(W64*H64,"0")+IFERROR(W65*H65,"0")</f>
        <v>0</v>
      </c>
      <c r="H307" s="53">
        <f>IFERROR(W70*H70,"0")</f>
        <v>0</v>
      </c>
      <c r="I307" s="53">
        <f>IFERROR(W75*H75,"0")+IFERROR(W76*H76,"0")</f>
        <v>0</v>
      </c>
      <c r="J307" s="53">
        <f>IFERROR(W81*H81,"0")+IFERROR(W82*H82,"0")+IFERROR(W83*H83,"0")+IFERROR(W84*H84,"0")+IFERROR(W85*H85,"0")+IFERROR(W86*H86,"0")</f>
        <v>0</v>
      </c>
      <c r="K307" s="53">
        <f>IFERROR(W91*H91,"0")+IFERROR(W92*H92,"0")+IFERROR(W93*H93,"0")</f>
        <v>0</v>
      </c>
      <c r="L307" s="53">
        <f>IFERROR(W98*H98,"0")+IFERROR(W99*H99,"0")+IFERROR(W100*H100,"0")+IFERROR(W101*H101,"0")</f>
        <v>0</v>
      </c>
      <c r="M307" s="1"/>
      <c r="N307" s="53">
        <f>IFERROR(W106*H106,"0")+IFERROR(W107*H107,"0")</f>
        <v>0</v>
      </c>
      <c r="O307" s="53">
        <f>IFERROR(W112*H112,"0")</f>
        <v>0</v>
      </c>
      <c r="P307" s="53">
        <f>IFERROR(W117*H117,"0")+IFERROR(W118*H118,"0")+IFERROR(W119*H119,"0")+IFERROR(W120*H120,"0")</f>
        <v>0</v>
      </c>
      <c r="Q307" s="53">
        <f>IFERROR(W125*H125,"0")</f>
        <v>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0</v>
      </c>
      <c r="B310" s="73">
        <f>SUMPRODUCT(--(BB:BB="ПГП"),--(V:V="кор"),H:H,X:X)+SUMPRODUCT(--(BB:BB="ПГП"),--(V:V="кг"),X:X)</f>
        <v>0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0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