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BE014F37-98D6-4298-8F95-284B9588F8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5" i="2" l="1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O279" i="2"/>
  <c r="BM279" i="2"/>
  <c r="Z279" i="2"/>
  <c r="Y279" i="2"/>
  <c r="BP279" i="2" s="1"/>
  <c r="BO278" i="2"/>
  <c r="BN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O275" i="2"/>
  <c r="BM275" i="2"/>
  <c r="Z275" i="2"/>
  <c r="Y275" i="2"/>
  <c r="BP275" i="2" s="1"/>
  <c r="BO274" i="2"/>
  <c r="BN274" i="2"/>
  <c r="BM274" i="2"/>
  <c r="Z274" i="2"/>
  <c r="Y274" i="2"/>
  <c r="BP274" i="2" s="1"/>
  <c r="BO273" i="2"/>
  <c r="BM273" i="2"/>
  <c r="Z273" i="2"/>
  <c r="Z293" i="2" s="1"/>
  <c r="Y273" i="2"/>
  <c r="X271" i="2"/>
  <c r="X270" i="2"/>
  <c r="BO269" i="2"/>
  <c r="BM269" i="2"/>
  <c r="Z269" i="2"/>
  <c r="Y269" i="2"/>
  <c r="BP269" i="2" s="1"/>
  <c r="P269" i="2"/>
  <c r="BO268" i="2"/>
  <c r="BN268" i="2"/>
  <c r="BM268" i="2"/>
  <c r="Z268" i="2"/>
  <c r="Y268" i="2"/>
  <c r="BP268" i="2" s="1"/>
  <c r="BO267" i="2"/>
  <c r="BM267" i="2"/>
  <c r="Z267" i="2"/>
  <c r="Z270" i="2" s="1"/>
  <c r="Y267" i="2"/>
  <c r="Y271" i="2" s="1"/>
  <c r="X265" i="2"/>
  <c r="X264" i="2"/>
  <c r="BO263" i="2"/>
  <c r="BM263" i="2"/>
  <c r="Z263" i="2"/>
  <c r="Y263" i="2"/>
  <c r="BO262" i="2"/>
  <c r="BM262" i="2"/>
  <c r="Z262" i="2"/>
  <c r="Y262" i="2"/>
  <c r="Y265" i="2" s="1"/>
  <c r="X260" i="2"/>
  <c r="X259" i="2"/>
  <c r="BO258" i="2"/>
  <c r="BM258" i="2"/>
  <c r="Z258" i="2"/>
  <c r="Z259" i="2" s="1"/>
  <c r="Y258" i="2"/>
  <c r="BN258" i="2" s="1"/>
  <c r="X256" i="2"/>
  <c r="X255" i="2"/>
  <c r="BP254" i="2"/>
  <c r="BO254" i="2"/>
  <c r="BN254" i="2"/>
  <c r="BM254" i="2"/>
  <c r="Z254" i="2"/>
  <c r="Y254" i="2"/>
  <c r="BO253" i="2"/>
  <c r="BM253" i="2"/>
  <c r="Z253" i="2"/>
  <c r="Y253" i="2"/>
  <c r="BP253" i="2" s="1"/>
  <c r="BP252" i="2"/>
  <c r="BO252" i="2"/>
  <c r="BN252" i="2"/>
  <c r="BM252" i="2"/>
  <c r="Z252" i="2"/>
  <c r="Z255" i="2" s="1"/>
  <c r="Y252" i="2"/>
  <c r="Y255" i="2" s="1"/>
  <c r="Y248" i="2"/>
  <c r="X248" i="2"/>
  <c r="Z247" i="2"/>
  <c r="X247" i="2"/>
  <c r="BO246" i="2"/>
  <c r="BM246" i="2"/>
  <c r="Z246" i="2"/>
  <c r="Y246" i="2"/>
  <c r="X242" i="2"/>
  <c r="X241" i="2"/>
  <c r="BO240" i="2"/>
  <c r="BM240" i="2"/>
  <c r="Z240" i="2"/>
  <c r="Z241" i="2" s="1"/>
  <c r="Y240" i="2"/>
  <c r="P240" i="2"/>
  <c r="X237" i="2"/>
  <c r="X236" i="2"/>
  <c r="BO235" i="2"/>
  <c r="BM235" i="2"/>
  <c r="Z235" i="2"/>
  <c r="Y235" i="2"/>
  <c r="P235" i="2"/>
  <c r="BP234" i="2"/>
  <c r="BO234" i="2"/>
  <c r="BN234" i="2"/>
  <c r="BM234" i="2"/>
  <c r="Z234" i="2"/>
  <c r="Y234" i="2"/>
  <c r="P234" i="2"/>
  <c r="X230" i="2"/>
  <c r="X229" i="2"/>
  <c r="BO228" i="2"/>
  <c r="BM228" i="2"/>
  <c r="Z228" i="2"/>
  <c r="Z229" i="2" s="1"/>
  <c r="Y228" i="2"/>
  <c r="X224" i="2"/>
  <c r="X223" i="2"/>
  <c r="BO222" i="2"/>
  <c r="BM222" i="2"/>
  <c r="Z222" i="2"/>
  <c r="Y222" i="2"/>
  <c r="P222" i="2"/>
  <c r="BP221" i="2"/>
  <c r="BO221" i="2"/>
  <c r="BN221" i="2"/>
  <c r="BM221" i="2"/>
  <c r="Z221" i="2"/>
  <c r="Z223" i="2" s="1"/>
  <c r="Y221" i="2"/>
  <c r="Y218" i="2"/>
  <c r="X218" i="2"/>
  <c r="Y217" i="2"/>
  <c r="X217" i="2"/>
  <c r="BP216" i="2"/>
  <c r="BO216" i="2"/>
  <c r="BN216" i="2"/>
  <c r="BM216" i="2"/>
  <c r="Z216" i="2"/>
  <c r="Z217" i="2" s="1"/>
  <c r="Y216" i="2"/>
  <c r="P216" i="2"/>
  <c r="X213" i="2"/>
  <c r="X212" i="2"/>
  <c r="BO211" i="2"/>
  <c r="BM211" i="2"/>
  <c r="Z211" i="2"/>
  <c r="Z212" i="2" s="1"/>
  <c r="Y211" i="2"/>
  <c r="P211" i="2"/>
  <c r="X208" i="2"/>
  <c r="X207" i="2"/>
  <c r="BP206" i="2"/>
  <c r="BO206" i="2"/>
  <c r="BN206" i="2"/>
  <c r="BM206" i="2"/>
  <c r="Z206" i="2"/>
  <c r="Y206" i="2"/>
  <c r="P206" i="2"/>
  <c r="BO205" i="2"/>
  <c r="BM205" i="2"/>
  <c r="Z205" i="2"/>
  <c r="Y205" i="2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Y208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N197" i="2" s="1"/>
  <c r="P197" i="2"/>
  <c r="BO196" i="2"/>
  <c r="BM196" i="2"/>
  <c r="Z196" i="2"/>
  <c r="Y196" i="2"/>
  <c r="BN196" i="2" s="1"/>
  <c r="P196" i="2"/>
  <c r="BO195" i="2"/>
  <c r="BN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Z186" i="2"/>
  <c r="Z189" i="2" s="1"/>
  <c r="Y186" i="2"/>
  <c r="P186" i="2"/>
  <c r="X183" i="2"/>
  <c r="X182" i="2"/>
  <c r="BO181" i="2"/>
  <c r="BM181" i="2"/>
  <c r="Z181" i="2"/>
  <c r="Y181" i="2"/>
  <c r="BP181" i="2" s="1"/>
  <c r="BO180" i="2"/>
  <c r="BM180" i="2"/>
  <c r="Z180" i="2"/>
  <c r="Y180" i="2"/>
  <c r="BN180" i="2" s="1"/>
  <c r="BO179" i="2"/>
  <c r="BM179" i="2"/>
  <c r="Z179" i="2"/>
  <c r="Z182" i="2" s="1"/>
  <c r="Y179" i="2"/>
  <c r="X175" i="2"/>
  <c r="X174" i="2"/>
  <c r="BO173" i="2"/>
  <c r="BM173" i="2"/>
  <c r="Z173" i="2"/>
  <c r="Y173" i="2"/>
  <c r="BP173" i="2" s="1"/>
  <c r="P173" i="2"/>
  <c r="BO172" i="2"/>
  <c r="BM172" i="2"/>
  <c r="Z172" i="2"/>
  <c r="Z174" i="2" s="1"/>
  <c r="Y172" i="2"/>
  <c r="BN172" i="2" s="1"/>
  <c r="X170" i="2"/>
  <c r="X169" i="2"/>
  <c r="BO168" i="2"/>
  <c r="BM168" i="2"/>
  <c r="Z168" i="2"/>
  <c r="Y168" i="2"/>
  <c r="BN168" i="2" s="1"/>
  <c r="P168" i="2"/>
  <c r="BO167" i="2"/>
  <c r="BM167" i="2"/>
  <c r="Z167" i="2"/>
  <c r="Y167" i="2"/>
  <c r="Y169" i="2" s="1"/>
  <c r="P167" i="2"/>
  <c r="BP166" i="2"/>
  <c r="BO166" i="2"/>
  <c r="BN166" i="2"/>
  <c r="BM166" i="2"/>
  <c r="Z166" i="2"/>
  <c r="Z169" i="2" s="1"/>
  <c r="Y166" i="2"/>
  <c r="P166" i="2"/>
  <c r="X162" i="2"/>
  <c r="X161" i="2"/>
  <c r="BO160" i="2"/>
  <c r="BM160" i="2"/>
  <c r="Z160" i="2"/>
  <c r="Y160" i="2"/>
  <c r="P160" i="2"/>
  <c r="BP159" i="2"/>
  <c r="BO159" i="2"/>
  <c r="BN159" i="2"/>
  <c r="BM159" i="2"/>
  <c r="Z159" i="2"/>
  <c r="Z161" i="2" s="1"/>
  <c r="Y159" i="2"/>
  <c r="P159" i="2"/>
  <c r="X157" i="2"/>
  <c r="X156" i="2"/>
  <c r="BO155" i="2"/>
  <c r="BM155" i="2"/>
  <c r="Z155" i="2"/>
  <c r="Y155" i="2"/>
  <c r="BO154" i="2"/>
  <c r="BN154" i="2"/>
  <c r="BM154" i="2"/>
  <c r="Z154" i="2"/>
  <c r="Y154" i="2"/>
  <c r="BP154" i="2" s="1"/>
  <c r="BP153" i="2"/>
  <c r="BO153" i="2"/>
  <c r="BN153" i="2"/>
  <c r="BM153" i="2"/>
  <c r="Z153" i="2"/>
  <c r="Z156" i="2" s="1"/>
  <c r="Y153" i="2"/>
  <c r="BO152" i="2"/>
  <c r="BM152" i="2"/>
  <c r="Z152" i="2"/>
  <c r="Y152" i="2"/>
  <c r="X149" i="2"/>
  <c r="X148" i="2"/>
  <c r="BO147" i="2"/>
  <c r="BM147" i="2"/>
  <c r="Z147" i="2"/>
  <c r="Z148" i="2" s="1"/>
  <c r="Y147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BN136" i="2" s="1"/>
  <c r="P136" i="2"/>
  <c r="BO135" i="2"/>
  <c r="BM135" i="2"/>
  <c r="Z135" i="2"/>
  <c r="Y135" i="2"/>
  <c r="Y137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P125" i="2"/>
  <c r="BO124" i="2"/>
  <c r="BN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BO116" i="2"/>
  <c r="BM116" i="2"/>
  <c r="Z116" i="2"/>
  <c r="Y116" i="2"/>
  <c r="P116" i="2"/>
  <c r="Y113" i="2"/>
  <c r="X113" i="2"/>
  <c r="Y112" i="2"/>
  <c r="X112" i="2"/>
  <c r="BP111" i="2"/>
  <c r="BO111" i="2"/>
  <c r="BN111" i="2"/>
  <c r="BM111" i="2"/>
  <c r="Z111" i="2"/>
  <c r="Y111" i="2"/>
  <c r="BP110" i="2"/>
  <c r="BO110" i="2"/>
  <c r="BN110" i="2"/>
  <c r="BM110" i="2"/>
  <c r="Z110" i="2"/>
  <c r="Z112" i="2" s="1"/>
  <c r="Y110" i="2"/>
  <c r="X107" i="2"/>
  <c r="X106" i="2"/>
  <c r="BO105" i="2"/>
  <c r="BN105" i="2"/>
  <c r="BM105" i="2"/>
  <c r="Z105" i="2"/>
  <c r="Y105" i="2"/>
  <c r="BP105" i="2" s="1"/>
  <c r="P105" i="2"/>
  <c r="BO104" i="2"/>
  <c r="BM104" i="2"/>
  <c r="Z104" i="2"/>
  <c r="Y104" i="2"/>
  <c r="P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P100" i="2"/>
  <c r="BP99" i="2"/>
  <c r="BO99" i="2"/>
  <c r="BN99" i="2"/>
  <c r="BM99" i="2"/>
  <c r="Z99" i="2"/>
  <c r="Y99" i="2"/>
  <c r="P99" i="2"/>
  <c r="BO98" i="2"/>
  <c r="BM98" i="2"/>
  <c r="Z98" i="2"/>
  <c r="Y98" i="2"/>
  <c r="P98" i="2"/>
  <c r="BP97" i="2"/>
  <c r="BO97" i="2"/>
  <c r="BN97" i="2"/>
  <c r="BM97" i="2"/>
  <c r="Z97" i="2"/>
  <c r="Y97" i="2"/>
  <c r="P97" i="2"/>
  <c r="X94" i="2"/>
  <c r="X93" i="2"/>
  <c r="BO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Y90" i="2"/>
  <c r="BN90" i="2" s="1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O83" i="2"/>
  <c r="BN83" i="2"/>
  <c r="BM83" i="2"/>
  <c r="Z83" i="2"/>
  <c r="Y83" i="2"/>
  <c r="BP83" i="2" s="1"/>
  <c r="P83" i="2"/>
  <c r="BO82" i="2"/>
  <c r="BM82" i="2"/>
  <c r="Z82" i="2"/>
  <c r="Y82" i="2"/>
  <c r="BO81" i="2"/>
  <c r="BN81" i="2"/>
  <c r="BM81" i="2"/>
  <c r="Z81" i="2"/>
  <c r="Y81" i="2"/>
  <c r="BP81" i="2" s="1"/>
  <c r="P81" i="2"/>
  <c r="BO80" i="2"/>
  <c r="BM80" i="2"/>
  <c r="Z80" i="2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Y74" i="2"/>
  <c r="Y77" i="2" s="1"/>
  <c r="P74" i="2"/>
  <c r="X71" i="2"/>
  <c r="X70" i="2"/>
  <c r="BO69" i="2"/>
  <c r="BM69" i="2"/>
  <c r="Z69" i="2"/>
  <c r="Z70" i="2" s="1"/>
  <c r="Y69" i="2"/>
  <c r="Y70" i="2" s="1"/>
  <c r="P69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M55" i="2"/>
  <c r="Z55" i="2"/>
  <c r="Y55" i="2"/>
  <c r="P55" i="2"/>
  <c r="BP54" i="2"/>
  <c r="BO54" i="2"/>
  <c r="BN54" i="2"/>
  <c r="BM54" i="2"/>
  <c r="Z54" i="2"/>
  <c r="Y54" i="2"/>
  <c r="P54" i="2"/>
  <c r="BO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O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Y60" i="2" s="1"/>
  <c r="P47" i="2"/>
  <c r="Y44" i="2"/>
  <c r="X44" i="2"/>
  <c r="X43" i="2"/>
  <c r="BP42" i="2"/>
  <c r="BO42" i="2"/>
  <c r="BN42" i="2"/>
  <c r="BM42" i="2"/>
  <c r="Z42" i="2"/>
  <c r="Z43" i="2" s="1"/>
  <c r="Y42" i="2"/>
  <c r="Y43" i="2" s="1"/>
  <c r="P42" i="2"/>
  <c r="X39" i="2"/>
  <c r="X38" i="2"/>
  <c r="BO37" i="2"/>
  <c r="BM37" i="2"/>
  <c r="Z37" i="2"/>
  <c r="Y37" i="2"/>
  <c r="BP37" i="2" s="1"/>
  <c r="P37" i="2"/>
  <c r="BP36" i="2"/>
  <c r="BO36" i="2"/>
  <c r="BN36" i="2"/>
  <c r="BM36" i="2"/>
  <c r="Z36" i="2"/>
  <c r="Z38" i="2" s="1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Y33" i="2" s="1"/>
  <c r="P28" i="2"/>
  <c r="X24" i="2"/>
  <c r="X295" i="2" s="1"/>
  <c r="X23" i="2"/>
  <c r="BO22" i="2"/>
  <c r="X297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59" i="2" l="1"/>
  <c r="BN51" i="2"/>
  <c r="BP51" i="2"/>
  <c r="BP53" i="2"/>
  <c r="BN53" i="2"/>
  <c r="BP55" i="2"/>
  <c r="BN55" i="2"/>
  <c r="BP58" i="2"/>
  <c r="BP63" i="2"/>
  <c r="Y66" i="2"/>
  <c r="Y71" i="2"/>
  <c r="BP80" i="2"/>
  <c r="BN80" i="2"/>
  <c r="BP82" i="2"/>
  <c r="BN82" i="2"/>
  <c r="Y86" i="2"/>
  <c r="BP92" i="2"/>
  <c r="BN92" i="2"/>
  <c r="BP98" i="2"/>
  <c r="BN98" i="2"/>
  <c r="Z106" i="2"/>
  <c r="BP100" i="2"/>
  <c r="BN100" i="2"/>
  <c r="BP104" i="2"/>
  <c r="BN104" i="2"/>
  <c r="BP147" i="2"/>
  <c r="Y149" i="2"/>
  <c r="BN147" i="2"/>
  <c r="BP155" i="2"/>
  <c r="BN155" i="2"/>
  <c r="BP160" i="2"/>
  <c r="BN160" i="2"/>
  <c r="BP187" i="2"/>
  <c r="BP194" i="2"/>
  <c r="BN194" i="2"/>
  <c r="Z199" i="2"/>
  <c r="BP197" i="2"/>
  <c r="Y200" i="2"/>
  <c r="BP205" i="2"/>
  <c r="BN205" i="2"/>
  <c r="Y213" i="2"/>
  <c r="Y212" i="2"/>
  <c r="BP211" i="2"/>
  <c r="BN211" i="2"/>
  <c r="BP222" i="2"/>
  <c r="BN222" i="2"/>
  <c r="BP258" i="2"/>
  <c r="Y259" i="2"/>
  <c r="BP262" i="2"/>
  <c r="BP276" i="2"/>
  <c r="BN276" i="2"/>
  <c r="BP284" i="2"/>
  <c r="BN284" i="2"/>
  <c r="BP292" i="2"/>
  <c r="BN292" i="2"/>
  <c r="X296" i="2"/>
  <c r="Z32" i="2"/>
  <c r="BP29" i="2"/>
  <c r="BN31" i="2"/>
  <c r="Y38" i="2"/>
  <c r="BN37" i="2"/>
  <c r="Y39" i="2"/>
  <c r="Z59" i="2"/>
  <c r="BN47" i="2"/>
  <c r="BP47" i="2"/>
  <c r="BN49" i="2"/>
  <c r="X299" i="2"/>
  <c r="Z93" i="2"/>
  <c r="Y106" i="2"/>
  <c r="Y120" i="2"/>
  <c r="BP116" i="2"/>
  <c r="BN116" i="2"/>
  <c r="BP117" i="2"/>
  <c r="BN117" i="2"/>
  <c r="Y127" i="2"/>
  <c r="BP123" i="2"/>
  <c r="BN123" i="2"/>
  <c r="Y148" i="2"/>
  <c r="BP152" i="2"/>
  <c r="BN152" i="2"/>
  <c r="Y162" i="2"/>
  <c r="BP172" i="2"/>
  <c r="Y175" i="2"/>
  <c r="Y224" i="2"/>
  <c r="Y223" i="2"/>
  <c r="Y229" i="2"/>
  <c r="Y230" i="2"/>
  <c r="BP228" i="2"/>
  <c r="BN228" i="2"/>
  <c r="BP235" i="2"/>
  <c r="BN235" i="2"/>
  <c r="Y237" i="2"/>
  <c r="Y242" i="2"/>
  <c r="Y241" i="2"/>
  <c r="BP240" i="2"/>
  <c r="BN240" i="2"/>
  <c r="Y247" i="2"/>
  <c r="BP246" i="2"/>
  <c r="BN246" i="2"/>
  <c r="BP280" i="2"/>
  <c r="BN280" i="2"/>
  <c r="BP288" i="2"/>
  <c r="BN288" i="2"/>
  <c r="Z76" i="2"/>
  <c r="Z86" i="2"/>
  <c r="BP85" i="2"/>
  <c r="BP90" i="2"/>
  <c r="BP102" i="2"/>
  <c r="Z119" i="2"/>
  <c r="Z126" i="2"/>
  <c r="Y126" i="2"/>
  <c r="Z137" i="2"/>
  <c r="BP136" i="2"/>
  <c r="BP141" i="2"/>
  <c r="Y142" i="2"/>
  <c r="Y161" i="2"/>
  <c r="Y170" i="2"/>
  <c r="BP168" i="2"/>
  <c r="Y183" i="2"/>
  <c r="BP180" i="2"/>
  <c r="Y189" i="2"/>
  <c r="Z207" i="2"/>
  <c r="Y236" i="2"/>
  <c r="Z236" i="2"/>
  <c r="Z264" i="2"/>
  <c r="Y264" i="2"/>
  <c r="Y293" i="2"/>
  <c r="A10" i="2"/>
  <c r="Z300" i="2"/>
  <c r="X298" i="2"/>
  <c r="BN22" i="2"/>
  <c r="BN135" i="2"/>
  <c r="Y32" i="2"/>
  <c r="BN50" i="2"/>
  <c r="BN57" i="2"/>
  <c r="Y93" i="2"/>
  <c r="BN101" i="2"/>
  <c r="BN125" i="2"/>
  <c r="BN130" i="2"/>
  <c r="BN167" i="2"/>
  <c r="BN179" i="2"/>
  <c r="BN181" i="2"/>
  <c r="BN186" i="2"/>
  <c r="BN263" i="2"/>
  <c r="BN269" i="2"/>
  <c r="Y294" i="2"/>
  <c r="BN28" i="2"/>
  <c r="Y107" i="2"/>
  <c r="BN273" i="2"/>
  <c r="BN275" i="2"/>
  <c r="BN277" i="2"/>
  <c r="BN279" i="2"/>
  <c r="BN281" i="2"/>
  <c r="BN283" i="2"/>
  <c r="BN285" i="2"/>
  <c r="BN287" i="2"/>
  <c r="BN289" i="2"/>
  <c r="BN291" i="2"/>
  <c r="BP22" i="2"/>
  <c r="BN30" i="2"/>
  <c r="Y76" i="2"/>
  <c r="BP84" i="2"/>
  <c r="Y87" i="2"/>
  <c r="BN91" i="2"/>
  <c r="BP135" i="2"/>
  <c r="Y138" i="2"/>
  <c r="Y143" i="2"/>
  <c r="BN173" i="2"/>
  <c r="BP196" i="2"/>
  <c r="BN198" i="2"/>
  <c r="BN203" i="2"/>
  <c r="BP267" i="2"/>
  <c r="BP273" i="2"/>
  <c r="H9" i="2"/>
  <c r="BP50" i="2"/>
  <c r="BN64" i="2"/>
  <c r="BN69" i="2"/>
  <c r="BN74" i="2"/>
  <c r="BN103" i="2"/>
  <c r="Y119" i="2"/>
  <c r="BP125" i="2"/>
  <c r="BP130" i="2"/>
  <c r="Y156" i="2"/>
  <c r="BP167" i="2"/>
  <c r="BP179" i="2"/>
  <c r="BP186" i="2"/>
  <c r="BN188" i="2"/>
  <c r="BN193" i="2"/>
  <c r="Y207" i="2"/>
  <c r="BN253" i="2"/>
  <c r="Y260" i="2"/>
  <c r="BP263" i="2"/>
  <c r="BN267" i="2"/>
  <c r="F9" i="2"/>
  <c r="BP28" i="2"/>
  <c r="BN52" i="2"/>
  <c r="J9" i="2"/>
  <c r="Y23" i="2"/>
  <c r="Y94" i="2"/>
  <c r="BP203" i="2"/>
  <c r="Y256" i="2"/>
  <c r="BP74" i="2"/>
  <c r="Y157" i="2"/>
  <c r="Y174" i="2"/>
  <c r="Y199" i="2"/>
  <c r="Y190" i="2"/>
  <c r="BN84" i="2"/>
  <c r="Y131" i="2"/>
  <c r="Y182" i="2"/>
  <c r="Y270" i="2"/>
  <c r="Y65" i="2"/>
  <c r="BN262" i="2"/>
  <c r="BP69" i="2"/>
  <c r="Y295" i="2" l="1"/>
  <c r="Y299" i="2"/>
  <c r="Y296" i="2"/>
  <c r="Y297" i="2"/>
  <c r="Y298" i="2" l="1"/>
  <c r="A308" i="2" l="1"/>
  <c r="C308" i="2"/>
  <c r="B308" i="2"/>
</calcChain>
</file>

<file path=xl/sharedStrings.xml><?xml version="1.0" encoding="utf-8"?>
<sst xmlns="http://schemas.openxmlformats.org/spreadsheetml/2006/main" count="1840" uniqueCount="520">
  <si>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</si>
  <si>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</si>
  <si>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</si>
  <si>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</si>
  <si>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</si>
  <si>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</si>
  <si>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</si>
  <si>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</si>
  <si>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</si>
  <si>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</si>
  <si>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</si>
  <si>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</si>
  <si>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</si>
  <si>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</si>
  <si>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</si>
  <si>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</si>
  <si>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</si>
  <si>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</si>
  <si>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</si>
  <si>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</si>
  <si>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</si>
  <si>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</si>
  <si>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</si>
  <si>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</si>
  <si>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</si>
  <si>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</si>
  <si>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</si>
  <si>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</si>
  <si>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</si>
  <si>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</si>
  <si>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</si>
  <si>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</si>
  <si>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</si>
  <si>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</si>
  <si>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</si>
  <si>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</si>
  <si>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</si>
  <si>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</si>
  <si>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</si>
  <si>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</si>
  <si>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</si>
  <si>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</si>
  <si>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</si>
  <si>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</si>
  <si>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</si>
  <si>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</si>
  <si>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</si>
  <si>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</si>
  <si>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</si>
  <si>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</si>
  <si>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</si>
  <si>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</si>
  <si>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</si>
  <si>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</si>
  <si>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</si>
  <si>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</si>
  <si>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</si>
  <si>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</si>
  <si>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</si>
  <si>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</si>
  <si>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</si>
  <si>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</si>
  <si>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</si>
  <si>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</si>
  <si>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</si>
  <si>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</si>
  <si>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</si>
  <si>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</si>
  <si>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</si>
  <si>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</si>
  <si>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</si>
  <si>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11.11.2024</t>
  </si>
  <si>
    <t>08.11.2024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</si>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</sst>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45611</v>
      </c>
      <c r="R5" s="534"/>
      <c r="T5" s="535" t="s">
        <v>3</v>
      </c>
      <c r="U5" s="536"/>
      <c r="V5" s="537" t="s">
        <v>492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499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Пятница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3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/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0.41666666666666669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66</v>
      </c>
      <c r="L17" s="471" t="s">
        <v>68</v>
      </c>
      <c r="M17" s="471" t="s">
        <v>2</v>
      </c>
      <c r="N17" s="471" t="s">
        <v>67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69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8" t="s">
        <v>79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54"/>
      <c r="AB19" s="54"/>
      <c r="AC19" s="54"/>
    </row>
    <row r="20" spans="1:68" ht="16.5" customHeight="1" x14ac:dyDescent="0.25">
      <c r="A20" s="374" t="s">
        <v>79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74"/>
      <c r="AA20" s="65"/>
      <c r="AB20" s="65"/>
      <c r="AC20" s="82"/>
    </row>
    <row r="21" spans="1:68" ht="14.25" customHeight="1" x14ac:dyDescent="0.25">
      <c r="A21" s="366" t="s">
        <v>80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40">
        <v>4607111035752</v>
      </c>
      <c r="E22" s="34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/>
      <c r="M22" s="38" t="s">
        <v>84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2"/>
      <c r="R22" s="342"/>
      <c r="S22" s="342"/>
      <c r="T22" s="34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/>
      <c r="AK22" s="87"/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9"/>
      <c r="P23" s="346" t="s">
        <v>40</v>
      </c>
      <c r="Q23" s="347"/>
      <c r="R23" s="347"/>
      <c r="S23" s="347"/>
      <c r="T23" s="347"/>
      <c r="U23" s="347"/>
      <c r="V23" s="34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9"/>
      <c r="P24" s="346" t="s">
        <v>40</v>
      </c>
      <c r="Q24" s="347"/>
      <c r="R24" s="347"/>
      <c r="S24" s="347"/>
      <c r="T24" s="347"/>
      <c r="U24" s="347"/>
      <c r="V24" s="34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8" t="s">
        <v>45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54"/>
      <c r="AB25" s="54"/>
      <c r="AC25" s="54"/>
    </row>
    <row r="26" spans="1:68" ht="16.5" customHeight="1" x14ac:dyDescent="0.25">
      <c r="A26" s="374" t="s">
        <v>86</v>
      </c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  <c r="V26" s="374"/>
      <c r="W26" s="374"/>
      <c r="X26" s="374"/>
      <c r="Y26" s="374"/>
      <c r="Z26" s="374"/>
      <c r="AA26" s="65"/>
      <c r="AB26" s="65"/>
      <c r="AC26" s="82"/>
    </row>
    <row r="27" spans="1:68" ht="14.25" customHeight="1" x14ac:dyDescent="0.25">
      <c r="A27" s="366" t="s">
        <v>87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66"/>
      <c r="AB27" s="66"/>
      <c r="AC27" s="83"/>
    </row>
    <row r="28" spans="1:68" ht="27" customHeight="1" x14ac:dyDescent="0.25">
      <c r="A28" s="63" t="s">
        <v>88</v>
      </c>
      <c r="B28" s="63" t="s">
        <v>89</v>
      </c>
      <c r="C28" s="36">
        <v>4301132095</v>
      </c>
      <c r="D28" s="340">
        <v>4607111036605</v>
      </c>
      <c r="E28" s="34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92</v>
      </c>
      <c r="L28" s="37"/>
      <c r="M28" s="38" t="s">
        <v>84</v>
      </c>
      <c r="N28" s="38"/>
      <c r="O28" s="37">
        <v>180</v>
      </c>
      <c r="P28" s="46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2"/>
      <c r="R28" s="342"/>
      <c r="S28" s="342"/>
      <c r="T28" s="34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90</v>
      </c>
      <c r="AG28" s="81"/>
      <c r="AJ28" s="87"/>
      <c r="AK28" s="87"/>
      <c r="BB28" s="92" t="s">
        <v>91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93</v>
      </c>
      <c r="B29" s="63" t="s">
        <v>94</v>
      </c>
      <c r="C29" s="36">
        <v>4301132093</v>
      </c>
      <c r="D29" s="340">
        <v>4607111036520</v>
      </c>
      <c r="E29" s="34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92</v>
      </c>
      <c r="L29" s="37"/>
      <c r="M29" s="38" t="s">
        <v>84</v>
      </c>
      <c r="N29" s="38"/>
      <c r="O29" s="37">
        <v>180</v>
      </c>
      <c r="P29" s="4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2"/>
      <c r="R29" s="342"/>
      <c r="S29" s="342"/>
      <c r="T29" s="34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90</v>
      </c>
      <c r="AG29" s="81"/>
      <c r="AJ29" s="87"/>
      <c r="AK29" s="87"/>
      <c r="BB29" s="94" t="s">
        <v>91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95</v>
      </c>
      <c r="B30" s="63" t="s">
        <v>96</v>
      </c>
      <c r="C30" s="36">
        <v>4301132092</v>
      </c>
      <c r="D30" s="340">
        <v>4607111036537</v>
      </c>
      <c r="E30" s="34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92</v>
      </c>
      <c r="L30" s="37"/>
      <c r="M30" s="38" t="s">
        <v>84</v>
      </c>
      <c r="N30" s="38"/>
      <c r="O30" s="37">
        <v>180</v>
      </c>
      <c r="P30" s="46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2"/>
      <c r="R30" s="342"/>
      <c r="S30" s="342"/>
      <c r="T30" s="34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90</v>
      </c>
      <c r="AG30" s="81"/>
      <c r="AJ30" s="87"/>
      <c r="AK30" s="87"/>
      <c r="BB30" s="96" t="s">
        <v>91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97</v>
      </c>
      <c r="B31" s="63" t="s">
        <v>98</v>
      </c>
      <c r="C31" s="36">
        <v>4301132094</v>
      </c>
      <c r="D31" s="340">
        <v>4607111036599</v>
      </c>
      <c r="E31" s="34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92</v>
      </c>
      <c r="L31" s="37"/>
      <c r="M31" s="38" t="s">
        <v>84</v>
      </c>
      <c r="N31" s="38"/>
      <c r="O31" s="37">
        <v>180</v>
      </c>
      <c r="P31" s="4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2"/>
      <c r="R31" s="342"/>
      <c r="S31" s="342"/>
      <c r="T31" s="34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90</v>
      </c>
      <c r="AG31" s="81"/>
      <c r="AJ31" s="87"/>
      <c r="AK31" s="87"/>
      <c r="BB31" s="98" t="s">
        <v>91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9"/>
      <c r="P32" s="346" t="s">
        <v>40</v>
      </c>
      <c r="Q32" s="347"/>
      <c r="R32" s="347"/>
      <c r="S32" s="347"/>
      <c r="T32" s="347"/>
      <c r="U32" s="347"/>
      <c r="V32" s="34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9"/>
      <c r="P33" s="346" t="s">
        <v>40</v>
      </c>
      <c r="Q33" s="347"/>
      <c r="R33" s="347"/>
      <c r="S33" s="347"/>
      <c r="T33" s="347"/>
      <c r="U33" s="347"/>
      <c r="V33" s="34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4" t="s">
        <v>99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4"/>
      <c r="AA34" s="65"/>
      <c r="AB34" s="65"/>
      <c r="AC34" s="82"/>
    </row>
    <row r="35" spans="1:68" ht="14.25" customHeight="1" x14ac:dyDescent="0.25">
      <c r="A35" s="366" t="s">
        <v>80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66"/>
      <c r="AB35" s="66"/>
      <c r="AC35" s="83"/>
    </row>
    <row r="36" spans="1:68" ht="27" customHeight="1" x14ac:dyDescent="0.25">
      <c r="A36" s="63" t="s">
        <v>100</v>
      </c>
      <c r="B36" s="63" t="s">
        <v>101</v>
      </c>
      <c r="C36" s="36">
        <v>4301070884</v>
      </c>
      <c r="D36" s="340">
        <v>4607111036315</v>
      </c>
      <c r="E36" s="34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/>
      <c r="M36" s="38" t="s">
        <v>84</v>
      </c>
      <c r="N36" s="38"/>
      <c r="O36" s="37">
        <v>180</v>
      </c>
      <c r="P36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2"/>
      <c r="R36" s="342"/>
      <c r="S36" s="342"/>
      <c r="T36" s="34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102</v>
      </c>
      <c r="AG36" s="81"/>
      <c r="AJ36" s="87"/>
      <c r="AK36" s="87"/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103</v>
      </c>
      <c r="B37" s="63" t="s">
        <v>104</v>
      </c>
      <c r="C37" s="36">
        <v>4301070864</v>
      </c>
      <c r="D37" s="340">
        <v>4607111036292</v>
      </c>
      <c r="E37" s="34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/>
      <c r="M37" s="38" t="s">
        <v>84</v>
      </c>
      <c r="N37" s="38"/>
      <c r="O37" s="37">
        <v>180</v>
      </c>
      <c r="P37" s="4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2"/>
      <c r="R37" s="342"/>
      <c r="S37" s="342"/>
      <c r="T37" s="34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105</v>
      </c>
      <c r="AG37" s="81"/>
      <c r="AJ37" s="87"/>
      <c r="AK37" s="87"/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9"/>
      <c r="P38" s="346" t="s">
        <v>40</v>
      </c>
      <c r="Q38" s="347"/>
      <c r="R38" s="347"/>
      <c r="S38" s="347"/>
      <c r="T38" s="347"/>
      <c r="U38" s="347"/>
      <c r="V38" s="34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9"/>
      <c r="P39" s="346" t="s">
        <v>40</v>
      </c>
      <c r="Q39" s="347"/>
      <c r="R39" s="347"/>
      <c r="S39" s="347"/>
      <c r="T39" s="347"/>
      <c r="U39" s="347"/>
      <c r="V39" s="34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4" t="s">
        <v>106</v>
      </c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374"/>
      <c r="S40" s="374"/>
      <c r="T40" s="374"/>
      <c r="U40" s="374"/>
      <c r="V40" s="374"/>
      <c r="W40" s="374"/>
      <c r="X40" s="374"/>
      <c r="Y40" s="374"/>
      <c r="Z40" s="374"/>
      <c r="AA40" s="65"/>
      <c r="AB40" s="65"/>
      <c r="AC40" s="82"/>
    </row>
    <row r="41" spans="1:68" ht="14.25" customHeight="1" x14ac:dyDescent="0.25">
      <c r="A41" s="366" t="s">
        <v>107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66"/>
      <c r="AB41" s="66"/>
      <c r="AC41" s="83"/>
    </row>
    <row r="42" spans="1:68" ht="27" customHeight="1" x14ac:dyDescent="0.25">
      <c r="A42" s="63" t="s">
        <v>108</v>
      </c>
      <c r="B42" s="63" t="s">
        <v>109</v>
      </c>
      <c r="C42" s="36">
        <v>4301190022</v>
      </c>
      <c r="D42" s="340">
        <v>4607111037053</v>
      </c>
      <c r="E42" s="34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111</v>
      </c>
      <c r="L42" s="37"/>
      <c r="M42" s="38" t="s">
        <v>84</v>
      </c>
      <c r="N42" s="38"/>
      <c r="O42" s="37">
        <v>365</v>
      </c>
      <c r="P42" s="46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2"/>
      <c r="R42" s="342"/>
      <c r="S42" s="342"/>
      <c r="T42" s="34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110</v>
      </c>
      <c r="AG42" s="81"/>
      <c r="AJ42" s="87"/>
      <c r="AK42" s="87"/>
      <c r="BB42" s="104" t="s">
        <v>91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9"/>
      <c r="P43" s="346" t="s">
        <v>40</v>
      </c>
      <c r="Q43" s="347"/>
      <c r="R43" s="347"/>
      <c r="S43" s="347"/>
      <c r="T43" s="347"/>
      <c r="U43" s="347"/>
      <c r="V43" s="34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9"/>
      <c r="P44" s="346" t="s">
        <v>40</v>
      </c>
      <c r="Q44" s="347"/>
      <c r="R44" s="347"/>
      <c r="S44" s="347"/>
      <c r="T44" s="347"/>
      <c r="U44" s="347"/>
      <c r="V44" s="34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4" t="s">
        <v>112</v>
      </c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4"/>
      <c r="AA45" s="65"/>
      <c r="AB45" s="65"/>
      <c r="AC45" s="82"/>
    </row>
    <row r="46" spans="1:68" ht="14.25" customHeight="1" x14ac:dyDescent="0.25">
      <c r="A46" s="366" t="s">
        <v>80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66"/>
      <c r="AB46" s="66"/>
      <c r="AC46" s="83"/>
    </row>
    <row r="47" spans="1:68" ht="27" customHeight="1" x14ac:dyDescent="0.25">
      <c r="A47" s="63" t="s">
        <v>113</v>
      </c>
      <c r="B47" s="63" t="s">
        <v>114</v>
      </c>
      <c r="C47" s="36">
        <v>4301071032</v>
      </c>
      <c r="D47" s="340">
        <v>4607111038999</v>
      </c>
      <c r="E47" s="340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85</v>
      </c>
      <c r="L47" s="37"/>
      <c r="M47" s="38" t="s">
        <v>84</v>
      </c>
      <c r="N47" s="38"/>
      <c r="O47" s="37">
        <v>180</v>
      </c>
      <c r="P47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42"/>
      <c r="R47" s="342"/>
      <c r="S47" s="342"/>
      <c r="T47" s="34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115</v>
      </c>
      <c r="AG47" s="81"/>
      <c r="AJ47" s="87"/>
      <c r="AK47" s="87"/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116</v>
      </c>
      <c r="B48" s="63" t="s">
        <v>117</v>
      </c>
      <c r="C48" s="36">
        <v>4301070989</v>
      </c>
      <c r="D48" s="340">
        <v>4607111037190</v>
      </c>
      <c r="E48" s="340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85</v>
      </c>
      <c r="L48" s="37"/>
      <c r="M48" s="38" t="s">
        <v>84</v>
      </c>
      <c r="N48" s="38"/>
      <c r="O48" s="37">
        <v>180</v>
      </c>
      <c r="P48" s="46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42"/>
      <c r="R48" s="342"/>
      <c r="S48" s="342"/>
      <c r="T48" s="34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115</v>
      </c>
      <c r="AG48" s="81"/>
      <c r="AJ48" s="87"/>
      <c r="AK48" s="87"/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118</v>
      </c>
      <c r="B49" s="63" t="s">
        <v>119</v>
      </c>
      <c r="C49" s="36">
        <v>4301071044</v>
      </c>
      <c r="D49" s="340">
        <v>4607111039385</v>
      </c>
      <c r="E49" s="34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85</v>
      </c>
      <c r="L49" s="37"/>
      <c r="M49" s="38" t="s">
        <v>84</v>
      </c>
      <c r="N49" s="38"/>
      <c r="O49" s="37">
        <v>180</v>
      </c>
      <c r="P49" s="46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42"/>
      <c r="R49" s="342"/>
      <c r="S49" s="342"/>
      <c r="T49" s="34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115</v>
      </c>
      <c r="AG49" s="81"/>
      <c r="AJ49" s="87"/>
      <c r="AK49" s="87"/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120</v>
      </c>
      <c r="B50" s="63" t="s">
        <v>121</v>
      </c>
      <c r="C50" s="36">
        <v>4301070972</v>
      </c>
      <c r="D50" s="340">
        <v>4607111037183</v>
      </c>
      <c r="E50" s="340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85</v>
      </c>
      <c r="L50" s="37"/>
      <c r="M50" s="38" t="s">
        <v>84</v>
      </c>
      <c r="N50" s="38"/>
      <c r="O50" s="37">
        <v>180</v>
      </c>
      <c r="P50" s="46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42"/>
      <c r="R50" s="342"/>
      <c r="S50" s="342"/>
      <c r="T50" s="34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115</v>
      </c>
      <c r="AG50" s="81"/>
      <c r="AJ50" s="87"/>
      <c r="AK50" s="87"/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122</v>
      </c>
      <c r="B51" s="63" t="s">
        <v>123</v>
      </c>
      <c r="C51" s="36">
        <v>4301071045</v>
      </c>
      <c r="D51" s="340">
        <v>4607111039392</v>
      </c>
      <c r="E51" s="340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85</v>
      </c>
      <c r="L51" s="37"/>
      <c r="M51" s="38" t="s">
        <v>84</v>
      </c>
      <c r="N51" s="38"/>
      <c r="O51" s="37">
        <v>180</v>
      </c>
      <c r="P51" s="454" t="s">
        <v>124</v>
      </c>
      <c r="Q51" s="342"/>
      <c r="R51" s="342"/>
      <c r="S51" s="342"/>
      <c r="T51" s="34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125</v>
      </c>
      <c r="AG51" s="81"/>
      <c r="AJ51" s="87"/>
      <c r="AK51" s="87"/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4301070970</v>
      </c>
      <c r="D52" s="340">
        <v>4607111037091</v>
      </c>
      <c r="E52" s="340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85</v>
      </c>
      <c r="L52" s="37"/>
      <c r="M52" s="38" t="s">
        <v>84</v>
      </c>
      <c r="N52" s="38"/>
      <c r="O52" s="37">
        <v>180</v>
      </c>
      <c r="P52" s="4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42"/>
      <c r="R52" s="342"/>
      <c r="S52" s="342"/>
      <c r="T52" s="34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125</v>
      </c>
      <c r="AG52" s="81"/>
      <c r="AJ52" s="87"/>
      <c r="AK52" s="87"/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128</v>
      </c>
      <c r="B53" s="63" t="s">
        <v>129</v>
      </c>
      <c r="C53" s="36">
        <v>4301071031</v>
      </c>
      <c r="D53" s="340">
        <v>4607111038982</v>
      </c>
      <c r="E53" s="340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85</v>
      </c>
      <c r="L53" s="37"/>
      <c r="M53" s="38" t="s">
        <v>84</v>
      </c>
      <c r="N53" s="38"/>
      <c r="O53" s="37">
        <v>180</v>
      </c>
      <c r="P53" s="4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42"/>
      <c r="R53" s="342"/>
      <c r="S53" s="342"/>
      <c r="T53" s="34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125</v>
      </c>
      <c r="AG53" s="81"/>
      <c r="AJ53" s="87"/>
      <c r="AK53" s="87"/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130</v>
      </c>
      <c r="B54" s="63" t="s">
        <v>131</v>
      </c>
      <c r="C54" s="36">
        <v>4301070971</v>
      </c>
      <c r="D54" s="340">
        <v>4607111036902</v>
      </c>
      <c r="E54" s="340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85</v>
      </c>
      <c r="L54" s="37"/>
      <c r="M54" s="38" t="s">
        <v>84</v>
      </c>
      <c r="N54" s="38"/>
      <c r="O54" s="37">
        <v>180</v>
      </c>
      <c r="P54" s="45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42"/>
      <c r="R54" s="342"/>
      <c r="S54" s="342"/>
      <c r="T54" s="34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125</v>
      </c>
      <c r="AG54" s="81"/>
      <c r="AJ54" s="87"/>
      <c r="AK54" s="87"/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132</v>
      </c>
      <c r="B55" s="63" t="s">
        <v>133</v>
      </c>
      <c r="C55" s="36">
        <v>4301071046</v>
      </c>
      <c r="D55" s="340">
        <v>4607111039354</v>
      </c>
      <c r="E55" s="340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85</v>
      </c>
      <c r="L55" s="37"/>
      <c r="M55" s="38" t="s">
        <v>84</v>
      </c>
      <c r="N55" s="38"/>
      <c r="O55" s="37">
        <v>180</v>
      </c>
      <c r="P5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42"/>
      <c r="R55" s="342"/>
      <c r="S55" s="342"/>
      <c r="T55" s="34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125</v>
      </c>
      <c r="AG55" s="81"/>
      <c r="AJ55" s="87"/>
      <c r="AK55" s="87"/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134</v>
      </c>
      <c r="B56" s="63" t="s">
        <v>135</v>
      </c>
      <c r="C56" s="36">
        <v>4301070969</v>
      </c>
      <c r="D56" s="340">
        <v>4607111036858</v>
      </c>
      <c r="E56" s="340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85</v>
      </c>
      <c r="L56" s="37"/>
      <c r="M56" s="38" t="s">
        <v>84</v>
      </c>
      <c r="N56" s="38"/>
      <c r="O56" s="37">
        <v>180</v>
      </c>
      <c r="P56" s="45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42"/>
      <c r="R56" s="342"/>
      <c r="S56" s="342"/>
      <c r="T56" s="34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125</v>
      </c>
      <c r="AG56" s="81"/>
      <c r="AJ56" s="87"/>
      <c r="AK56" s="87"/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136</v>
      </c>
      <c r="B57" s="63" t="s">
        <v>137</v>
      </c>
      <c r="C57" s="36">
        <v>4301071047</v>
      </c>
      <c r="D57" s="340">
        <v>4607111039330</v>
      </c>
      <c r="E57" s="340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85</v>
      </c>
      <c r="L57" s="37"/>
      <c r="M57" s="38" t="s">
        <v>84</v>
      </c>
      <c r="N57" s="38"/>
      <c r="O57" s="37">
        <v>180</v>
      </c>
      <c r="P57" s="45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42"/>
      <c r="R57" s="342"/>
      <c r="S57" s="342"/>
      <c r="T57" s="34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125</v>
      </c>
      <c r="AG57" s="81"/>
      <c r="AJ57" s="87"/>
      <c r="AK57" s="87"/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138</v>
      </c>
      <c r="B58" s="63" t="s">
        <v>139</v>
      </c>
      <c r="C58" s="36">
        <v>4301070968</v>
      </c>
      <c r="D58" s="340">
        <v>4607111036889</v>
      </c>
      <c r="E58" s="340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85</v>
      </c>
      <c r="L58" s="37"/>
      <c r="M58" s="38" t="s">
        <v>84</v>
      </c>
      <c r="N58" s="38"/>
      <c r="O58" s="37">
        <v>180</v>
      </c>
      <c r="P58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42"/>
      <c r="R58" s="342"/>
      <c r="S58" s="342"/>
      <c r="T58" s="34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125</v>
      </c>
      <c r="AG58" s="81"/>
      <c r="AJ58" s="87"/>
      <c r="AK58" s="87"/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9"/>
      <c r="P59" s="346" t="s">
        <v>40</v>
      </c>
      <c r="Q59" s="347"/>
      <c r="R59" s="347"/>
      <c r="S59" s="347"/>
      <c r="T59" s="347"/>
      <c r="U59" s="347"/>
      <c r="V59" s="34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9"/>
      <c r="P60" s="346" t="s">
        <v>40</v>
      </c>
      <c r="Q60" s="347"/>
      <c r="R60" s="347"/>
      <c r="S60" s="347"/>
      <c r="T60" s="347"/>
      <c r="U60" s="347"/>
      <c r="V60" s="34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4" t="s">
        <v>140</v>
      </c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65"/>
      <c r="AB61" s="65"/>
      <c r="AC61" s="82"/>
    </row>
    <row r="62" spans="1:68" ht="14.25" customHeight="1" x14ac:dyDescent="0.25">
      <c r="A62" s="366" t="s">
        <v>80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66"/>
      <c r="AB62" s="66"/>
      <c r="AC62" s="83"/>
    </row>
    <row r="63" spans="1:68" ht="27" customHeight="1" x14ac:dyDescent="0.25">
      <c r="A63" s="63" t="s">
        <v>141</v>
      </c>
      <c r="B63" s="63" t="s">
        <v>142</v>
      </c>
      <c r="C63" s="36">
        <v>4301070977</v>
      </c>
      <c r="D63" s="340">
        <v>4607111037411</v>
      </c>
      <c r="E63" s="34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144</v>
      </c>
      <c r="L63" s="37"/>
      <c r="M63" s="38" t="s">
        <v>84</v>
      </c>
      <c r="N63" s="38"/>
      <c r="O63" s="37">
        <v>180</v>
      </c>
      <c r="P63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2"/>
      <c r="R63" s="342"/>
      <c r="S63" s="342"/>
      <c r="T63" s="34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143</v>
      </c>
      <c r="AG63" s="81"/>
      <c r="AJ63" s="87"/>
      <c r="AK63" s="87"/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145</v>
      </c>
      <c r="B64" s="63" t="s">
        <v>146</v>
      </c>
      <c r="C64" s="36">
        <v>4301070981</v>
      </c>
      <c r="D64" s="340">
        <v>4607111036728</v>
      </c>
      <c r="E64" s="34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/>
      <c r="M64" s="38" t="s">
        <v>84</v>
      </c>
      <c r="N64" s="38"/>
      <c r="O64" s="37">
        <v>180</v>
      </c>
      <c r="P64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2"/>
      <c r="R64" s="342"/>
      <c r="S64" s="342"/>
      <c r="T64" s="34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143</v>
      </c>
      <c r="AG64" s="81"/>
      <c r="AJ64" s="87"/>
      <c r="AK64" s="87"/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9"/>
      <c r="P65" s="346" t="s">
        <v>40</v>
      </c>
      <c r="Q65" s="347"/>
      <c r="R65" s="347"/>
      <c r="S65" s="347"/>
      <c r="T65" s="347"/>
      <c r="U65" s="347"/>
      <c r="V65" s="34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9"/>
      <c r="P66" s="346" t="s">
        <v>40</v>
      </c>
      <c r="Q66" s="347"/>
      <c r="R66" s="347"/>
      <c r="S66" s="347"/>
      <c r="T66" s="347"/>
      <c r="U66" s="347"/>
      <c r="V66" s="34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4" t="s">
        <v>147</v>
      </c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4"/>
      <c r="R67" s="374"/>
      <c r="S67" s="374"/>
      <c r="T67" s="374"/>
      <c r="U67" s="374"/>
      <c r="V67" s="374"/>
      <c r="W67" s="374"/>
      <c r="X67" s="374"/>
      <c r="Y67" s="374"/>
      <c r="Z67" s="374"/>
      <c r="AA67" s="65"/>
      <c r="AB67" s="65"/>
      <c r="AC67" s="82"/>
    </row>
    <row r="68" spans="1:68" ht="14.25" customHeight="1" x14ac:dyDescent="0.25">
      <c r="A68" s="366" t="s">
        <v>148</v>
      </c>
      <c r="B68" s="366"/>
      <c r="C68" s="366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  <c r="U68" s="366"/>
      <c r="V68" s="366"/>
      <c r="W68" s="366"/>
      <c r="X68" s="366"/>
      <c r="Y68" s="366"/>
      <c r="Z68" s="366"/>
      <c r="AA68" s="66"/>
      <c r="AB68" s="66"/>
      <c r="AC68" s="83"/>
    </row>
    <row r="69" spans="1:68" ht="27" customHeight="1" x14ac:dyDescent="0.25">
      <c r="A69" s="63" t="s">
        <v>149</v>
      </c>
      <c r="B69" s="63" t="s">
        <v>150</v>
      </c>
      <c r="C69" s="36">
        <v>4301135271</v>
      </c>
      <c r="D69" s="340">
        <v>4607111033659</v>
      </c>
      <c r="E69" s="34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92</v>
      </c>
      <c r="L69" s="37"/>
      <c r="M69" s="38" t="s">
        <v>84</v>
      </c>
      <c r="N69" s="38"/>
      <c r="O69" s="37">
        <v>180</v>
      </c>
      <c r="P69" s="44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2"/>
      <c r="R69" s="342"/>
      <c r="S69" s="342"/>
      <c r="T69" s="34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151</v>
      </c>
      <c r="AG69" s="81"/>
      <c r="AJ69" s="87"/>
      <c r="AK69" s="87"/>
      <c r="BB69" s="134" t="s">
        <v>91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9"/>
      <c r="P70" s="346" t="s">
        <v>40</v>
      </c>
      <c r="Q70" s="347"/>
      <c r="R70" s="347"/>
      <c r="S70" s="347"/>
      <c r="T70" s="347"/>
      <c r="U70" s="347"/>
      <c r="V70" s="34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9"/>
      <c r="P71" s="346" t="s">
        <v>40</v>
      </c>
      <c r="Q71" s="347"/>
      <c r="R71" s="347"/>
      <c r="S71" s="347"/>
      <c r="T71" s="347"/>
      <c r="U71" s="347"/>
      <c r="V71" s="34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4" t="s">
        <v>152</v>
      </c>
      <c r="B72" s="374"/>
      <c r="C72" s="374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65"/>
      <c r="AB72" s="65"/>
      <c r="AC72" s="82"/>
    </row>
    <row r="73" spans="1:68" ht="14.25" customHeight="1" x14ac:dyDescent="0.25">
      <c r="A73" s="366" t="s">
        <v>153</v>
      </c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66"/>
      <c r="AB73" s="66"/>
      <c r="AC73" s="83"/>
    </row>
    <row r="74" spans="1:68" ht="27" customHeight="1" x14ac:dyDescent="0.25">
      <c r="A74" s="63" t="s">
        <v>154</v>
      </c>
      <c r="B74" s="63" t="s">
        <v>155</v>
      </c>
      <c r="C74" s="36">
        <v>4301131021</v>
      </c>
      <c r="D74" s="340">
        <v>4607111034137</v>
      </c>
      <c r="E74" s="34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92</v>
      </c>
      <c r="L74" s="37"/>
      <c r="M74" s="38" t="s">
        <v>84</v>
      </c>
      <c r="N74" s="38"/>
      <c r="O74" s="37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2"/>
      <c r="R74" s="342"/>
      <c r="S74" s="342"/>
      <c r="T74" s="34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156</v>
      </c>
      <c r="AG74" s="81"/>
      <c r="AJ74" s="87"/>
      <c r="AK74" s="87"/>
      <c r="BB74" s="136" t="s">
        <v>91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157</v>
      </c>
      <c r="B75" s="63" t="s">
        <v>158</v>
      </c>
      <c r="C75" s="36">
        <v>4301131022</v>
      </c>
      <c r="D75" s="340">
        <v>4607111034120</v>
      </c>
      <c r="E75" s="34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92</v>
      </c>
      <c r="L75" s="37"/>
      <c r="M75" s="38" t="s">
        <v>84</v>
      </c>
      <c r="N75" s="38"/>
      <c r="O75" s="37">
        <v>180</v>
      </c>
      <c r="P75" s="4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2"/>
      <c r="R75" s="342"/>
      <c r="S75" s="342"/>
      <c r="T75" s="34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159</v>
      </c>
      <c r="AG75" s="81"/>
      <c r="AJ75" s="87"/>
      <c r="AK75" s="87"/>
      <c r="BB75" s="138" t="s">
        <v>91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9"/>
      <c r="P76" s="346" t="s">
        <v>40</v>
      </c>
      <c r="Q76" s="347"/>
      <c r="R76" s="347"/>
      <c r="S76" s="347"/>
      <c r="T76" s="347"/>
      <c r="U76" s="347"/>
      <c r="V76" s="34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9"/>
      <c r="P77" s="346" t="s">
        <v>40</v>
      </c>
      <c r="Q77" s="347"/>
      <c r="R77" s="347"/>
      <c r="S77" s="347"/>
      <c r="T77" s="347"/>
      <c r="U77" s="347"/>
      <c r="V77" s="34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4" t="s">
        <v>160</v>
      </c>
      <c r="B78" s="374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65"/>
      <c r="AB78" s="65"/>
      <c r="AC78" s="82"/>
    </row>
    <row r="79" spans="1:68" ht="14.25" customHeight="1" x14ac:dyDescent="0.25">
      <c r="A79" s="366" t="s">
        <v>148</v>
      </c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  <c r="U79" s="366"/>
      <c r="V79" s="366"/>
      <c r="W79" s="366"/>
      <c r="X79" s="366"/>
      <c r="Y79" s="366"/>
      <c r="Z79" s="366"/>
      <c r="AA79" s="66"/>
      <c r="AB79" s="66"/>
      <c r="AC79" s="83"/>
    </row>
    <row r="80" spans="1:68" ht="27" customHeight="1" x14ac:dyDescent="0.25">
      <c r="A80" s="63" t="s">
        <v>161</v>
      </c>
      <c r="B80" s="63" t="s">
        <v>162</v>
      </c>
      <c r="C80" s="36">
        <v>4301135285</v>
      </c>
      <c r="D80" s="340">
        <v>4607111036407</v>
      </c>
      <c r="E80" s="34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92</v>
      </c>
      <c r="L80" s="37"/>
      <c r="M80" s="38" t="s">
        <v>84</v>
      </c>
      <c r="N80" s="38"/>
      <c r="O80" s="37">
        <v>180</v>
      </c>
      <c r="P80" s="4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2"/>
      <c r="R80" s="342"/>
      <c r="S80" s="342"/>
      <c r="T80" s="34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163</v>
      </c>
      <c r="AG80" s="81"/>
      <c r="AJ80" s="87"/>
      <c r="AK80" s="87"/>
      <c r="BB80" s="140" t="s">
        <v>91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164</v>
      </c>
      <c r="B81" s="63" t="s">
        <v>165</v>
      </c>
      <c r="C81" s="36">
        <v>4301135286</v>
      </c>
      <c r="D81" s="340">
        <v>4607111033628</v>
      </c>
      <c r="E81" s="34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92</v>
      </c>
      <c r="L81" s="37"/>
      <c r="M81" s="38" t="s">
        <v>84</v>
      </c>
      <c r="N81" s="38"/>
      <c r="O81" s="37">
        <v>180</v>
      </c>
      <c r="P81" s="4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2"/>
      <c r="R81" s="342"/>
      <c r="S81" s="342"/>
      <c r="T81" s="34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166</v>
      </c>
      <c r="AG81" s="81"/>
      <c r="AJ81" s="87"/>
      <c r="AK81" s="87"/>
      <c r="BB81" s="142" t="s">
        <v>91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167</v>
      </c>
      <c r="B82" s="63" t="s">
        <v>168</v>
      </c>
      <c r="C82" s="36">
        <v>4301135565</v>
      </c>
      <c r="D82" s="340">
        <v>4607111033451</v>
      </c>
      <c r="E82" s="34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92</v>
      </c>
      <c r="L82" s="37"/>
      <c r="M82" s="38" t="s">
        <v>84</v>
      </c>
      <c r="N82" s="38"/>
      <c r="O82" s="37">
        <v>180</v>
      </c>
      <c r="P82" s="443" t="s">
        <v>169</v>
      </c>
      <c r="Q82" s="342"/>
      <c r="R82" s="342"/>
      <c r="S82" s="342"/>
      <c r="T82" s="34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170</v>
      </c>
      <c r="AG82" s="81"/>
      <c r="AJ82" s="87"/>
      <c r="AK82" s="87"/>
      <c r="BB82" s="144" t="s">
        <v>91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171</v>
      </c>
      <c r="B83" s="63" t="s">
        <v>172</v>
      </c>
      <c r="C83" s="36">
        <v>4301135295</v>
      </c>
      <c r="D83" s="340">
        <v>4607111035141</v>
      </c>
      <c r="E83" s="34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92</v>
      </c>
      <c r="L83" s="37"/>
      <c r="M83" s="38" t="s">
        <v>84</v>
      </c>
      <c r="N83" s="38"/>
      <c r="O83" s="37">
        <v>180</v>
      </c>
      <c r="P83" s="4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2"/>
      <c r="R83" s="342"/>
      <c r="S83" s="342"/>
      <c r="T83" s="34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173</v>
      </c>
      <c r="AG83" s="81"/>
      <c r="AJ83" s="87"/>
      <c r="AK83" s="87"/>
      <c r="BB83" s="146" t="s">
        <v>91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174</v>
      </c>
      <c r="B84" s="63" t="s">
        <v>175</v>
      </c>
      <c r="C84" s="36">
        <v>4301135578</v>
      </c>
      <c r="D84" s="340">
        <v>4607111033444</v>
      </c>
      <c r="E84" s="34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92</v>
      </c>
      <c r="L84" s="37"/>
      <c r="M84" s="38" t="s">
        <v>84</v>
      </c>
      <c r="N84" s="38"/>
      <c r="O84" s="37">
        <v>180</v>
      </c>
      <c r="P84" s="445" t="s">
        <v>176</v>
      </c>
      <c r="Q84" s="342"/>
      <c r="R84" s="342"/>
      <c r="S84" s="342"/>
      <c r="T84" s="34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170</v>
      </c>
      <c r="AG84" s="81"/>
      <c r="AJ84" s="87"/>
      <c r="AK84" s="87"/>
      <c r="BB84" s="148" t="s">
        <v>91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177</v>
      </c>
      <c r="B85" s="63" t="s">
        <v>178</v>
      </c>
      <c r="C85" s="36">
        <v>4301135290</v>
      </c>
      <c r="D85" s="340">
        <v>4607111035028</v>
      </c>
      <c r="E85" s="34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92</v>
      </c>
      <c r="L85" s="37"/>
      <c r="M85" s="38" t="s">
        <v>84</v>
      </c>
      <c r="N85" s="38"/>
      <c r="O85" s="37">
        <v>180</v>
      </c>
      <c r="P85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2"/>
      <c r="R85" s="342"/>
      <c r="S85" s="342"/>
      <c r="T85" s="34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173</v>
      </c>
      <c r="AG85" s="81"/>
      <c r="AJ85" s="87"/>
      <c r="AK85" s="87"/>
      <c r="BB85" s="150" t="s">
        <v>91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9"/>
      <c r="P86" s="346" t="s">
        <v>40</v>
      </c>
      <c r="Q86" s="347"/>
      <c r="R86" s="347"/>
      <c r="S86" s="347"/>
      <c r="T86" s="347"/>
      <c r="U86" s="347"/>
      <c r="V86" s="34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9"/>
      <c r="P87" s="346" t="s">
        <v>40</v>
      </c>
      <c r="Q87" s="347"/>
      <c r="R87" s="347"/>
      <c r="S87" s="347"/>
      <c r="T87" s="347"/>
      <c r="U87" s="347"/>
      <c r="V87" s="34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4" t="s">
        <v>179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74"/>
      <c r="AA88" s="65"/>
      <c r="AB88" s="65"/>
      <c r="AC88" s="82"/>
    </row>
    <row r="89" spans="1:68" ht="14.25" customHeight="1" x14ac:dyDescent="0.25">
      <c r="A89" s="366" t="s">
        <v>180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66"/>
      <c r="AB89" s="66"/>
      <c r="AC89" s="83"/>
    </row>
    <row r="90" spans="1:68" ht="27" customHeight="1" x14ac:dyDescent="0.25">
      <c r="A90" s="63" t="s">
        <v>181</v>
      </c>
      <c r="B90" s="63" t="s">
        <v>182</v>
      </c>
      <c r="C90" s="36">
        <v>4301136042</v>
      </c>
      <c r="D90" s="340">
        <v>4607025784012</v>
      </c>
      <c r="E90" s="34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92</v>
      </c>
      <c r="L90" s="37"/>
      <c r="M90" s="38" t="s">
        <v>84</v>
      </c>
      <c r="N90" s="38"/>
      <c r="O90" s="37">
        <v>180</v>
      </c>
      <c r="P90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2"/>
      <c r="R90" s="342"/>
      <c r="S90" s="342"/>
      <c r="T90" s="34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183</v>
      </c>
      <c r="AG90" s="81"/>
      <c r="AJ90" s="87"/>
      <c r="AK90" s="87"/>
      <c r="BB90" s="152" t="s">
        <v>91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184</v>
      </c>
      <c r="B91" s="63" t="s">
        <v>185</v>
      </c>
      <c r="C91" s="36">
        <v>4301136040</v>
      </c>
      <c r="D91" s="340">
        <v>4607025784319</v>
      </c>
      <c r="E91" s="34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92</v>
      </c>
      <c r="L91" s="37"/>
      <c r="M91" s="38" t="s">
        <v>84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2"/>
      <c r="R91" s="342"/>
      <c r="S91" s="342"/>
      <c r="T91" s="34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166</v>
      </c>
      <c r="AG91" s="81"/>
      <c r="AJ91" s="87"/>
      <c r="AK91" s="87"/>
      <c r="BB91" s="154" t="s">
        <v>91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186</v>
      </c>
      <c r="B92" s="63" t="s">
        <v>187</v>
      </c>
      <c r="C92" s="36">
        <v>4301136039</v>
      </c>
      <c r="D92" s="340">
        <v>4607111035370</v>
      </c>
      <c r="E92" s="34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/>
      <c r="M92" s="38" t="s">
        <v>84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2"/>
      <c r="R92" s="342"/>
      <c r="S92" s="342"/>
      <c r="T92" s="34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188</v>
      </c>
      <c r="AG92" s="81"/>
      <c r="AJ92" s="87"/>
      <c r="AK92" s="87"/>
      <c r="BB92" s="156" t="s">
        <v>91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9"/>
      <c r="P93" s="346" t="s">
        <v>40</v>
      </c>
      <c r="Q93" s="347"/>
      <c r="R93" s="347"/>
      <c r="S93" s="347"/>
      <c r="T93" s="347"/>
      <c r="U93" s="347"/>
      <c r="V93" s="34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49"/>
      <c r="P94" s="346" t="s">
        <v>40</v>
      </c>
      <c r="Q94" s="347"/>
      <c r="R94" s="347"/>
      <c r="S94" s="347"/>
      <c r="T94" s="347"/>
      <c r="U94" s="347"/>
      <c r="V94" s="34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4" t="s">
        <v>189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74"/>
      <c r="AA95" s="65"/>
      <c r="AB95" s="65"/>
      <c r="AC95" s="82"/>
    </row>
    <row r="96" spans="1:68" ht="14.25" customHeight="1" x14ac:dyDescent="0.25">
      <c r="A96" s="366" t="s">
        <v>80</v>
      </c>
      <c r="B96" s="366"/>
      <c r="C96" s="366"/>
      <c r="D96" s="366"/>
      <c r="E96" s="366"/>
      <c r="F96" s="366"/>
      <c r="G96" s="366"/>
      <c r="H96" s="366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  <c r="U96" s="366"/>
      <c r="V96" s="366"/>
      <c r="W96" s="366"/>
      <c r="X96" s="366"/>
      <c r="Y96" s="366"/>
      <c r="Z96" s="366"/>
      <c r="AA96" s="66"/>
      <c r="AB96" s="66"/>
      <c r="AC96" s="83"/>
    </row>
    <row r="97" spans="1:68" ht="27" customHeight="1" x14ac:dyDescent="0.25">
      <c r="A97" s="63" t="s">
        <v>190</v>
      </c>
      <c r="B97" s="63" t="s">
        <v>191</v>
      </c>
      <c r="C97" s="36">
        <v>4301071051</v>
      </c>
      <c r="D97" s="340">
        <v>4607111039262</v>
      </c>
      <c r="E97" s="34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/>
      <c r="M97" s="38" t="s">
        <v>84</v>
      </c>
      <c r="N97" s="38"/>
      <c r="O97" s="37">
        <v>180</v>
      </c>
      <c r="P9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42"/>
      <c r="R97" s="342"/>
      <c r="S97" s="342"/>
      <c r="T97" s="34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143</v>
      </c>
      <c r="AG97" s="81"/>
      <c r="AJ97" s="87"/>
      <c r="AK97" s="87"/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192</v>
      </c>
      <c r="B98" s="63" t="s">
        <v>193</v>
      </c>
      <c r="C98" s="36">
        <v>4301070975</v>
      </c>
      <c r="D98" s="340">
        <v>4607111033970</v>
      </c>
      <c r="E98" s="340"/>
      <c r="F98" s="62">
        <v>0.43</v>
      </c>
      <c r="G98" s="37">
        <v>16</v>
      </c>
      <c r="H98" s="62">
        <v>6.88</v>
      </c>
      <c r="I98" s="62">
        <v>7.1996000000000002</v>
      </c>
      <c r="J98" s="37">
        <v>84</v>
      </c>
      <c r="K98" s="37" t="s">
        <v>85</v>
      </c>
      <c r="L98" s="37"/>
      <c r="M98" s="38" t="s">
        <v>84</v>
      </c>
      <c r="N98" s="38"/>
      <c r="O98" s="37">
        <v>180</v>
      </c>
      <c r="P98" s="4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42"/>
      <c r="R98" s="342"/>
      <c r="S98" s="342"/>
      <c r="T98" s="34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143</v>
      </c>
      <c r="AG98" s="81"/>
      <c r="AJ98" s="87"/>
      <c r="AK98" s="87"/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194</v>
      </c>
      <c r="B99" s="63" t="s">
        <v>195</v>
      </c>
      <c r="C99" s="36">
        <v>4301071038</v>
      </c>
      <c r="D99" s="340">
        <v>4607111039248</v>
      </c>
      <c r="E99" s="34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85</v>
      </c>
      <c r="L99" s="37"/>
      <c r="M99" s="38" t="s">
        <v>84</v>
      </c>
      <c r="N99" s="38"/>
      <c r="O99" s="37">
        <v>180</v>
      </c>
      <c r="P9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42"/>
      <c r="R99" s="342"/>
      <c r="S99" s="342"/>
      <c r="T99" s="34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143</v>
      </c>
      <c r="AG99" s="81"/>
      <c r="AJ99" s="87"/>
      <c r="AK99" s="87"/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196</v>
      </c>
      <c r="B100" s="63" t="s">
        <v>197</v>
      </c>
      <c r="C100" s="36">
        <v>4301070976</v>
      </c>
      <c r="D100" s="340">
        <v>4607111034144</v>
      </c>
      <c r="E100" s="340"/>
      <c r="F100" s="62">
        <v>0.9</v>
      </c>
      <c r="G100" s="37">
        <v>8</v>
      </c>
      <c r="H100" s="62">
        <v>7.2</v>
      </c>
      <c r="I100" s="62">
        <v>7.4859999999999998</v>
      </c>
      <c r="J100" s="37">
        <v>84</v>
      </c>
      <c r="K100" s="37" t="s">
        <v>85</v>
      </c>
      <c r="L100" s="37"/>
      <c r="M100" s="38" t="s">
        <v>84</v>
      </c>
      <c r="N100" s="38"/>
      <c r="O100" s="37">
        <v>180</v>
      </c>
      <c r="P100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42"/>
      <c r="R100" s="342"/>
      <c r="S100" s="342"/>
      <c r="T100" s="34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143</v>
      </c>
      <c r="AG100" s="81"/>
      <c r="AJ100" s="87"/>
      <c r="AK100" s="87"/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198</v>
      </c>
      <c r="B101" s="63" t="s">
        <v>199</v>
      </c>
      <c r="C101" s="36">
        <v>4301071049</v>
      </c>
      <c r="D101" s="340">
        <v>4607111039293</v>
      </c>
      <c r="E101" s="340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85</v>
      </c>
      <c r="L101" s="37"/>
      <c r="M101" s="38" t="s">
        <v>84</v>
      </c>
      <c r="N101" s="38"/>
      <c r="O101" s="37">
        <v>180</v>
      </c>
      <c r="P101" s="43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1" s="342"/>
      <c r="R101" s="342"/>
      <c r="S101" s="342"/>
      <c r="T101" s="34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200</v>
      </c>
      <c r="AG101" s="81"/>
      <c r="AJ101" s="87"/>
      <c r="AK101" s="87"/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201</v>
      </c>
      <c r="B102" s="63" t="s">
        <v>202</v>
      </c>
      <c r="C102" s="36">
        <v>4301070973</v>
      </c>
      <c r="D102" s="340">
        <v>4607111033987</v>
      </c>
      <c r="E102" s="340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85</v>
      </c>
      <c r="L102" s="37"/>
      <c r="M102" s="38" t="s">
        <v>84</v>
      </c>
      <c r="N102" s="38"/>
      <c r="O102" s="37">
        <v>180</v>
      </c>
      <c r="P102" s="42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42"/>
      <c r="R102" s="342"/>
      <c r="S102" s="342"/>
      <c r="T102" s="34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203</v>
      </c>
      <c r="AG102" s="81"/>
      <c r="AJ102" s="87"/>
      <c r="AK102" s="87"/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204</v>
      </c>
      <c r="B103" s="63" t="s">
        <v>205</v>
      </c>
      <c r="C103" s="36">
        <v>4301071039</v>
      </c>
      <c r="D103" s="340">
        <v>4607111039279</v>
      </c>
      <c r="E103" s="340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85</v>
      </c>
      <c r="L103" s="37"/>
      <c r="M103" s="38" t="s">
        <v>84</v>
      </c>
      <c r="N103" s="38"/>
      <c r="O103" s="37">
        <v>180</v>
      </c>
      <c r="P103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3" s="342"/>
      <c r="R103" s="342"/>
      <c r="S103" s="342"/>
      <c r="T103" s="34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143</v>
      </c>
      <c r="AG103" s="81"/>
      <c r="AJ103" s="87"/>
      <c r="AK103" s="87"/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4301070974</v>
      </c>
      <c r="D104" s="340">
        <v>4607111034151</v>
      </c>
      <c r="E104" s="340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85</v>
      </c>
      <c r="L104" s="37"/>
      <c r="M104" s="38" t="s">
        <v>84</v>
      </c>
      <c r="N104" s="38"/>
      <c r="O104" s="37">
        <v>180</v>
      </c>
      <c r="P104" s="43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42"/>
      <c r="R104" s="342"/>
      <c r="S104" s="342"/>
      <c r="T104" s="34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203</v>
      </c>
      <c r="AG104" s="81"/>
      <c r="AJ104" s="87"/>
      <c r="AK104" s="87"/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4301070958</v>
      </c>
      <c r="D105" s="340">
        <v>4607111038098</v>
      </c>
      <c r="E105" s="340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85</v>
      </c>
      <c r="L105" s="37"/>
      <c r="M105" s="38" t="s">
        <v>84</v>
      </c>
      <c r="N105" s="38"/>
      <c r="O105" s="37">
        <v>180</v>
      </c>
      <c r="P105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42"/>
      <c r="R105" s="342"/>
      <c r="S105" s="342"/>
      <c r="T105" s="34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210</v>
      </c>
      <c r="AG105" s="81"/>
      <c r="AJ105" s="87"/>
      <c r="AK105" s="87"/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9"/>
      <c r="P106" s="346" t="s">
        <v>40</v>
      </c>
      <c r="Q106" s="347"/>
      <c r="R106" s="347"/>
      <c r="S106" s="347"/>
      <c r="T106" s="347"/>
      <c r="U106" s="347"/>
      <c r="V106" s="34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37"/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49"/>
      <c r="P107" s="346" t="s">
        <v>40</v>
      </c>
      <c r="Q107" s="347"/>
      <c r="R107" s="347"/>
      <c r="S107" s="347"/>
      <c r="T107" s="347"/>
      <c r="U107" s="347"/>
      <c r="V107" s="34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74" t="s">
        <v>211</v>
      </c>
      <c r="B108" s="374"/>
      <c r="C108" s="374"/>
      <c r="D108" s="374"/>
      <c r="E108" s="374"/>
      <c r="F108" s="374"/>
      <c r="G108" s="374"/>
      <c r="H108" s="374"/>
      <c r="I108" s="374"/>
      <c r="J108" s="374"/>
      <c r="K108" s="374"/>
      <c r="L108" s="374"/>
      <c r="M108" s="374"/>
      <c r="N108" s="374"/>
      <c r="O108" s="374"/>
      <c r="P108" s="374"/>
      <c r="Q108" s="374"/>
      <c r="R108" s="374"/>
      <c r="S108" s="374"/>
      <c r="T108" s="374"/>
      <c r="U108" s="374"/>
      <c r="V108" s="374"/>
      <c r="W108" s="374"/>
      <c r="X108" s="374"/>
      <c r="Y108" s="374"/>
      <c r="Z108" s="374"/>
      <c r="AA108" s="65"/>
      <c r="AB108" s="65"/>
      <c r="AC108" s="82"/>
    </row>
    <row r="109" spans="1:68" ht="14.25" customHeight="1" x14ac:dyDescent="0.25">
      <c r="A109" s="366" t="s">
        <v>148</v>
      </c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  <c r="U109" s="366"/>
      <c r="V109" s="366"/>
      <c r="W109" s="366"/>
      <c r="X109" s="366"/>
      <c r="Y109" s="366"/>
      <c r="Z109" s="366"/>
      <c r="AA109" s="66"/>
      <c r="AB109" s="66"/>
      <c r="AC109" s="83"/>
    </row>
    <row r="110" spans="1:68" ht="27" customHeight="1" x14ac:dyDescent="0.25">
      <c r="A110" s="63" t="s">
        <v>212</v>
      </c>
      <c r="B110" s="63" t="s">
        <v>213</v>
      </c>
      <c r="C110" s="36">
        <v>4301135533</v>
      </c>
      <c r="D110" s="340">
        <v>4607111034014</v>
      </c>
      <c r="E110" s="340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92</v>
      </c>
      <c r="L110" s="37"/>
      <c r="M110" s="38" t="s">
        <v>84</v>
      </c>
      <c r="N110" s="38"/>
      <c r="O110" s="37">
        <v>180</v>
      </c>
      <c r="P110" s="426" t="s">
        <v>214</v>
      </c>
      <c r="Q110" s="342"/>
      <c r="R110" s="342"/>
      <c r="S110" s="342"/>
      <c r="T110" s="34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215</v>
      </c>
      <c r="AG110" s="81"/>
      <c r="AJ110" s="87"/>
      <c r="AK110" s="87"/>
      <c r="BB110" s="176" t="s">
        <v>91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216</v>
      </c>
      <c r="B111" s="63" t="s">
        <v>217</v>
      </c>
      <c r="C111" s="36">
        <v>4301135532</v>
      </c>
      <c r="D111" s="340">
        <v>4607111033994</v>
      </c>
      <c r="E111" s="340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92</v>
      </c>
      <c r="L111" s="37"/>
      <c r="M111" s="38" t="s">
        <v>84</v>
      </c>
      <c r="N111" s="38"/>
      <c r="O111" s="37">
        <v>180</v>
      </c>
      <c r="P111" s="427" t="s">
        <v>218</v>
      </c>
      <c r="Q111" s="342"/>
      <c r="R111" s="342"/>
      <c r="S111" s="342"/>
      <c r="T111" s="34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170</v>
      </c>
      <c r="AG111" s="81"/>
      <c r="AJ111" s="87"/>
      <c r="AK111" s="87"/>
      <c r="BB111" s="178" t="s">
        <v>91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37"/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49"/>
      <c r="P112" s="346" t="s">
        <v>40</v>
      </c>
      <c r="Q112" s="347"/>
      <c r="R112" s="347"/>
      <c r="S112" s="347"/>
      <c r="T112" s="347"/>
      <c r="U112" s="347"/>
      <c r="V112" s="34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37"/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49"/>
      <c r="P113" s="346" t="s">
        <v>40</v>
      </c>
      <c r="Q113" s="347"/>
      <c r="R113" s="347"/>
      <c r="S113" s="347"/>
      <c r="T113" s="347"/>
      <c r="U113" s="347"/>
      <c r="V113" s="34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74" t="s">
        <v>219</v>
      </c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4"/>
      <c r="T114" s="374"/>
      <c r="U114" s="374"/>
      <c r="V114" s="374"/>
      <c r="W114" s="374"/>
      <c r="X114" s="374"/>
      <c r="Y114" s="374"/>
      <c r="Z114" s="374"/>
      <c r="AA114" s="65"/>
      <c r="AB114" s="65"/>
      <c r="AC114" s="82"/>
    </row>
    <row r="115" spans="1:68" ht="14.25" customHeight="1" x14ac:dyDescent="0.25">
      <c r="A115" s="366" t="s">
        <v>148</v>
      </c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6"/>
      <c r="V115" s="366"/>
      <c r="W115" s="366"/>
      <c r="X115" s="366"/>
      <c r="Y115" s="366"/>
      <c r="Z115" s="366"/>
      <c r="AA115" s="66"/>
      <c r="AB115" s="66"/>
      <c r="AC115" s="83"/>
    </row>
    <row r="116" spans="1:68" ht="27" customHeight="1" x14ac:dyDescent="0.25">
      <c r="A116" s="63" t="s">
        <v>220</v>
      </c>
      <c r="B116" s="63" t="s">
        <v>221</v>
      </c>
      <c r="C116" s="36">
        <v>4301135311</v>
      </c>
      <c r="D116" s="340">
        <v>4607111039095</v>
      </c>
      <c r="E116" s="340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92</v>
      </c>
      <c r="L116" s="37"/>
      <c r="M116" s="38" t="s">
        <v>84</v>
      </c>
      <c r="N116" s="38"/>
      <c r="O116" s="37">
        <v>180</v>
      </c>
      <c r="P116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42"/>
      <c r="R116" s="342"/>
      <c r="S116" s="342"/>
      <c r="T116" s="343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222</v>
      </c>
      <c r="AG116" s="81"/>
      <c r="AJ116" s="87"/>
      <c r="AK116" s="87"/>
      <c r="BB116" s="180" t="s">
        <v>91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223</v>
      </c>
      <c r="B117" s="63" t="s">
        <v>224</v>
      </c>
      <c r="C117" s="36">
        <v>4301135300</v>
      </c>
      <c r="D117" s="340">
        <v>4607111039101</v>
      </c>
      <c r="E117" s="340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92</v>
      </c>
      <c r="L117" s="37"/>
      <c r="M117" s="38" t="s">
        <v>84</v>
      </c>
      <c r="N117" s="38"/>
      <c r="O117" s="37">
        <v>180</v>
      </c>
      <c r="P117" s="424" t="s">
        <v>225</v>
      </c>
      <c r="Q117" s="342"/>
      <c r="R117" s="342"/>
      <c r="S117" s="342"/>
      <c r="T117" s="34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222</v>
      </c>
      <c r="AG117" s="81"/>
      <c r="AJ117" s="87"/>
      <c r="AK117" s="87"/>
      <c r="BB117" s="182" t="s">
        <v>91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226</v>
      </c>
      <c r="B118" s="63" t="s">
        <v>227</v>
      </c>
      <c r="C118" s="36">
        <v>4301135282</v>
      </c>
      <c r="D118" s="340">
        <v>4607111034199</v>
      </c>
      <c r="E118" s="340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92</v>
      </c>
      <c r="L118" s="37"/>
      <c r="M118" s="38" t="s">
        <v>84</v>
      </c>
      <c r="N118" s="38"/>
      <c r="O118" s="37">
        <v>180</v>
      </c>
      <c r="P118" s="42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42"/>
      <c r="R118" s="342"/>
      <c r="S118" s="342"/>
      <c r="T118" s="34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228</v>
      </c>
      <c r="AG118" s="81"/>
      <c r="AJ118" s="87"/>
      <c r="AK118" s="87"/>
      <c r="BB118" s="184" t="s">
        <v>91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9"/>
      <c r="P119" s="346" t="s">
        <v>40</v>
      </c>
      <c r="Q119" s="347"/>
      <c r="R119" s="347"/>
      <c r="S119" s="347"/>
      <c r="T119" s="347"/>
      <c r="U119" s="347"/>
      <c r="V119" s="348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9"/>
      <c r="P120" s="346" t="s">
        <v>40</v>
      </c>
      <c r="Q120" s="347"/>
      <c r="R120" s="347"/>
      <c r="S120" s="347"/>
      <c r="T120" s="347"/>
      <c r="U120" s="347"/>
      <c r="V120" s="348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74" t="s">
        <v>229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374"/>
      <c r="Y121" s="374"/>
      <c r="Z121" s="374"/>
      <c r="AA121" s="65"/>
      <c r="AB121" s="65"/>
      <c r="AC121" s="82"/>
    </row>
    <row r="122" spans="1:68" ht="14.25" customHeight="1" x14ac:dyDescent="0.25">
      <c r="A122" s="366" t="s">
        <v>148</v>
      </c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  <c r="U122" s="366"/>
      <c r="V122" s="366"/>
      <c r="W122" s="366"/>
      <c r="X122" s="366"/>
      <c r="Y122" s="366"/>
      <c r="Z122" s="366"/>
      <c r="AA122" s="66"/>
      <c r="AB122" s="66"/>
      <c r="AC122" s="83"/>
    </row>
    <row r="123" spans="1:68" ht="27" customHeight="1" x14ac:dyDescent="0.25">
      <c r="A123" s="63" t="s">
        <v>230</v>
      </c>
      <c r="B123" s="63" t="s">
        <v>231</v>
      </c>
      <c r="C123" s="36">
        <v>4301135178</v>
      </c>
      <c r="D123" s="340">
        <v>4607111034816</v>
      </c>
      <c r="E123" s="340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92</v>
      </c>
      <c r="L123" s="37"/>
      <c r="M123" s="38" t="s">
        <v>84</v>
      </c>
      <c r="N123" s="38"/>
      <c r="O123" s="37">
        <v>180</v>
      </c>
      <c r="P123" s="42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42"/>
      <c r="R123" s="342"/>
      <c r="S123" s="342"/>
      <c r="T123" s="34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228</v>
      </c>
      <c r="AG123" s="81"/>
      <c r="AJ123" s="87"/>
      <c r="AK123" s="87"/>
      <c r="BB123" s="186" t="s">
        <v>91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4301135275</v>
      </c>
      <c r="D124" s="340">
        <v>4607111034380</v>
      </c>
      <c r="E124" s="340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92</v>
      </c>
      <c r="L124" s="37"/>
      <c r="M124" s="38" t="s">
        <v>84</v>
      </c>
      <c r="N124" s="38"/>
      <c r="O124" s="37">
        <v>180</v>
      </c>
      <c r="P124" s="4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42"/>
      <c r="R124" s="342"/>
      <c r="S124" s="342"/>
      <c r="T124" s="34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234</v>
      </c>
      <c r="AG124" s="81"/>
      <c r="AJ124" s="87"/>
      <c r="AK124" s="87"/>
      <c r="BB124" s="188" t="s">
        <v>91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235</v>
      </c>
      <c r="B125" s="63" t="s">
        <v>236</v>
      </c>
      <c r="C125" s="36">
        <v>4301135277</v>
      </c>
      <c r="D125" s="340">
        <v>4607111034397</v>
      </c>
      <c r="E125" s="340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92</v>
      </c>
      <c r="L125" s="37"/>
      <c r="M125" s="38" t="s">
        <v>84</v>
      </c>
      <c r="N125" s="38"/>
      <c r="O125" s="37">
        <v>180</v>
      </c>
      <c r="P125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42"/>
      <c r="R125" s="342"/>
      <c r="S125" s="342"/>
      <c r="T125" s="34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215</v>
      </c>
      <c r="AG125" s="81"/>
      <c r="AJ125" s="87"/>
      <c r="AK125" s="87"/>
      <c r="BB125" s="190" t="s">
        <v>91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9"/>
      <c r="P126" s="346" t="s">
        <v>40</v>
      </c>
      <c r="Q126" s="347"/>
      <c r="R126" s="347"/>
      <c r="S126" s="347"/>
      <c r="T126" s="347"/>
      <c r="U126" s="347"/>
      <c r="V126" s="348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337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49"/>
      <c r="P127" s="346" t="s">
        <v>40</v>
      </c>
      <c r="Q127" s="347"/>
      <c r="R127" s="347"/>
      <c r="S127" s="347"/>
      <c r="T127" s="347"/>
      <c r="U127" s="347"/>
      <c r="V127" s="348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74" t="s">
        <v>237</v>
      </c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  <c r="X128" s="374"/>
      <c r="Y128" s="374"/>
      <c r="Z128" s="374"/>
      <c r="AA128" s="65"/>
      <c r="AB128" s="65"/>
      <c r="AC128" s="82"/>
    </row>
    <row r="129" spans="1:68" ht="14.25" customHeight="1" x14ac:dyDescent="0.25">
      <c r="A129" s="366" t="s">
        <v>148</v>
      </c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  <c r="U129" s="366"/>
      <c r="V129" s="366"/>
      <c r="W129" s="366"/>
      <c r="X129" s="366"/>
      <c r="Y129" s="366"/>
      <c r="Z129" s="366"/>
      <c r="AA129" s="66"/>
      <c r="AB129" s="66"/>
      <c r="AC129" s="83"/>
    </row>
    <row r="130" spans="1:68" ht="27" customHeight="1" x14ac:dyDescent="0.25">
      <c r="A130" s="63" t="s">
        <v>238</v>
      </c>
      <c r="B130" s="63" t="s">
        <v>239</v>
      </c>
      <c r="C130" s="36">
        <v>4301135279</v>
      </c>
      <c r="D130" s="340">
        <v>4607111035806</v>
      </c>
      <c r="E130" s="34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92</v>
      </c>
      <c r="L130" s="37"/>
      <c r="M130" s="38" t="s">
        <v>84</v>
      </c>
      <c r="N130" s="38"/>
      <c r="O130" s="37">
        <v>180</v>
      </c>
      <c r="P130" s="4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42"/>
      <c r="R130" s="342"/>
      <c r="S130" s="342"/>
      <c r="T130" s="34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240</v>
      </c>
      <c r="AG130" s="81"/>
      <c r="AJ130" s="87"/>
      <c r="AK130" s="87"/>
      <c r="BB130" s="192" t="s">
        <v>91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9"/>
      <c r="P131" s="346" t="s">
        <v>40</v>
      </c>
      <c r="Q131" s="347"/>
      <c r="R131" s="347"/>
      <c r="S131" s="347"/>
      <c r="T131" s="347"/>
      <c r="U131" s="347"/>
      <c r="V131" s="348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9"/>
      <c r="P132" s="346" t="s">
        <v>40</v>
      </c>
      <c r="Q132" s="347"/>
      <c r="R132" s="347"/>
      <c r="S132" s="347"/>
      <c r="T132" s="347"/>
      <c r="U132" s="347"/>
      <c r="V132" s="348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4" t="s">
        <v>241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74"/>
      <c r="AA133" s="65"/>
      <c r="AB133" s="65"/>
      <c r="AC133" s="82"/>
    </row>
    <row r="134" spans="1:68" ht="14.25" customHeight="1" x14ac:dyDescent="0.25">
      <c r="A134" s="366" t="s">
        <v>242</v>
      </c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  <c r="U134" s="366"/>
      <c r="V134" s="366"/>
      <c r="W134" s="366"/>
      <c r="X134" s="366"/>
      <c r="Y134" s="366"/>
      <c r="Z134" s="366"/>
      <c r="AA134" s="66"/>
      <c r="AB134" s="66"/>
      <c r="AC134" s="83"/>
    </row>
    <row r="135" spans="1:68" ht="27" customHeight="1" x14ac:dyDescent="0.25">
      <c r="A135" s="63" t="s">
        <v>243</v>
      </c>
      <c r="B135" s="63" t="s">
        <v>244</v>
      </c>
      <c r="C135" s="36">
        <v>4301071054</v>
      </c>
      <c r="D135" s="340">
        <v>4607111035639</v>
      </c>
      <c r="E135" s="34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247</v>
      </c>
      <c r="L135" s="37"/>
      <c r="M135" s="38" t="s">
        <v>84</v>
      </c>
      <c r="N135" s="38"/>
      <c r="O135" s="37">
        <v>180</v>
      </c>
      <c r="P135" s="417" t="s">
        <v>245</v>
      </c>
      <c r="Q135" s="342"/>
      <c r="R135" s="342"/>
      <c r="S135" s="342"/>
      <c r="T135" s="34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246</v>
      </c>
      <c r="AG135" s="81"/>
      <c r="AJ135" s="87"/>
      <c r="AK135" s="87"/>
      <c r="BB135" s="194" t="s">
        <v>91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248</v>
      </c>
      <c r="B136" s="63" t="s">
        <v>249</v>
      </c>
      <c r="C136" s="36">
        <v>4301135540</v>
      </c>
      <c r="D136" s="340">
        <v>4607111035646</v>
      </c>
      <c r="E136" s="34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247</v>
      </c>
      <c r="L136" s="37"/>
      <c r="M136" s="38" t="s">
        <v>84</v>
      </c>
      <c r="N136" s="38"/>
      <c r="O136" s="37">
        <v>180</v>
      </c>
      <c r="P136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42"/>
      <c r="R136" s="342"/>
      <c r="S136" s="342"/>
      <c r="T136" s="34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246</v>
      </c>
      <c r="AG136" s="81"/>
      <c r="AJ136" s="87"/>
      <c r="AK136" s="87"/>
      <c r="BB136" s="196" t="s">
        <v>91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37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9"/>
      <c r="P137" s="346" t="s">
        <v>40</v>
      </c>
      <c r="Q137" s="347"/>
      <c r="R137" s="347"/>
      <c r="S137" s="347"/>
      <c r="T137" s="347"/>
      <c r="U137" s="347"/>
      <c r="V137" s="348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9"/>
      <c r="P138" s="346" t="s">
        <v>40</v>
      </c>
      <c r="Q138" s="347"/>
      <c r="R138" s="347"/>
      <c r="S138" s="347"/>
      <c r="T138" s="347"/>
      <c r="U138" s="347"/>
      <c r="V138" s="348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74" t="s">
        <v>250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74"/>
      <c r="Z139" s="374"/>
      <c r="AA139" s="65"/>
      <c r="AB139" s="65"/>
      <c r="AC139" s="82"/>
    </row>
    <row r="140" spans="1:68" ht="14.25" customHeight="1" x14ac:dyDescent="0.25">
      <c r="A140" s="366" t="s">
        <v>148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66"/>
      <c r="Z140" s="366"/>
      <c r="AA140" s="66"/>
      <c r="AB140" s="66"/>
      <c r="AC140" s="83"/>
    </row>
    <row r="141" spans="1:68" ht="27" customHeight="1" x14ac:dyDescent="0.25">
      <c r="A141" s="63" t="s">
        <v>251</v>
      </c>
      <c r="B141" s="63" t="s">
        <v>252</v>
      </c>
      <c r="C141" s="36">
        <v>4301135281</v>
      </c>
      <c r="D141" s="340">
        <v>4607111036568</v>
      </c>
      <c r="E141" s="340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92</v>
      </c>
      <c r="L141" s="37"/>
      <c r="M141" s="38" t="s">
        <v>84</v>
      </c>
      <c r="N141" s="38"/>
      <c r="O141" s="37">
        <v>180</v>
      </c>
      <c r="P141" s="41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42"/>
      <c r="R141" s="342"/>
      <c r="S141" s="342"/>
      <c r="T141" s="34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253</v>
      </c>
      <c r="AG141" s="81"/>
      <c r="AJ141" s="87"/>
      <c r="AK141" s="87"/>
      <c r="BB141" s="198" t="s">
        <v>91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37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9"/>
      <c r="P142" s="346" t="s">
        <v>40</v>
      </c>
      <c r="Q142" s="347"/>
      <c r="R142" s="347"/>
      <c r="S142" s="347"/>
      <c r="T142" s="347"/>
      <c r="U142" s="347"/>
      <c r="V142" s="348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9"/>
      <c r="P143" s="346" t="s">
        <v>40</v>
      </c>
      <c r="Q143" s="347"/>
      <c r="R143" s="347"/>
      <c r="S143" s="347"/>
      <c r="T143" s="347"/>
      <c r="U143" s="347"/>
      <c r="V143" s="348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78" t="s">
        <v>254</v>
      </c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378"/>
      <c r="S144" s="378"/>
      <c r="T144" s="378"/>
      <c r="U144" s="378"/>
      <c r="V144" s="378"/>
      <c r="W144" s="378"/>
      <c r="X144" s="378"/>
      <c r="Y144" s="378"/>
      <c r="Z144" s="378"/>
      <c r="AA144" s="54"/>
      <c r="AB144" s="54"/>
      <c r="AC144" s="54"/>
    </row>
    <row r="145" spans="1:68" ht="16.5" customHeight="1" x14ac:dyDescent="0.25">
      <c r="A145" s="374" t="s">
        <v>255</v>
      </c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  <c r="X145" s="374"/>
      <c r="Y145" s="374"/>
      <c r="Z145" s="374"/>
      <c r="AA145" s="65"/>
      <c r="AB145" s="65"/>
      <c r="AC145" s="82"/>
    </row>
    <row r="146" spans="1:68" ht="14.25" customHeight="1" x14ac:dyDescent="0.25">
      <c r="A146" s="366" t="s">
        <v>148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66"/>
      <c r="Z146" s="366"/>
      <c r="AA146" s="66"/>
      <c r="AB146" s="66"/>
      <c r="AC146" s="83"/>
    </row>
    <row r="147" spans="1:68" ht="27" customHeight="1" x14ac:dyDescent="0.25">
      <c r="A147" s="63" t="s">
        <v>256</v>
      </c>
      <c r="B147" s="63" t="s">
        <v>257</v>
      </c>
      <c r="C147" s="36">
        <v>4301135317</v>
      </c>
      <c r="D147" s="340">
        <v>4607111039057</v>
      </c>
      <c r="E147" s="340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144</v>
      </c>
      <c r="L147" s="37"/>
      <c r="M147" s="38" t="s">
        <v>84</v>
      </c>
      <c r="N147" s="38"/>
      <c r="O147" s="37">
        <v>180</v>
      </c>
      <c r="P147" s="416" t="s">
        <v>258</v>
      </c>
      <c r="Q147" s="342"/>
      <c r="R147" s="342"/>
      <c r="S147" s="342"/>
      <c r="T147" s="34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222</v>
      </c>
      <c r="AG147" s="81"/>
      <c r="AJ147" s="87"/>
      <c r="AK147" s="87"/>
      <c r="BB147" s="200" t="s">
        <v>91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9"/>
      <c r="P148" s="346" t="s">
        <v>40</v>
      </c>
      <c r="Q148" s="347"/>
      <c r="R148" s="347"/>
      <c r="S148" s="347"/>
      <c r="T148" s="347"/>
      <c r="U148" s="347"/>
      <c r="V148" s="34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3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9"/>
      <c r="P149" s="346" t="s">
        <v>40</v>
      </c>
      <c r="Q149" s="347"/>
      <c r="R149" s="347"/>
      <c r="S149" s="347"/>
      <c r="T149" s="347"/>
      <c r="U149" s="347"/>
      <c r="V149" s="34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4" t="s">
        <v>259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74"/>
      <c r="AA150" s="65"/>
      <c r="AB150" s="65"/>
      <c r="AC150" s="82"/>
    </row>
    <row r="151" spans="1:68" ht="14.25" customHeight="1" x14ac:dyDescent="0.25">
      <c r="A151" s="366" t="s">
        <v>80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66"/>
      <c r="AB151" s="66"/>
      <c r="AC151" s="83"/>
    </row>
    <row r="152" spans="1:68" ht="16.5" customHeight="1" x14ac:dyDescent="0.25">
      <c r="A152" s="63" t="s">
        <v>260</v>
      </c>
      <c r="B152" s="63" t="s">
        <v>261</v>
      </c>
      <c r="C152" s="36">
        <v>4301071062</v>
      </c>
      <c r="D152" s="340">
        <v>4607111036384</v>
      </c>
      <c r="E152" s="340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85</v>
      </c>
      <c r="L152" s="37"/>
      <c r="M152" s="38" t="s">
        <v>84</v>
      </c>
      <c r="N152" s="38"/>
      <c r="O152" s="37">
        <v>180</v>
      </c>
      <c r="P152" s="413" t="s">
        <v>262</v>
      </c>
      <c r="Q152" s="342"/>
      <c r="R152" s="342"/>
      <c r="S152" s="342"/>
      <c r="T152" s="34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263</v>
      </c>
      <c r="AG152" s="81"/>
      <c r="AJ152" s="87"/>
      <c r="AK152" s="87"/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264</v>
      </c>
      <c r="B153" s="63" t="s">
        <v>265</v>
      </c>
      <c r="C153" s="36">
        <v>4301071056</v>
      </c>
      <c r="D153" s="340">
        <v>4640242180250</v>
      </c>
      <c r="E153" s="34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85</v>
      </c>
      <c r="L153" s="37"/>
      <c r="M153" s="38" t="s">
        <v>84</v>
      </c>
      <c r="N153" s="38"/>
      <c r="O153" s="37">
        <v>180</v>
      </c>
      <c r="P153" s="414" t="s">
        <v>266</v>
      </c>
      <c r="Q153" s="342"/>
      <c r="R153" s="342"/>
      <c r="S153" s="342"/>
      <c r="T153" s="34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267</v>
      </c>
      <c r="AG153" s="81"/>
      <c r="AJ153" s="87"/>
      <c r="AK153" s="87"/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268</v>
      </c>
      <c r="B154" s="63" t="s">
        <v>269</v>
      </c>
      <c r="C154" s="36">
        <v>4301071050</v>
      </c>
      <c r="D154" s="340">
        <v>4607111036216</v>
      </c>
      <c r="E154" s="34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85</v>
      </c>
      <c r="L154" s="37"/>
      <c r="M154" s="38" t="s">
        <v>84</v>
      </c>
      <c r="N154" s="38"/>
      <c r="O154" s="37">
        <v>180</v>
      </c>
      <c r="P154" s="410" t="s">
        <v>270</v>
      </c>
      <c r="Q154" s="342"/>
      <c r="R154" s="342"/>
      <c r="S154" s="342"/>
      <c r="T154" s="34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271</v>
      </c>
      <c r="AG154" s="81"/>
      <c r="AJ154" s="87"/>
      <c r="AK154" s="87"/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272</v>
      </c>
      <c r="B155" s="63" t="s">
        <v>273</v>
      </c>
      <c r="C155" s="36">
        <v>4301071061</v>
      </c>
      <c r="D155" s="340">
        <v>4607111036278</v>
      </c>
      <c r="E155" s="340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85</v>
      </c>
      <c r="L155" s="37"/>
      <c r="M155" s="38" t="s">
        <v>84</v>
      </c>
      <c r="N155" s="38"/>
      <c r="O155" s="37">
        <v>180</v>
      </c>
      <c r="P155" s="411" t="s">
        <v>274</v>
      </c>
      <c r="Q155" s="342"/>
      <c r="R155" s="342"/>
      <c r="S155" s="342"/>
      <c r="T155" s="34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275</v>
      </c>
      <c r="AG155" s="81"/>
      <c r="AJ155" s="87"/>
      <c r="AK155" s="87"/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9"/>
      <c r="P156" s="346" t="s">
        <v>40</v>
      </c>
      <c r="Q156" s="347"/>
      <c r="R156" s="347"/>
      <c r="S156" s="347"/>
      <c r="T156" s="347"/>
      <c r="U156" s="347"/>
      <c r="V156" s="348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337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9"/>
      <c r="P157" s="346" t="s">
        <v>40</v>
      </c>
      <c r="Q157" s="347"/>
      <c r="R157" s="347"/>
      <c r="S157" s="347"/>
      <c r="T157" s="347"/>
      <c r="U157" s="347"/>
      <c r="V157" s="348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66" t="s">
        <v>276</v>
      </c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  <c r="U158" s="366"/>
      <c r="V158" s="366"/>
      <c r="W158" s="366"/>
      <c r="X158" s="366"/>
      <c r="Y158" s="366"/>
      <c r="Z158" s="366"/>
      <c r="AA158" s="66"/>
      <c r="AB158" s="66"/>
      <c r="AC158" s="83"/>
    </row>
    <row r="159" spans="1:68" ht="27" customHeight="1" x14ac:dyDescent="0.25">
      <c r="A159" s="63" t="s">
        <v>277</v>
      </c>
      <c r="B159" s="63" t="s">
        <v>278</v>
      </c>
      <c r="C159" s="36">
        <v>4301080153</v>
      </c>
      <c r="D159" s="340">
        <v>4607111036827</v>
      </c>
      <c r="E159" s="340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85</v>
      </c>
      <c r="L159" s="37"/>
      <c r="M159" s="38" t="s">
        <v>84</v>
      </c>
      <c r="N159" s="38"/>
      <c r="O159" s="37">
        <v>90</v>
      </c>
      <c r="P159" s="4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42"/>
      <c r="R159" s="342"/>
      <c r="S159" s="342"/>
      <c r="T159" s="34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279</v>
      </c>
      <c r="AG159" s="81"/>
      <c r="AJ159" s="87"/>
      <c r="AK159" s="87"/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4301080154</v>
      </c>
      <c r="D160" s="340">
        <v>4607111036834</v>
      </c>
      <c r="E160" s="340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85</v>
      </c>
      <c r="L160" s="37"/>
      <c r="M160" s="38" t="s">
        <v>84</v>
      </c>
      <c r="N160" s="38"/>
      <c r="O160" s="37">
        <v>90</v>
      </c>
      <c r="P160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42"/>
      <c r="R160" s="342"/>
      <c r="S160" s="342"/>
      <c r="T160" s="34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279</v>
      </c>
      <c r="AG160" s="81"/>
      <c r="AJ160" s="87"/>
      <c r="AK160" s="87"/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37"/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49"/>
      <c r="P161" s="346" t="s">
        <v>40</v>
      </c>
      <c r="Q161" s="347"/>
      <c r="R161" s="347"/>
      <c r="S161" s="347"/>
      <c r="T161" s="347"/>
      <c r="U161" s="347"/>
      <c r="V161" s="348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337"/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49"/>
      <c r="P162" s="346" t="s">
        <v>40</v>
      </c>
      <c r="Q162" s="347"/>
      <c r="R162" s="347"/>
      <c r="S162" s="347"/>
      <c r="T162" s="347"/>
      <c r="U162" s="347"/>
      <c r="V162" s="348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78" t="s">
        <v>282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  <c r="X163" s="378"/>
      <c r="Y163" s="378"/>
      <c r="Z163" s="378"/>
      <c r="AA163" s="54"/>
      <c r="AB163" s="54"/>
      <c r="AC163" s="54"/>
    </row>
    <row r="164" spans="1:68" ht="16.5" customHeight="1" x14ac:dyDescent="0.25">
      <c r="A164" s="374" t="s">
        <v>283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74"/>
      <c r="AA164" s="65"/>
      <c r="AB164" s="65"/>
      <c r="AC164" s="82"/>
    </row>
    <row r="165" spans="1:68" ht="14.25" customHeight="1" x14ac:dyDescent="0.25">
      <c r="A165" s="366" t="s">
        <v>87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66"/>
      <c r="Z165" s="366"/>
      <c r="AA165" s="66"/>
      <c r="AB165" s="66"/>
      <c r="AC165" s="83"/>
    </row>
    <row r="166" spans="1:68" ht="27" customHeight="1" x14ac:dyDescent="0.25">
      <c r="A166" s="63" t="s">
        <v>284</v>
      </c>
      <c r="B166" s="63" t="s">
        <v>285</v>
      </c>
      <c r="C166" s="36">
        <v>4301132097</v>
      </c>
      <c r="D166" s="340">
        <v>4607111035721</v>
      </c>
      <c r="E166" s="34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92</v>
      </c>
      <c r="L166" s="37"/>
      <c r="M166" s="38" t="s">
        <v>84</v>
      </c>
      <c r="N166" s="38"/>
      <c r="O166" s="37">
        <v>365</v>
      </c>
      <c r="P166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42"/>
      <c r="R166" s="342"/>
      <c r="S166" s="342"/>
      <c r="T166" s="34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286</v>
      </c>
      <c r="AG166" s="81"/>
      <c r="AJ166" s="87"/>
      <c r="AK166" s="87"/>
      <c r="BB166" s="214" t="s">
        <v>91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4301132100</v>
      </c>
      <c r="D167" s="340">
        <v>4607111035691</v>
      </c>
      <c r="E167" s="34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92</v>
      </c>
      <c r="L167" s="37"/>
      <c r="M167" s="38" t="s">
        <v>84</v>
      </c>
      <c r="N167" s="38"/>
      <c r="O167" s="37">
        <v>365</v>
      </c>
      <c r="P167" s="40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42"/>
      <c r="R167" s="342"/>
      <c r="S167" s="342"/>
      <c r="T167" s="34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289</v>
      </c>
      <c r="AG167" s="81"/>
      <c r="AJ167" s="87"/>
      <c r="AK167" s="87"/>
      <c r="BB167" s="216" t="s">
        <v>91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4301132079</v>
      </c>
      <c r="D168" s="340">
        <v>4607111038487</v>
      </c>
      <c r="E168" s="340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92</v>
      </c>
      <c r="L168" s="37"/>
      <c r="M168" s="38" t="s">
        <v>84</v>
      </c>
      <c r="N168" s="38"/>
      <c r="O168" s="37">
        <v>180</v>
      </c>
      <c r="P168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42"/>
      <c r="R168" s="342"/>
      <c r="S168" s="342"/>
      <c r="T168" s="34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292</v>
      </c>
      <c r="AG168" s="81"/>
      <c r="AJ168" s="87"/>
      <c r="AK168" s="87"/>
      <c r="BB168" s="218" t="s">
        <v>91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9"/>
      <c r="P169" s="346" t="s">
        <v>40</v>
      </c>
      <c r="Q169" s="347"/>
      <c r="R169" s="347"/>
      <c r="S169" s="347"/>
      <c r="T169" s="347"/>
      <c r="U169" s="347"/>
      <c r="V169" s="348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49"/>
      <c r="P170" s="346" t="s">
        <v>40</v>
      </c>
      <c r="Q170" s="347"/>
      <c r="R170" s="347"/>
      <c r="S170" s="347"/>
      <c r="T170" s="347"/>
      <c r="U170" s="347"/>
      <c r="V170" s="348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66" t="s">
        <v>293</v>
      </c>
      <c r="B171" s="366"/>
      <c r="C171" s="366"/>
      <c r="D171" s="366"/>
      <c r="E171" s="366"/>
      <c r="F171" s="366"/>
      <c r="G171" s="366"/>
      <c r="H171" s="366"/>
      <c r="I171" s="366"/>
      <c r="J171" s="366"/>
      <c r="K171" s="366"/>
      <c r="L171" s="366"/>
      <c r="M171" s="366"/>
      <c r="N171" s="366"/>
      <c r="O171" s="366"/>
      <c r="P171" s="366"/>
      <c r="Q171" s="366"/>
      <c r="R171" s="366"/>
      <c r="S171" s="366"/>
      <c r="T171" s="366"/>
      <c r="U171" s="366"/>
      <c r="V171" s="366"/>
      <c r="W171" s="366"/>
      <c r="X171" s="366"/>
      <c r="Y171" s="366"/>
      <c r="Z171" s="366"/>
      <c r="AA171" s="66"/>
      <c r="AB171" s="66"/>
      <c r="AC171" s="83"/>
    </row>
    <row r="172" spans="1:68" ht="27" customHeight="1" x14ac:dyDescent="0.25">
      <c r="A172" s="63" t="s">
        <v>294</v>
      </c>
      <c r="B172" s="63" t="s">
        <v>295</v>
      </c>
      <c r="C172" s="36">
        <v>4301051855</v>
      </c>
      <c r="D172" s="340">
        <v>4680115885875</v>
      </c>
      <c r="E172" s="340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300</v>
      </c>
      <c r="L172" s="37"/>
      <c r="M172" s="38" t="s">
        <v>299</v>
      </c>
      <c r="N172" s="38"/>
      <c r="O172" s="37">
        <v>365</v>
      </c>
      <c r="P172" s="407" t="s">
        <v>296</v>
      </c>
      <c r="Q172" s="342"/>
      <c r="R172" s="342"/>
      <c r="S172" s="342"/>
      <c r="T172" s="34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297</v>
      </c>
      <c r="AG172" s="81"/>
      <c r="AJ172" s="87"/>
      <c r="AK172" s="87"/>
      <c r="BB172" s="220" t="s">
        <v>298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4301051319</v>
      </c>
      <c r="D173" s="340">
        <v>4680115881204</v>
      </c>
      <c r="E173" s="340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85</v>
      </c>
      <c r="L173" s="37"/>
      <c r="M173" s="38" t="s">
        <v>299</v>
      </c>
      <c r="N173" s="38"/>
      <c r="O173" s="37">
        <v>365</v>
      </c>
      <c r="P173" s="40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42"/>
      <c r="R173" s="342"/>
      <c r="S173" s="342"/>
      <c r="T173" s="34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303</v>
      </c>
      <c r="AG173" s="81"/>
      <c r="AJ173" s="87"/>
      <c r="AK173" s="87"/>
      <c r="BB173" s="222" t="s">
        <v>298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37"/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  <c r="O174" s="349"/>
      <c r="P174" s="346" t="s">
        <v>40</v>
      </c>
      <c r="Q174" s="347"/>
      <c r="R174" s="347"/>
      <c r="S174" s="347"/>
      <c r="T174" s="347"/>
      <c r="U174" s="347"/>
      <c r="V174" s="348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337"/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49"/>
      <c r="P175" s="346" t="s">
        <v>40</v>
      </c>
      <c r="Q175" s="347"/>
      <c r="R175" s="347"/>
      <c r="S175" s="347"/>
      <c r="T175" s="347"/>
      <c r="U175" s="347"/>
      <c r="V175" s="348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78" t="s">
        <v>304</v>
      </c>
      <c r="B176" s="378"/>
      <c r="C176" s="378"/>
      <c r="D176" s="378"/>
      <c r="E176" s="378"/>
      <c r="F176" s="378"/>
      <c r="G176" s="378"/>
      <c r="H176" s="378"/>
      <c r="I176" s="378"/>
      <c r="J176" s="378"/>
      <c r="K176" s="378"/>
      <c r="L176" s="378"/>
      <c r="M176" s="378"/>
      <c r="N176" s="378"/>
      <c r="O176" s="378"/>
      <c r="P176" s="378"/>
      <c r="Q176" s="378"/>
      <c r="R176" s="378"/>
      <c r="S176" s="378"/>
      <c r="T176" s="378"/>
      <c r="U176" s="378"/>
      <c r="V176" s="378"/>
      <c r="W176" s="378"/>
      <c r="X176" s="378"/>
      <c r="Y176" s="378"/>
      <c r="Z176" s="378"/>
      <c r="AA176" s="54"/>
      <c r="AB176" s="54"/>
      <c r="AC176" s="54"/>
    </row>
    <row r="177" spans="1:68" ht="16.5" customHeight="1" x14ac:dyDescent="0.25">
      <c r="A177" s="374" t="s">
        <v>305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74"/>
      <c r="Z177" s="374"/>
      <c r="AA177" s="65"/>
      <c r="AB177" s="65"/>
      <c r="AC177" s="82"/>
    </row>
    <row r="178" spans="1:68" ht="14.25" customHeight="1" x14ac:dyDescent="0.25">
      <c r="A178" s="366" t="s">
        <v>148</v>
      </c>
      <c r="B178" s="366"/>
      <c r="C178" s="366"/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  <c r="U178" s="366"/>
      <c r="V178" s="366"/>
      <c r="W178" s="366"/>
      <c r="X178" s="366"/>
      <c r="Y178" s="366"/>
      <c r="Z178" s="366"/>
      <c r="AA178" s="66"/>
      <c r="AB178" s="66"/>
      <c r="AC178" s="83"/>
    </row>
    <row r="179" spans="1:68" ht="27" customHeight="1" x14ac:dyDescent="0.25">
      <c r="A179" s="63" t="s">
        <v>306</v>
      </c>
      <c r="B179" s="63" t="s">
        <v>307</v>
      </c>
      <c r="C179" s="36">
        <v>4301135707</v>
      </c>
      <c r="D179" s="340">
        <v>4620207490198</v>
      </c>
      <c r="E179" s="340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92</v>
      </c>
      <c r="L179" s="37"/>
      <c r="M179" s="38" t="s">
        <v>84</v>
      </c>
      <c r="N179" s="38"/>
      <c r="O179" s="37">
        <v>180</v>
      </c>
      <c r="P179" s="404" t="s">
        <v>308</v>
      </c>
      <c r="Q179" s="342"/>
      <c r="R179" s="342"/>
      <c r="S179" s="342"/>
      <c r="T179" s="34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310</v>
      </c>
      <c r="AC179" s="223" t="s">
        <v>309</v>
      </c>
      <c r="AG179" s="81"/>
      <c r="AJ179" s="87"/>
      <c r="AK179" s="87"/>
      <c r="BB179" s="224" t="s">
        <v>91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311</v>
      </c>
      <c r="B180" s="63" t="s">
        <v>312</v>
      </c>
      <c r="C180" s="36">
        <v>4301135697</v>
      </c>
      <c r="D180" s="340">
        <v>4620207490259</v>
      </c>
      <c r="E180" s="340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92</v>
      </c>
      <c r="L180" s="37"/>
      <c r="M180" s="38" t="s">
        <v>84</v>
      </c>
      <c r="N180" s="38"/>
      <c r="O180" s="37">
        <v>180</v>
      </c>
      <c r="P180" s="401" t="s">
        <v>313</v>
      </c>
      <c r="Q180" s="342"/>
      <c r="R180" s="342"/>
      <c r="S180" s="342"/>
      <c r="T180" s="34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310</v>
      </c>
      <c r="AC180" s="225" t="s">
        <v>309</v>
      </c>
      <c r="AG180" s="81"/>
      <c r="AJ180" s="87"/>
      <c r="AK180" s="87"/>
      <c r="BB180" s="226" t="s">
        <v>91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314</v>
      </c>
      <c r="B181" s="63" t="s">
        <v>315</v>
      </c>
      <c r="C181" s="36">
        <v>4301135719</v>
      </c>
      <c r="D181" s="340">
        <v>4620207490235</v>
      </c>
      <c r="E181" s="340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92</v>
      </c>
      <c r="L181" s="37"/>
      <c r="M181" s="38" t="s">
        <v>84</v>
      </c>
      <c r="N181" s="38"/>
      <c r="O181" s="37">
        <v>180</v>
      </c>
      <c r="P181" s="402" t="s">
        <v>316</v>
      </c>
      <c r="Q181" s="342"/>
      <c r="R181" s="342"/>
      <c r="S181" s="342"/>
      <c r="T181" s="34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27" t="s">
        <v>317</v>
      </c>
      <c r="AG181" s="81"/>
      <c r="AJ181" s="87"/>
      <c r="AK181" s="87"/>
      <c r="BB181" s="228" t="s">
        <v>91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37"/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49"/>
      <c r="P182" s="346" t="s">
        <v>40</v>
      </c>
      <c r="Q182" s="347"/>
      <c r="R182" s="347"/>
      <c r="S182" s="347"/>
      <c r="T182" s="347"/>
      <c r="U182" s="347"/>
      <c r="V182" s="348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337"/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49"/>
      <c r="P183" s="346" t="s">
        <v>40</v>
      </c>
      <c r="Q183" s="347"/>
      <c r="R183" s="347"/>
      <c r="S183" s="347"/>
      <c r="T183" s="347"/>
      <c r="U183" s="347"/>
      <c r="V183" s="348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6.5" customHeight="1" x14ac:dyDescent="0.25">
      <c r="A184" s="374" t="s">
        <v>318</v>
      </c>
      <c r="B184" s="374"/>
      <c r="C184" s="374"/>
      <c r="D184" s="374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  <c r="X184" s="374"/>
      <c r="Y184" s="374"/>
      <c r="Z184" s="374"/>
      <c r="AA184" s="65"/>
      <c r="AB184" s="65"/>
      <c r="AC184" s="82"/>
    </row>
    <row r="185" spans="1:68" ht="14.25" customHeight="1" x14ac:dyDescent="0.25">
      <c r="A185" s="366" t="s">
        <v>80</v>
      </c>
      <c r="B185" s="366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6"/>
      <c r="S185" s="366"/>
      <c r="T185" s="366"/>
      <c r="U185" s="366"/>
      <c r="V185" s="366"/>
      <c r="W185" s="366"/>
      <c r="X185" s="366"/>
      <c r="Y185" s="366"/>
      <c r="Z185" s="366"/>
      <c r="AA185" s="66"/>
      <c r="AB185" s="66"/>
      <c r="AC185" s="83"/>
    </row>
    <row r="186" spans="1:68" ht="16.5" customHeight="1" x14ac:dyDescent="0.25">
      <c r="A186" s="63" t="s">
        <v>319</v>
      </c>
      <c r="B186" s="63" t="s">
        <v>320</v>
      </c>
      <c r="C186" s="36">
        <v>4301070948</v>
      </c>
      <c r="D186" s="340">
        <v>4607111037022</v>
      </c>
      <c r="E186" s="340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85</v>
      </c>
      <c r="L186" s="37"/>
      <c r="M186" s="38" t="s">
        <v>84</v>
      </c>
      <c r="N186" s="38"/>
      <c r="O186" s="37">
        <v>180</v>
      </c>
      <c r="P186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42"/>
      <c r="R186" s="342"/>
      <c r="S186" s="342"/>
      <c r="T186" s="34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G186" s="81"/>
      <c r="AJ186" s="87"/>
      <c r="AK186" s="87"/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322</v>
      </c>
      <c r="B187" s="63" t="s">
        <v>323</v>
      </c>
      <c r="C187" s="36">
        <v>4301070990</v>
      </c>
      <c r="D187" s="340">
        <v>4607111038494</v>
      </c>
      <c r="E187" s="34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85</v>
      </c>
      <c r="L187" s="37"/>
      <c r="M187" s="38" t="s">
        <v>84</v>
      </c>
      <c r="N187" s="38"/>
      <c r="O187" s="37">
        <v>180</v>
      </c>
      <c r="P187" s="3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42"/>
      <c r="R187" s="342"/>
      <c r="S187" s="342"/>
      <c r="T187" s="34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G187" s="81"/>
      <c r="AJ187" s="87"/>
      <c r="AK187" s="87"/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325</v>
      </c>
      <c r="B188" s="63" t="s">
        <v>326</v>
      </c>
      <c r="C188" s="36">
        <v>4301070966</v>
      </c>
      <c r="D188" s="340">
        <v>4607111038135</v>
      </c>
      <c r="E188" s="340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/>
      <c r="M188" s="38" t="s">
        <v>84</v>
      </c>
      <c r="N188" s="38"/>
      <c r="O188" s="37">
        <v>180</v>
      </c>
      <c r="P188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42"/>
      <c r="R188" s="342"/>
      <c r="S188" s="342"/>
      <c r="T188" s="34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327</v>
      </c>
      <c r="AG188" s="81"/>
      <c r="AJ188" s="87"/>
      <c r="AK188" s="87"/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9"/>
      <c r="P189" s="346" t="s">
        <v>40</v>
      </c>
      <c r="Q189" s="347"/>
      <c r="R189" s="347"/>
      <c r="S189" s="347"/>
      <c r="T189" s="347"/>
      <c r="U189" s="347"/>
      <c r="V189" s="34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9"/>
      <c r="P190" s="346" t="s">
        <v>40</v>
      </c>
      <c r="Q190" s="347"/>
      <c r="R190" s="347"/>
      <c r="S190" s="347"/>
      <c r="T190" s="347"/>
      <c r="U190" s="347"/>
      <c r="V190" s="34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74" t="s">
        <v>328</v>
      </c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374"/>
      <c r="Y191" s="374"/>
      <c r="Z191" s="374"/>
      <c r="AA191" s="65"/>
      <c r="AB191" s="65"/>
      <c r="AC191" s="82"/>
    </row>
    <row r="192" spans="1:68" ht="14.25" customHeight="1" x14ac:dyDescent="0.25">
      <c r="A192" s="366" t="s">
        <v>80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  <c r="U192" s="366"/>
      <c r="V192" s="366"/>
      <c r="W192" s="366"/>
      <c r="X192" s="366"/>
      <c r="Y192" s="366"/>
      <c r="Z192" s="366"/>
      <c r="AA192" s="66"/>
      <c r="AB192" s="66"/>
      <c r="AC192" s="83"/>
    </row>
    <row r="193" spans="1:68" ht="27" customHeight="1" x14ac:dyDescent="0.25">
      <c r="A193" s="63" t="s">
        <v>329</v>
      </c>
      <c r="B193" s="63" t="s">
        <v>330</v>
      </c>
      <c r="C193" s="36">
        <v>4301070996</v>
      </c>
      <c r="D193" s="340">
        <v>4607111038654</v>
      </c>
      <c r="E193" s="340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85</v>
      </c>
      <c r="L193" s="37"/>
      <c r="M193" s="38" t="s">
        <v>84</v>
      </c>
      <c r="N193" s="38"/>
      <c r="O193" s="37">
        <v>180</v>
      </c>
      <c r="P193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42"/>
      <c r="R193" s="342"/>
      <c r="S193" s="342"/>
      <c r="T193" s="343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331</v>
      </c>
      <c r="AG193" s="81"/>
      <c r="AJ193" s="87"/>
      <c r="AK193" s="87"/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332</v>
      </c>
      <c r="B194" s="63" t="s">
        <v>333</v>
      </c>
      <c r="C194" s="36">
        <v>4301070997</v>
      </c>
      <c r="D194" s="340">
        <v>4607111038586</v>
      </c>
      <c r="E194" s="340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85</v>
      </c>
      <c r="L194" s="37"/>
      <c r="M194" s="38" t="s">
        <v>84</v>
      </c>
      <c r="N194" s="38"/>
      <c r="O194" s="37">
        <v>180</v>
      </c>
      <c r="P194" s="3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42"/>
      <c r="R194" s="342"/>
      <c r="S194" s="342"/>
      <c r="T194" s="34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331</v>
      </c>
      <c r="AG194" s="81"/>
      <c r="AJ194" s="87"/>
      <c r="AK194" s="87"/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334</v>
      </c>
      <c r="B195" s="63" t="s">
        <v>335</v>
      </c>
      <c r="C195" s="36">
        <v>4301070962</v>
      </c>
      <c r="D195" s="340">
        <v>4607111038609</v>
      </c>
      <c r="E195" s="340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85</v>
      </c>
      <c r="L195" s="37"/>
      <c r="M195" s="38" t="s">
        <v>84</v>
      </c>
      <c r="N195" s="38"/>
      <c r="O195" s="37">
        <v>180</v>
      </c>
      <c r="P195" s="3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42"/>
      <c r="R195" s="342"/>
      <c r="S195" s="342"/>
      <c r="T195" s="34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336</v>
      </c>
      <c r="AG195" s="81"/>
      <c r="AJ195" s="87"/>
      <c r="AK195" s="87"/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337</v>
      </c>
      <c r="B196" s="63" t="s">
        <v>338</v>
      </c>
      <c r="C196" s="36">
        <v>4301070963</v>
      </c>
      <c r="D196" s="340">
        <v>4607111038630</v>
      </c>
      <c r="E196" s="340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85</v>
      </c>
      <c r="L196" s="37"/>
      <c r="M196" s="38" t="s">
        <v>84</v>
      </c>
      <c r="N196" s="38"/>
      <c r="O196" s="37">
        <v>180</v>
      </c>
      <c r="P196" s="3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42"/>
      <c r="R196" s="342"/>
      <c r="S196" s="342"/>
      <c r="T196" s="34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336</v>
      </c>
      <c r="AG196" s="81"/>
      <c r="AJ196" s="87"/>
      <c r="AK196" s="87"/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339</v>
      </c>
      <c r="B197" s="63" t="s">
        <v>340</v>
      </c>
      <c r="C197" s="36">
        <v>4301070959</v>
      </c>
      <c r="D197" s="340">
        <v>4607111038616</v>
      </c>
      <c r="E197" s="340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85</v>
      </c>
      <c r="L197" s="37"/>
      <c r="M197" s="38" t="s">
        <v>84</v>
      </c>
      <c r="N197" s="38"/>
      <c r="O197" s="37">
        <v>180</v>
      </c>
      <c r="P197" s="3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42"/>
      <c r="R197" s="342"/>
      <c r="S197" s="342"/>
      <c r="T197" s="34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331</v>
      </c>
      <c r="AG197" s="81"/>
      <c r="AJ197" s="87"/>
      <c r="AK197" s="87"/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341</v>
      </c>
      <c r="B198" s="63" t="s">
        <v>342</v>
      </c>
      <c r="C198" s="36">
        <v>4301070960</v>
      </c>
      <c r="D198" s="340">
        <v>4607111038623</v>
      </c>
      <c r="E198" s="340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85</v>
      </c>
      <c r="L198" s="37"/>
      <c r="M198" s="38" t="s">
        <v>84</v>
      </c>
      <c r="N198" s="38"/>
      <c r="O198" s="37">
        <v>180</v>
      </c>
      <c r="P198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42"/>
      <c r="R198" s="342"/>
      <c r="S198" s="342"/>
      <c r="T198" s="34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331</v>
      </c>
      <c r="AG198" s="81"/>
      <c r="AJ198" s="87"/>
      <c r="AK198" s="87"/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49"/>
      <c r="P199" s="346" t="s">
        <v>40</v>
      </c>
      <c r="Q199" s="347"/>
      <c r="R199" s="347"/>
      <c r="S199" s="347"/>
      <c r="T199" s="347"/>
      <c r="U199" s="347"/>
      <c r="V199" s="34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37"/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337"/>
      <c r="M200" s="337"/>
      <c r="N200" s="337"/>
      <c r="O200" s="349"/>
      <c r="P200" s="346" t="s">
        <v>40</v>
      </c>
      <c r="Q200" s="347"/>
      <c r="R200" s="347"/>
      <c r="S200" s="347"/>
      <c r="T200" s="347"/>
      <c r="U200" s="347"/>
      <c r="V200" s="34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74" t="s">
        <v>343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74"/>
      <c r="AA201" s="65"/>
      <c r="AB201" s="65"/>
      <c r="AC201" s="82"/>
    </row>
    <row r="202" spans="1:68" ht="14.25" customHeight="1" x14ac:dyDescent="0.25">
      <c r="A202" s="366" t="s">
        <v>80</v>
      </c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  <c r="U202" s="366"/>
      <c r="V202" s="366"/>
      <c r="W202" s="366"/>
      <c r="X202" s="366"/>
      <c r="Y202" s="366"/>
      <c r="Z202" s="366"/>
      <c r="AA202" s="66"/>
      <c r="AB202" s="66"/>
      <c r="AC202" s="83"/>
    </row>
    <row r="203" spans="1:68" ht="27" customHeight="1" x14ac:dyDescent="0.25">
      <c r="A203" s="63" t="s">
        <v>344</v>
      </c>
      <c r="B203" s="63" t="s">
        <v>345</v>
      </c>
      <c r="C203" s="36">
        <v>4301070915</v>
      </c>
      <c r="D203" s="340">
        <v>4607111035882</v>
      </c>
      <c r="E203" s="340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85</v>
      </c>
      <c r="L203" s="37"/>
      <c r="M203" s="38" t="s">
        <v>84</v>
      </c>
      <c r="N203" s="38"/>
      <c r="O203" s="37">
        <v>180</v>
      </c>
      <c r="P203" s="3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42"/>
      <c r="R203" s="342"/>
      <c r="S203" s="342"/>
      <c r="T203" s="34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346</v>
      </c>
      <c r="AG203" s="81"/>
      <c r="AJ203" s="87"/>
      <c r="AK203" s="87"/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4301070921</v>
      </c>
      <c r="D204" s="340">
        <v>4607111035905</v>
      </c>
      <c r="E204" s="340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85</v>
      </c>
      <c r="L204" s="37"/>
      <c r="M204" s="38" t="s">
        <v>84</v>
      </c>
      <c r="N204" s="38"/>
      <c r="O204" s="37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42"/>
      <c r="R204" s="342"/>
      <c r="S204" s="342"/>
      <c r="T204" s="34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346</v>
      </c>
      <c r="AG204" s="81"/>
      <c r="AJ204" s="87"/>
      <c r="AK204" s="87"/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4301070917</v>
      </c>
      <c r="D205" s="340">
        <v>4607111035912</v>
      </c>
      <c r="E205" s="340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85</v>
      </c>
      <c r="L205" s="37"/>
      <c r="M205" s="38" t="s">
        <v>84</v>
      </c>
      <c r="N205" s="38"/>
      <c r="O205" s="37">
        <v>180</v>
      </c>
      <c r="P205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42"/>
      <c r="R205" s="342"/>
      <c r="S205" s="342"/>
      <c r="T205" s="34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351</v>
      </c>
      <c r="AG205" s="81"/>
      <c r="AJ205" s="87"/>
      <c r="AK205" s="87"/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4301070920</v>
      </c>
      <c r="D206" s="340">
        <v>4607111035929</v>
      </c>
      <c r="E206" s="340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85</v>
      </c>
      <c r="L206" s="37"/>
      <c r="M206" s="38" t="s">
        <v>84</v>
      </c>
      <c r="N206" s="38"/>
      <c r="O206" s="37">
        <v>180</v>
      </c>
      <c r="P206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42"/>
      <c r="R206" s="342"/>
      <c r="S206" s="342"/>
      <c r="T206" s="34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351</v>
      </c>
      <c r="AG206" s="81"/>
      <c r="AJ206" s="87"/>
      <c r="AK206" s="87"/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9"/>
      <c r="P207" s="346" t="s">
        <v>40</v>
      </c>
      <c r="Q207" s="347"/>
      <c r="R207" s="347"/>
      <c r="S207" s="347"/>
      <c r="T207" s="347"/>
      <c r="U207" s="347"/>
      <c r="V207" s="34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37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9"/>
      <c r="P208" s="346" t="s">
        <v>40</v>
      </c>
      <c r="Q208" s="347"/>
      <c r="R208" s="347"/>
      <c r="S208" s="347"/>
      <c r="T208" s="347"/>
      <c r="U208" s="347"/>
      <c r="V208" s="34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74" t="s">
        <v>354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74"/>
      <c r="AA209" s="65"/>
      <c r="AB209" s="65"/>
      <c r="AC209" s="82"/>
    </row>
    <row r="210" spans="1:68" ht="14.25" customHeight="1" x14ac:dyDescent="0.25">
      <c r="A210" s="366" t="s">
        <v>80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366"/>
      <c r="Z210" s="366"/>
      <c r="AA210" s="66"/>
      <c r="AB210" s="66"/>
      <c r="AC210" s="83"/>
    </row>
    <row r="211" spans="1:68" ht="16.5" customHeight="1" x14ac:dyDescent="0.25">
      <c r="A211" s="63" t="s">
        <v>355</v>
      </c>
      <c r="B211" s="63" t="s">
        <v>356</v>
      </c>
      <c r="C211" s="36">
        <v>4301070912</v>
      </c>
      <c r="D211" s="340">
        <v>4607111037213</v>
      </c>
      <c r="E211" s="340"/>
      <c r="F211" s="62">
        <v>0.4</v>
      </c>
      <c r="G211" s="37">
        <v>8</v>
      </c>
      <c r="H211" s="62">
        <v>3.2</v>
      </c>
      <c r="I211" s="62">
        <v>3.44</v>
      </c>
      <c r="J211" s="37">
        <v>144</v>
      </c>
      <c r="K211" s="37" t="s">
        <v>85</v>
      </c>
      <c r="L211" s="37"/>
      <c r="M211" s="38" t="s">
        <v>84</v>
      </c>
      <c r="N211" s="38"/>
      <c r="O211" s="37">
        <v>180</v>
      </c>
      <c r="P211" s="3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42"/>
      <c r="R211" s="342"/>
      <c r="S211" s="342"/>
      <c r="T211" s="34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IFERROR(IF(X211="","",X211*0.00866),"")</f>
        <v>0</v>
      </c>
      <c r="AA211" s="68" t="s">
        <v>46</v>
      </c>
      <c r="AB211" s="69" t="s">
        <v>46</v>
      </c>
      <c r="AC211" s="255" t="s">
        <v>357</v>
      </c>
      <c r="AG211" s="81"/>
      <c r="AJ211" s="87"/>
      <c r="AK211" s="87"/>
      <c r="BB211" s="25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49"/>
      <c r="P212" s="346" t="s">
        <v>40</v>
      </c>
      <c r="Q212" s="347"/>
      <c r="R212" s="347"/>
      <c r="S212" s="347"/>
      <c r="T212" s="347"/>
      <c r="U212" s="347"/>
      <c r="V212" s="34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37"/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49"/>
      <c r="P213" s="346" t="s">
        <v>40</v>
      </c>
      <c r="Q213" s="347"/>
      <c r="R213" s="347"/>
      <c r="S213" s="347"/>
      <c r="T213" s="347"/>
      <c r="U213" s="347"/>
      <c r="V213" s="34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74" t="s">
        <v>358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74"/>
      <c r="Z214" s="374"/>
      <c r="AA214" s="65"/>
      <c r="AB214" s="65"/>
      <c r="AC214" s="82"/>
    </row>
    <row r="215" spans="1:68" ht="14.25" customHeight="1" x14ac:dyDescent="0.25">
      <c r="A215" s="366" t="s">
        <v>293</v>
      </c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  <c r="U215" s="366"/>
      <c r="V215" s="366"/>
      <c r="W215" s="366"/>
      <c r="X215" s="366"/>
      <c r="Y215" s="366"/>
      <c r="Z215" s="366"/>
      <c r="AA215" s="66"/>
      <c r="AB215" s="66"/>
      <c r="AC215" s="83"/>
    </row>
    <row r="216" spans="1:68" ht="27" customHeight="1" x14ac:dyDescent="0.25">
      <c r="A216" s="63" t="s">
        <v>359</v>
      </c>
      <c r="B216" s="63" t="s">
        <v>360</v>
      </c>
      <c r="C216" s="36">
        <v>4301051320</v>
      </c>
      <c r="D216" s="340">
        <v>4680115881334</v>
      </c>
      <c r="E216" s="340"/>
      <c r="F216" s="62">
        <v>0.33</v>
      </c>
      <c r="G216" s="37">
        <v>6</v>
      </c>
      <c r="H216" s="62">
        <v>1.98</v>
      </c>
      <c r="I216" s="62">
        <v>2.27</v>
      </c>
      <c r="J216" s="37">
        <v>156</v>
      </c>
      <c r="K216" s="37" t="s">
        <v>85</v>
      </c>
      <c r="L216" s="37"/>
      <c r="M216" s="38" t="s">
        <v>299</v>
      </c>
      <c r="N216" s="38"/>
      <c r="O216" s="37">
        <v>365</v>
      </c>
      <c r="P216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42"/>
      <c r="R216" s="342"/>
      <c r="S216" s="342"/>
      <c r="T216" s="34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IFERROR(IF(X216="","",X216*0.00753),"")</f>
        <v>0</v>
      </c>
      <c r="AA216" s="68" t="s">
        <v>46</v>
      </c>
      <c r="AB216" s="69" t="s">
        <v>46</v>
      </c>
      <c r="AC216" s="257" t="s">
        <v>361</v>
      </c>
      <c r="AG216" s="81"/>
      <c r="AJ216" s="87"/>
      <c r="AK216" s="87"/>
      <c r="BB216" s="258" t="s">
        <v>298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37"/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49"/>
      <c r="P217" s="346" t="s">
        <v>40</v>
      </c>
      <c r="Q217" s="347"/>
      <c r="R217" s="347"/>
      <c r="S217" s="347"/>
      <c r="T217" s="347"/>
      <c r="U217" s="347"/>
      <c r="V217" s="348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37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9"/>
      <c r="P218" s="346" t="s">
        <v>40</v>
      </c>
      <c r="Q218" s="347"/>
      <c r="R218" s="347"/>
      <c r="S218" s="347"/>
      <c r="T218" s="347"/>
      <c r="U218" s="347"/>
      <c r="V218" s="348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74" t="s">
        <v>362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74"/>
      <c r="Z219" s="374"/>
      <c r="AA219" s="65"/>
      <c r="AB219" s="65"/>
      <c r="AC219" s="82"/>
    </row>
    <row r="220" spans="1:68" ht="14.25" customHeight="1" x14ac:dyDescent="0.25">
      <c r="A220" s="366" t="s">
        <v>80</v>
      </c>
      <c r="B220" s="366"/>
      <c r="C220" s="366"/>
      <c r="D220" s="366"/>
      <c r="E220" s="366"/>
      <c r="F220" s="366"/>
      <c r="G220" s="366"/>
      <c r="H220" s="366"/>
      <c r="I220" s="366"/>
      <c r="J220" s="366"/>
      <c r="K220" s="366"/>
      <c r="L220" s="366"/>
      <c r="M220" s="366"/>
      <c r="N220" s="366"/>
      <c r="O220" s="366"/>
      <c r="P220" s="366"/>
      <c r="Q220" s="366"/>
      <c r="R220" s="366"/>
      <c r="S220" s="366"/>
      <c r="T220" s="366"/>
      <c r="U220" s="366"/>
      <c r="V220" s="366"/>
      <c r="W220" s="366"/>
      <c r="X220" s="366"/>
      <c r="Y220" s="366"/>
      <c r="Z220" s="366"/>
      <c r="AA220" s="66"/>
      <c r="AB220" s="66"/>
      <c r="AC220" s="83"/>
    </row>
    <row r="221" spans="1:68" ht="16.5" customHeight="1" x14ac:dyDescent="0.25">
      <c r="A221" s="63" t="s">
        <v>363</v>
      </c>
      <c r="B221" s="63" t="s">
        <v>364</v>
      </c>
      <c r="C221" s="36">
        <v>4301071063</v>
      </c>
      <c r="D221" s="340">
        <v>4607111039019</v>
      </c>
      <c r="E221" s="340"/>
      <c r="F221" s="62">
        <v>0.43</v>
      </c>
      <c r="G221" s="37">
        <v>16</v>
      </c>
      <c r="H221" s="62">
        <v>6.88</v>
      </c>
      <c r="I221" s="62">
        <v>7.2060000000000004</v>
      </c>
      <c r="J221" s="37">
        <v>84</v>
      </c>
      <c r="K221" s="37" t="s">
        <v>85</v>
      </c>
      <c r="L221" s="37"/>
      <c r="M221" s="38" t="s">
        <v>84</v>
      </c>
      <c r="N221" s="38"/>
      <c r="O221" s="37">
        <v>180</v>
      </c>
      <c r="P221" s="386" t="s">
        <v>365</v>
      </c>
      <c r="Q221" s="342"/>
      <c r="R221" s="342"/>
      <c r="S221" s="342"/>
      <c r="T221" s="34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366</v>
      </c>
      <c r="AG221" s="81"/>
      <c r="AJ221" s="87"/>
      <c r="AK221" s="87"/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16.5" customHeight="1" x14ac:dyDescent="0.25">
      <c r="A222" s="63" t="s">
        <v>367</v>
      </c>
      <c r="B222" s="63" t="s">
        <v>368</v>
      </c>
      <c r="C222" s="36">
        <v>4301071000</v>
      </c>
      <c r="D222" s="340">
        <v>4607111038708</v>
      </c>
      <c r="E222" s="340"/>
      <c r="F222" s="62">
        <v>0.8</v>
      </c>
      <c r="G222" s="37">
        <v>8</v>
      </c>
      <c r="H222" s="62">
        <v>6.4</v>
      </c>
      <c r="I222" s="62">
        <v>6.67</v>
      </c>
      <c r="J222" s="37">
        <v>84</v>
      </c>
      <c r="K222" s="37" t="s">
        <v>85</v>
      </c>
      <c r="L222" s="37"/>
      <c r="M222" s="38" t="s">
        <v>84</v>
      </c>
      <c r="N222" s="38"/>
      <c r="O222" s="37">
        <v>180</v>
      </c>
      <c r="P222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42"/>
      <c r="R222" s="342"/>
      <c r="S222" s="342"/>
      <c r="T222" s="34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61" t="s">
        <v>366</v>
      </c>
      <c r="AG222" s="81"/>
      <c r="AJ222" s="87"/>
      <c r="AK222" s="87"/>
      <c r="BB222" s="26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49"/>
      <c r="P223" s="346" t="s">
        <v>40</v>
      </c>
      <c r="Q223" s="347"/>
      <c r="R223" s="347"/>
      <c r="S223" s="347"/>
      <c r="T223" s="347"/>
      <c r="U223" s="347"/>
      <c r="V223" s="348"/>
      <c r="W223" s="42" t="s">
        <v>39</v>
      </c>
      <c r="X223" s="43">
        <f>IFERROR(SUM(X221:X222),"0")</f>
        <v>0</v>
      </c>
      <c r="Y223" s="43">
        <f>IFERROR(SUM(Y221:Y222),"0")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33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9"/>
      <c r="P224" s="346" t="s">
        <v>40</v>
      </c>
      <c r="Q224" s="347"/>
      <c r="R224" s="347"/>
      <c r="S224" s="347"/>
      <c r="T224" s="347"/>
      <c r="U224" s="347"/>
      <c r="V224" s="348"/>
      <c r="W224" s="42" t="s">
        <v>0</v>
      </c>
      <c r="X224" s="43">
        <f>IFERROR(SUMPRODUCT(X221:X222*H221:H222),"0")</f>
        <v>0</v>
      </c>
      <c r="Y224" s="43">
        <f>IFERROR(SUMPRODUCT(Y221:Y222*H221:H222),"0")</f>
        <v>0</v>
      </c>
      <c r="Z224" s="42"/>
      <c r="AA224" s="67"/>
      <c r="AB224" s="67"/>
      <c r="AC224" s="67"/>
    </row>
    <row r="225" spans="1:68" ht="27.75" customHeight="1" x14ac:dyDescent="0.2">
      <c r="A225" s="378" t="s">
        <v>369</v>
      </c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8"/>
      <c r="P225" s="378"/>
      <c r="Q225" s="378"/>
      <c r="R225" s="378"/>
      <c r="S225" s="378"/>
      <c r="T225" s="378"/>
      <c r="U225" s="378"/>
      <c r="V225" s="378"/>
      <c r="W225" s="378"/>
      <c r="X225" s="378"/>
      <c r="Y225" s="378"/>
      <c r="Z225" s="378"/>
      <c r="AA225" s="54"/>
      <c r="AB225" s="54"/>
      <c r="AC225" s="54"/>
    </row>
    <row r="226" spans="1:68" ht="16.5" customHeight="1" x14ac:dyDescent="0.25">
      <c r="A226" s="374" t="s">
        <v>370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374"/>
      <c r="Z226" s="374"/>
      <c r="AA226" s="65"/>
      <c r="AB226" s="65"/>
      <c r="AC226" s="82"/>
    </row>
    <row r="227" spans="1:68" ht="14.25" customHeight="1" x14ac:dyDescent="0.25">
      <c r="A227" s="366" t="s">
        <v>80</v>
      </c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6"/>
      <c r="N227" s="366"/>
      <c r="O227" s="366"/>
      <c r="P227" s="366"/>
      <c r="Q227" s="366"/>
      <c r="R227" s="366"/>
      <c r="S227" s="366"/>
      <c r="T227" s="366"/>
      <c r="U227" s="366"/>
      <c r="V227" s="366"/>
      <c r="W227" s="366"/>
      <c r="X227" s="366"/>
      <c r="Y227" s="366"/>
      <c r="Z227" s="366"/>
      <c r="AA227" s="66"/>
      <c r="AB227" s="66"/>
      <c r="AC227" s="83"/>
    </row>
    <row r="228" spans="1:68" ht="27" customHeight="1" x14ac:dyDescent="0.25">
      <c r="A228" s="63" t="s">
        <v>371</v>
      </c>
      <c r="B228" s="63" t="s">
        <v>372</v>
      </c>
      <c r="C228" s="36">
        <v>4301071036</v>
      </c>
      <c r="D228" s="340">
        <v>4607111036162</v>
      </c>
      <c r="E228" s="340"/>
      <c r="F228" s="62">
        <v>0.8</v>
      </c>
      <c r="G228" s="37">
        <v>8</v>
      </c>
      <c r="H228" s="62">
        <v>6.4</v>
      </c>
      <c r="I228" s="62">
        <v>6.6811999999999996</v>
      </c>
      <c r="J228" s="37">
        <v>84</v>
      </c>
      <c r="K228" s="37" t="s">
        <v>85</v>
      </c>
      <c r="L228" s="37"/>
      <c r="M228" s="38" t="s">
        <v>84</v>
      </c>
      <c r="N228" s="38"/>
      <c r="O228" s="37">
        <v>90</v>
      </c>
      <c r="P228" s="384" t="s">
        <v>373</v>
      </c>
      <c r="Q228" s="342"/>
      <c r="R228" s="342"/>
      <c r="S228" s="342"/>
      <c r="T228" s="34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374</v>
      </c>
      <c r="AG228" s="81"/>
      <c r="AJ228" s="87"/>
      <c r="AK228" s="87"/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37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49"/>
      <c r="P229" s="346" t="s">
        <v>40</v>
      </c>
      <c r="Q229" s="347"/>
      <c r="R229" s="347"/>
      <c r="S229" s="347"/>
      <c r="T229" s="347"/>
      <c r="U229" s="347"/>
      <c r="V229" s="348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9"/>
      <c r="P230" s="346" t="s">
        <v>40</v>
      </c>
      <c r="Q230" s="347"/>
      <c r="R230" s="347"/>
      <c r="S230" s="347"/>
      <c r="T230" s="347"/>
      <c r="U230" s="347"/>
      <c r="V230" s="348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27.75" customHeight="1" x14ac:dyDescent="0.2">
      <c r="A231" s="378" t="s">
        <v>375</v>
      </c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8"/>
      <c r="P231" s="378"/>
      <c r="Q231" s="378"/>
      <c r="R231" s="378"/>
      <c r="S231" s="378"/>
      <c r="T231" s="378"/>
      <c r="U231" s="378"/>
      <c r="V231" s="378"/>
      <c r="W231" s="378"/>
      <c r="X231" s="378"/>
      <c r="Y231" s="378"/>
      <c r="Z231" s="378"/>
      <c r="AA231" s="54"/>
      <c r="AB231" s="54"/>
      <c r="AC231" s="54"/>
    </row>
    <row r="232" spans="1:68" ht="16.5" customHeight="1" x14ac:dyDescent="0.25">
      <c r="A232" s="374" t="s">
        <v>376</v>
      </c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  <c r="X232" s="374"/>
      <c r="Y232" s="374"/>
      <c r="Z232" s="374"/>
      <c r="AA232" s="65"/>
      <c r="AB232" s="65"/>
      <c r="AC232" s="82"/>
    </row>
    <row r="233" spans="1:68" ht="14.25" customHeight="1" x14ac:dyDescent="0.25">
      <c r="A233" s="366" t="s">
        <v>80</v>
      </c>
      <c r="B233" s="366"/>
      <c r="C233" s="366"/>
      <c r="D233" s="366"/>
      <c r="E233" s="366"/>
      <c r="F233" s="366"/>
      <c r="G233" s="366"/>
      <c r="H233" s="366"/>
      <c r="I233" s="366"/>
      <c r="J233" s="366"/>
      <c r="K233" s="366"/>
      <c r="L233" s="366"/>
      <c r="M233" s="366"/>
      <c r="N233" s="366"/>
      <c r="O233" s="366"/>
      <c r="P233" s="366"/>
      <c r="Q233" s="366"/>
      <c r="R233" s="366"/>
      <c r="S233" s="366"/>
      <c r="T233" s="366"/>
      <c r="U233" s="366"/>
      <c r="V233" s="366"/>
      <c r="W233" s="366"/>
      <c r="X233" s="366"/>
      <c r="Y233" s="366"/>
      <c r="Z233" s="366"/>
      <c r="AA233" s="66"/>
      <c r="AB233" s="66"/>
      <c r="AC233" s="83"/>
    </row>
    <row r="234" spans="1:68" ht="27" customHeight="1" x14ac:dyDescent="0.25">
      <c r="A234" s="63" t="s">
        <v>377</v>
      </c>
      <c r="B234" s="63" t="s">
        <v>378</v>
      </c>
      <c r="C234" s="36">
        <v>4301071029</v>
      </c>
      <c r="D234" s="340">
        <v>4607111035899</v>
      </c>
      <c r="E234" s="340"/>
      <c r="F234" s="62">
        <v>1</v>
      </c>
      <c r="G234" s="37">
        <v>5</v>
      </c>
      <c r="H234" s="62">
        <v>5</v>
      </c>
      <c r="I234" s="62">
        <v>5.2619999999999996</v>
      </c>
      <c r="J234" s="37">
        <v>84</v>
      </c>
      <c r="K234" s="37" t="s">
        <v>85</v>
      </c>
      <c r="L234" s="37"/>
      <c r="M234" s="38" t="s">
        <v>84</v>
      </c>
      <c r="N234" s="38"/>
      <c r="O234" s="37">
        <v>180</v>
      </c>
      <c r="P234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42"/>
      <c r="R234" s="342"/>
      <c r="S234" s="342"/>
      <c r="T234" s="34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271</v>
      </c>
      <c r="AG234" s="81"/>
      <c r="AJ234" s="87"/>
      <c r="AK234" s="87"/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379</v>
      </c>
      <c r="B235" s="63" t="s">
        <v>380</v>
      </c>
      <c r="C235" s="36">
        <v>4301070991</v>
      </c>
      <c r="D235" s="340">
        <v>4607111038180</v>
      </c>
      <c r="E235" s="340"/>
      <c r="F235" s="62">
        <v>0.4</v>
      </c>
      <c r="G235" s="37">
        <v>16</v>
      </c>
      <c r="H235" s="62">
        <v>6.4</v>
      </c>
      <c r="I235" s="62">
        <v>6.71</v>
      </c>
      <c r="J235" s="37">
        <v>84</v>
      </c>
      <c r="K235" s="37" t="s">
        <v>85</v>
      </c>
      <c r="L235" s="37"/>
      <c r="M235" s="38" t="s">
        <v>84</v>
      </c>
      <c r="N235" s="38"/>
      <c r="O235" s="37">
        <v>180</v>
      </c>
      <c r="P235" s="3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42"/>
      <c r="R235" s="342"/>
      <c r="S235" s="342"/>
      <c r="T235" s="34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381</v>
      </c>
      <c r="AG235" s="81"/>
      <c r="AJ235" s="87"/>
      <c r="AK235" s="87"/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9"/>
      <c r="P236" s="346" t="s">
        <v>40</v>
      </c>
      <c r="Q236" s="347"/>
      <c r="R236" s="347"/>
      <c r="S236" s="347"/>
      <c r="T236" s="347"/>
      <c r="U236" s="347"/>
      <c r="V236" s="348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9"/>
      <c r="P237" s="346" t="s">
        <v>40</v>
      </c>
      <c r="Q237" s="347"/>
      <c r="R237" s="347"/>
      <c r="S237" s="347"/>
      <c r="T237" s="347"/>
      <c r="U237" s="347"/>
      <c r="V237" s="348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16.5" customHeight="1" x14ac:dyDescent="0.25">
      <c r="A238" s="374" t="s">
        <v>382</v>
      </c>
      <c r="B238" s="374"/>
      <c r="C238" s="374"/>
      <c r="D238" s="374"/>
      <c r="E238" s="374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  <c r="X238" s="374"/>
      <c r="Y238" s="374"/>
      <c r="Z238" s="374"/>
      <c r="AA238" s="65"/>
      <c r="AB238" s="65"/>
      <c r="AC238" s="82"/>
    </row>
    <row r="239" spans="1:68" ht="14.25" customHeight="1" x14ac:dyDescent="0.25">
      <c r="A239" s="366" t="s">
        <v>80</v>
      </c>
      <c r="B239" s="366"/>
      <c r="C239" s="366"/>
      <c r="D239" s="366"/>
      <c r="E239" s="366"/>
      <c r="F239" s="366"/>
      <c r="G239" s="366"/>
      <c r="H239" s="366"/>
      <c r="I239" s="366"/>
      <c r="J239" s="366"/>
      <c r="K239" s="366"/>
      <c r="L239" s="366"/>
      <c r="M239" s="366"/>
      <c r="N239" s="366"/>
      <c r="O239" s="366"/>
      <c r="P239" s="366"/>
      <c r="Q239" s="366"/>
      <c r="R239" s="366"/>
      <c r="S239" s="366"/>
      <c r="T239" s="366"/>
      <c r="U239" s="366"/>
      <c r="V239" s="366"/>
      <c r="W239" s="366"/>
      <c r="X239" s="366"/>
      <c r="Y239" s="366"/>
      <c r="Z239" s="366"/>
      <c r="AA239" s="66"/>
      <c r="AB239" s="66"/>
      <c r="AC239" s="83"/>
    </row>
    <row r="240" spans="1:68" ht="27" customHeight="1" x14ac:dyDescent="0.25">
      <c r="A240" s="63" t="s">
        <v>383</v>
      </c>
      <c r="B240" s="63" t="s">
        <v>384</v>
      </c>
      <c r="C240" s="36">
        <v>4301070870</v>
      </c>
      <c r="D240" s="340">
        <v>4607111036711</v>
      </c>
      <c r="E240" s="340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85</v>
      </c>
      <c r="L240" s="37"/>
      <c r="M240" s="38" t="s">
        <v>84</v>
      </c>
      <c r="N240" s="38"/>
      <c r="O240" s="37">
        <v>90</v>
      </c>
      <c r="P240" s="3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42"/>
      <c r="R240" s="342"/>
      <c r="S240" s="342"/>
      <c r="T240" s="34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9" t="s">
        <v>357</v>
      </c>
      <c r="AG240" s="81"/>
      <c r="AJ240" s="87"/>
      <c r="AK240" s="87"/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37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49"/>
      <c r="P241" s="346" t="s">
        <v>40</v>
      </c>
      <c r="Q241" s="347"/>
      <c r="R241" s="347"/>
      <c r="S241" s="347"/>
      <c r="T241" s="347"/>
      <c r="U241" s="347"/>
      <c r="V241" s="34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9"/>
      <c r="P242" s="346" t="s">
        <v>40</v>
      </c>
      <c r="Q242" s="347"/>
      <c r="R242" s="347"/>
      <c r="S242" s="347"/>
      <c r="T242" s="347"/>
      <c r="U242" s="347"/>
      <c r="V242" s="34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78" t="s">
        <v>385</v>
      </c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8"/>
      <c r="P243" s="378"/>
      <c r="Q243" s="378"/>
      <c r="R243" s="378"/>
      <c r="S243" s="378"/>
      <c r="T243" s="378"/>
      <c r="U243" s="378"/>
      <c r="V243" s="378"/>
      <c r="W243" s="378"/>
      <c r="X243" s="378"/>
      <c r="Y243" s="378"/>
      <c r="Z243" s="378"/>
      <c r="AA243" s="54"/>
      <c r="AB243" s="54"/>
      <c r="AC243" s="54"/>
    </row>
    <row r="244" spans="1:68" ht="16.5" customHeight="1" x14ac:dyDescent="0.25">
      <c r="A244" s="374" t="s">
        <v>386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374"/>
      <c r="Z244" s="374"/>
      <c r="AA244" s="65"/>
      <c r="AB244" s="65"/>
      <c r="AC244" s="82"/>
    </row>
    <row r="245" spans="1:68" ht="14.25" customHeight="1" x14ac:dyDescent="0.25">
      <c r="A245" s="366" t="s">
        <v>148</v>
      </c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O245" s="366"/>
      <c r="P245" s="366"/>
      <c r="Q245" s="366"/>
      <c r="R245" s="366"/>
      <c r="S245" s="366"/>
      <c r="T245" s="366"/>
      <c r="U245" s="366"/>
      <c r="V245" s="366"/>
      <c r="W245" s="366"/>
      <c r="X245" s="366"/>
      <c r="Y245" s="366"/>
      <c r="Z245" s="366"/>
      <c r="AA245" s="66"/>
      <c r="AB245" s="66"/>
      <c r="AC245" s="83"/>
    </row>
    <row r="246" spans="1:68" ht="37.5" customHeight="1" x14ac:dyDescent="0.25">
      <c r="A246" s="63" t="s">
        <v>387</v>
      </c>
      <c r="B246" s="63" t="s">
        <v>388</v>
      </c>
      <c r="C246" s="36">
        <v>4301135400</v>
      </c>
      <c r="D246" s="340">
        <v>4607111039361</v>
      </c>
      <c r="E246" s="340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92</v>
      </c>
      <c r="L246" s="37"/>
      <c r="M246" s="38" t="s">
        <v>84</v>
      </c>
      <c r="N246" s="38"/>
      <c r="O246" s="37">
        <v>180</v>
      </c>
      <c r="P246" s="379" t="s">
        <v>389</v>
      </c>
      <c r="Q246" s="342"/>
      <c r="R246" s="342"/>
      <c r="S246" s="342"/>
      <c r="T246" s="34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1" t="s">
        <v>390</v>
      </c>
      <c r="AG246" s="81"/>
      <c r="AJ246" s="87"/>
      <c r="AK246" s="87"/>
      <c r="BB246" s="272" t="s">
        <v>91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37"/>
      <c r="B247" s="337"/>
      <c r="C247" s="337"/>
      <c r="D247" s="337"/>
      <c r="E247" s="337"/>
      <c r="F247" s="337"/>
      <c r="G247" s="337"/>
      <c r="H247" s="337"/>
      <c r="I247" s="337"/>
      <c r="J247" s="337"/>
      <c r="K247" s="337"/>
      <c r="L247" s="337"/>
      <c r="M247" s="337"/>
      <c r="N247" s="337"/>
      <c r="O247" s="349"/>
      <c r="P247" s="346" t="s">
        <v>40</v>
      </c>
      <c r="Q247" s="347"/>
      <c r="R247" s="347"/>
      <c r="S247" s="347"/>
      <c r="T247" s="347"/>
      <c r="U247" s="347"/>
      <c r="V247" s="348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3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9"/>
      <c r="P248" s="346" t="s">
        <v>40</v>
      </c>
      <c r="Q248" s="347"/>
      <c r="R248" s="347"/>
      <c r="S248" s="347"/>
      <c r="T248" s="347"/>
      <c r="U248" s="347"/>
      <c r="V248" s="348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78" t="s">
        <v>255</v>
      </c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8"/>
      <c r="P249" s="378"/>
      <c r="Q249" s="378"/>
      <c r="R249" s="378"/>
      <c r="S249" s="378"/>
      <c r="T249" s="378"/>
      <c r="U249" s="378"/>
      <c r="V249" s="378"/>
      <c r="W249" s="378"/>
      <c r="X249" s="378"/>
      <c r="Y249" s="378"/>
      <c r="Z249" s="378"/>
      <c r="AA249" s="54"/>
      <c r="AB249" s="54"/>
      <c r="AC249" s="54"/>
    </row>
    <row r="250" spans="1:68" ht="16.5" customHeight="1" x14ac:dyDescent="0.25">
      <c r="A250" s="374" t="s">
        <v>255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74"/>
      <c r="AA250" s="65"/>
      <c r="AB250" s="65"/>
      <c r="AC250" s="82"/>
    </row>
    <row r="251" spans="1:68" ht="14.25" customHeight="1" x14ac:dyDescent="0.25">
      <c r="A251" s="366" t="s">
        <v>80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66"/>
      <c r="Z251" s="366"/>
      <c r="AA251" s="66"/>
      <c r="AB251" s="66"/>
      <c r="AC251" s="83"/>
    </row>
    <row r="252" spans="1:68" ht="27" customHeight="1" x14ac:dyDescent="0.25">
      <c r="A252" s="63" t="s">
        <v>391</v>
      </c>
      <c r="B252" s="63" t="s">
        <v>392</v>
      </c>
      <c r="C252" s="36">
        <v>4301071014</v>
      </c>
      <c r="D252" s="340">
        <v>4640242181264</v>
      </c>
      <c r="E252" s="340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85</v>
      </c>
      <c r="L252" s="37"/>
      <c r="M252" s="38" t="s">
        <v>84</v>
      </c>
      <c r="N252" s="38"/>
      <c r="O252" s="37">
        <v>180</v>
      </c>
      <c r="P252" s="375" t="s">
        <v>393</v>
      </c>
      <c r="Q252" s="342"/>
      <c r="R252" s="342"/>
      <c r="S252" s="342"/>
      <c r="T252" s="34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394</v>
      </c>
      <c r="AG252" s="81"/>
      <c r="AJ252" s="87"/>
      <c r="AK252" s="87"/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395</v>
      </c>
      <c r="B253" s="63" t="s">
        <v>396</v>
      </c>
      <c r="C253" s="36">
        <v>4301071021</v>
      </c>
      <c r="D253" s="340">
        <v>4640242181325</v>
      </c>
      <c r="E253" s="340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85</v>
      </c>
      <c r="L253" s="37"/>
      <c r="M253" s="38" t="s">
        <v>84</v>
      </c>
      <c r="N253" s="38"/>
      <c r="O253" s="37">
        <v>180</v>
      </c>
      <c r="P253" s="376" t="s">
        <v>397</v>
      </c>
      <c r="Q253" s="342"/>
      <c r="R253" s="342"/>
      <c r="S253" s="342"/>
      <c r="T253" s="34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394</v>
      </c>
      <c r="AG253" s="81"/>
      <c r="AJ253" s="87"/>
      <c r="AK253" s="87"/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398</v>
      </c>
      <c r="B254" s="63" t="s">
        <v>399</v>
      </c>
      <c r="C254" s="36">
        <v>4301070993</v>
      </c>
      <c r="D254" s="340">
        <v>4640242180670</v>
      </c>
      <c r="E254" s="340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85</v>
      </c>
      <c r="L254" s="37"/>
      <c r="M254" s="38" t="s">
        <v>84</v>
      </c>
      <c r="N254" s="38"/>
      <c r="O254" s="37">
        <v>180</v>
      </c>
      <c r="P254" s="377" t="s">
        <v>400</v>
      </c>
      <c r="Q254" s="342"/>
      <c r="R254" s="342"/>
      <c r="S254" s="342"/>
      <c r="T254" s="34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7" t="s">
        <v>401</v>
      </c>
      <c r="AG254" s="81"/>
      <c r="AJ254" s="87"/>
      <c r="AK254" s="87"/>
      <c r="BB254" s="278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9"/>
      <c r="P255" s="346" t="s">
        <v>40</v>
      </c>
      <c r="Q255" s="347"/>
      <c r="R255" s="347"/>
      <c r="S255" s="347"/>
      <c r="T255" s="347"/>
      <c r="U255" s="347"/>
      <c r="V255" s="348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49"/>
      <c r="P256" s="346" t="s">
        <v>40</v>
      </c>
      <c r="Q256" s="347"/>
      <c r="R256" s="347"/>
      <c r="S256" s="347"/>
      <c r="T256" s="347"/>
      <c r="U256" s="347"/>
      <c r="V256" s="348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66" t="s">
        <v>153</v>
      </c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6"/>
      <c r="N257" s="366"/>
      <c r="O257" s="366"/>
      <c r="P257" s="366"/>
      <c r="Q257" s="366"/>
      <c r="R257" s="366"/>
      <c r="S257" s="366"/>
      <c r="T257" s="366"/>
      <c r="U257" s="366"/>
      <c r="V257" s="366"/>
      <c r="W257" s="366"/>
      <c r="X257" s="366"/>
      <c r="Y257" s="366"/>
      <c r="Z257" s="366"/>
      <c r="AA257" s="66"/>
      <c r="AB257" s="66"/>
      <c r="AC257" s="83"/>
    </row>
    <row r="258" spans="1:68" ht="27" customHeight="1" x14ac:dyDescent="0.25">
      <c r="A258" s="63" t="s">
        <v>402</v>
      </c>
      <c r="B258" s="63" t="s">
        <v>403</v>
      </c>
      <c r="C258" s="36">
        <v>4301131019</v>
      </c>
      <c r="D258" s="340">
        <v>4640242180427</v>
      </c>
      <c r="E258" s="340"/>
      <c r="F258" s="62">
        <v>1.8</v>
      </c>
      <c r="G258" s="37">
        <v>1</v>
      </c>
      <c r="H258" s="62">
        <v>1.8</v>
      </c>
      <c r="I258" s="62">
        <v>1.915</v>
      </c>
      <c r="J258" s="37">
        <v>234</v>
      </c>
      <c r="K258" s="37" t="s">
        <v>144</v>
      </c>
      <c r="L258" s="37"/>
      <c r="M258" s="38" t="s">
        <v>84</v>
      </c>
      <c r="N258" s="38"/>
      <c r="O258" s="37">
        <v>180</v>
      </c>
      <c r="P258" s="372" t="s">
        <v>404</v>
      </c>
      <c r="Q258" s="342"/>
      <c r="R258" s="342"/>
      <c r="S258" s="342"/>
      <c r="T258" s="34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IFERROR(IF(X258="","",X258*0.00502),"")</f>
        <v>0</v>
      </c>
      <c r="AA258" s="68" t="s">
        <v>46</v>
      </c>
      <c r="AB258" s="69" t="s">
        <v>46</v>
      </c>
      <c r="AC258" s="279" t="s">
        <v>405</v>
      </c>
      <c r="AG258" s="81"/>
      <c r="AJ258" s="87"/>
      <c r="AK258" s="87"/>
      <c r="BB258" s="280" t="s">
        <v>91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9"/>
      <c r="P259" s="346" t="s">
        <v>40</v>
      </c>
      <c r="Q259" s="347"/>
      <c r="R259" s="347"/>
      <c r="S259" s="347"/>
      <c r="T259" s="347"/>
      <c r="U259" s="347"/>
      <c r="V259" s="348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49"/>
      <c r="P260" s="346" t="s">
        <v>40</v>
      </c>
      <c r="Q260" s="347"/>
      <c r="R260" s="347"/>
      <c r="S260" s="347"/>
      <c r="T260" s="347"/>
      <c r="U260" s="347"/>
      <c r="V260" s="348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14.25" customHeight="1" x14ac:dyDescent="0.25">
      <c r="A261" s="366" t="s">
        <v>87</v>
      </c>
      <c r="B261" s="366"/>
      <c r="C261" s="366"/>
      <c r="D261" s="366"/>
      <c r="E261" s="366"/>
      <c r="F261" s="366"/>
      <c r="G261" s="366"/>
      <c r="H261" s="366"/>
      <c r="I261" s="366"/>
      <c r="J261" s="366"/>
      <c r="K261" s="366"/>
      <c r="L261" s="366"/>
      <c r="M261" s="366"/>
      <c r="N261" s="366"/>
      <c r="O261" s="366"/>
      <c r="P261" s="366"/>
      <c r="Q261" s="366"/>
      <c r="R261" s="366"/>
      <c r="S261" s="366"/>
      <c r="T261" s="366"/>
      <c r="U261" s="366"/>
      <c r="V261" s="366"/>
      <c r="W261" s="366"/>
      <c r="X261" s="366"/>
      <c r="Y261" s="366"/>
      <c r="Z261" s="366"/>
      <c r="AA261" s="66"/>
      <c r="AB261" s="66"/>
      <c r="AC261" s="83"/>
    </row>
    <row r="262" spans="1:68" ht="27" customHeight="1" x14ac:dyDescent="0.25">
      <c r="A262" s="63" t="s">
        <v>406</v>
      </c>
      <c r="B262" s="63" t="s">
        <v>407</v>
      </c>
      <c r="C262" s="36">
        <v>4301132080</v>
      </c>
      <c r="D262" s="340">
        <v>4640242180397</v>
      </c>
      <c r="E262" s="340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85</v>
      </c>
      <c r="L262" s="37"/>
      <c r="M262" s="38" t="s">
        <v>84</v>
      </c>
      <c r="N262" s="38"/>
      <c r="O262" s="37">
        <v>180</v>
      </c>
      <c r="P262" s="373" t="s">
        <v>408</v>
      </c>
      <c r="Q262" s="342"/>
      <c r="R262" s="342"/>
      <c r="S262" s="342"/>
      <c r="T262" s="34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81" t="s">
        <v>409</v>
      </c>
      <c r="AG262" s="81"/>
      <c r="AJ262" s="87"/>
      <c r="AK262" s="87"/>
      <c r="BB262" s="282" t="s">
        <v>91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410</v>
      </c>
      <c r="B263" s="63" t="s">
        <v>411</v>
      </c>
      <c r="C263" s="36">
        <v>4301132104</v>
      </c>
      <c r="D263" s="340">
        <v>4640242181219</v>
      </c>
      <c r="E263" s="340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144</v>
      </c>
      <c r="L263" s="37"/>
      <c r="M263" s="38" t="s">
        <v>84</v>
      </c>
      <c r="N263" s="38"/>
      <c r="O263" s="37">
        <v>180</v>
      </c>
      <c r="P263" s="369" t="s">
        <v>412</v>
      </c>
      <c r="Q263" s="342"/>
      <c r="R263" s="342"/>
      <c r="S263" s="342"/>
      <c r="T263" s="34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83" t="s">
        <v>409</v>
      </c>
      <c r="AG263" s="81"/>
      <c r="AJ263" s="87"/>
      <c r="AK263" s="87"/>
      <c r="BB263" s="284" t="s">
        <v>91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49"/>
      <c r="P264" s="346" t="s">
        <v>40</v>
      </c>
      <c r="Q264" s="347"/>
      <c r="R264" s="347"/>
      <c r="S264" s="347"/>
      <c r="T264" s="347"/>
      <c r="U264" s="347"/>
      <c r="V264" s="348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337"/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49"/>
      <c r="P265" s="346" t="s">
        <v>40</v>
      </c>
      <c r="Q265" s="347"/>
      <c r="R265" s="347"/>
      <c r="S265" s="347"/>
      <c r="T265" s="347"/>
      <c r="U265" s="347"/>
      <c r="V265" s="348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366" t="s">
        <v>180</v>
      </c>
      <c r="B266" s="366"/>
      <c r="C266" s="366"/>
      <c r="D266" s="366"/>
      <c r="E266" s="366"/>
      <c r="F266" s="366"/>
      <c r="G266" s="366"/>
      <c r="H266" s="366"/>
      <c r="I266" s="366"/>
      <c r="J266" s="366"/>
      <c r="K266" s="366"/>
      <c r="L266" s="366"/>
      <c r="M266" s="366"/>
      <c r="N266" s="366"/>
      <c r="O266" s="366"/>
      <c r="P266" s="366"/>
      <c r="Q266" s="366"/>
      <c r="R266" s="366"/>
      <c r="S266" s="366"/>
      <c r="T266" s="366"/>
      <c r="U266" s="366"/>
      <c r="V266" s="366"/>
      <c r="W266" s="366"/>
      <c r="X266" s="366"/>
      <c r="Y266" s="366"/>
      <c r="Z266" s="366"/>
      <c r="AA266" s="66"/>
      <c r="AB266" s="66"/>
      <c r="AC266" s="83"/>
    </row>
    <row r="267" spans="1:68" ht="27" customHeight="1" x14ac:dyDescent="0.25">
      <c r="A267" s="63" t="s">
        <v>413</v>
      </c>
      <c r="B267" s="63" t="s">
        <v>414</v>
      </c>
      <c r="C267" s="36">
        <v>4301136028</v>
      </c>
      <c r="D267" s="340">
        <v>4640242180304</v>
      </c>
      <c r="E267" s="340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92</v>
      </c>
      <c r="L267" s="37"/>
      <c r="M267" s="38" t="s">
        <v>84</v>
      </c>
      <c r="N267" s="38"/>
      <c r="O267" s="37">
        <v>180</v>
      </c>
      <c r="P267" s="370" t="s">
        <v>415</v>
      </c>
      <c r="Q267" s="342"/>
      <c r="R267" s="342"/>
      <c r="S267" s="342"/>
      <c r="T267" s="34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416</v>
      </c>
      <c r="AG267" s="81"/>
      <c r="AJ267" s="87"/>
      <c r="AK267" s="87"/>
      <c r="BB267" s="286" t="s">
        <v>91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417</v>
      </c>
      <c r="B268" s="63" t="s">
        <v>418</v>
      </c>
      <c r="C268" s="36">
        <v>4301136026</v>
      </c>
      <c r="D268" s="340">
        <v>4640242180236</v>
      </c>
      <c r="E268" s="340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85</v>
      </c>
      <c r="L268" s="37"/>
      <c r="M268" s="38" t="s">
        <v>84</v>
      </c>
      <c r="N268" s="38"/>
      <c r="O268" s="37">
        <v>180</v>
      </c>
      <c r="P268" s="371" t="s">
        <v>419</v>
      </c>
      <c r="Q268" s="342"/>
      <c r="R268" s="342"/>
      <c r="S268" s="342"/>
      <c r="T268" s="34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7" t="s">
        <v>416</v>
      </c>
      <c r="AG268" s="81"/>
      <c r="AJ268" s="87"/>
      <c r="AK268" s="87"/>
      <c r="BB268" s="288" t="s">
        <v>91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420</v>
      </c>
      <c r="B269" s="63" t="s">
        <v>421</v>
      </c>
      <c r="C269" s="36">
        <v>4301136029</v>
      </c>
      <c r="D269" s="340">
        <v>4640242180410</v>
      </c>
      <c r="E269" s="340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92</v>
      </c>
      <c r="L269" s="37"/>
      <c r="M269" s="38" t="s">
        <v>84</v>
      </c>
      <c r="N269" s="38"/>
      <c r="O269" s="37">
        <v>180</v>
      </c>
      <c r="P269" s="36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42"/>
      <c r="R269" s="342"/>
      <c r="S269" s="342"/>
      <c r="T269" s="34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9" t="s">
        <v>416</v>
      </c>
      <c r="AG269" s="81"/>
      <c r="AJ269" s="87"/>
      <c r="AK269" s="87"/>
      <c r="BB269" s="290" t="s">
        <v>91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3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9"/>
      <c r="P270" s="346" t="s">
        <v>40</v>
      </c>
      <c r="Q270" s="347"/>
      <c r="R270" s="347"/>
      <c r="S270" s="347"/>
      <c r="T270" s="347"/>
      <c r="U270" s="347"/>
      <c r="V270" s="34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9"/>
      <c r="P271" s="346" t="s">
        <v>40</v>
      </c>
      <c r="Q271" s="347"/>
      <c r="R271" s="347"/>
      <c r="S271" s="347"/>
      <c r="T271" s="347"/>
      <c r="U271" s="347"/>
      <c r="V271" s="34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66" t="s">
        <v>148</v>
      </c>
      <c r="B272" s="366"/>
      <c r="C272" s="36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366"/>
      <c r="O272" s="366"/>
      <c r="P272" s="366"/>
      <c r="Q272" s="366"/>
      <c r="R272" s="366"/>
      <c r="S272" s="366"/>
      <c r="T272" s="366"/>
      <c r="U272" s="366"/>
      <c r="V272" s="366"/>
      <c r="W272" s="366"/>
      <c r="X272" s="366"/>
      <c r="Y272" s="366"/>
      <c r="Z272" s="366"/>
      <c r="AA272" s="66"/>
      <c r="AB272" s="66"/>
      <c r="AC272" s="83"/>
    </row>
    <row r="273" spans="1:68" ht="27" customHeight="1" x14ac:dyDescent="0.25">
      <c r="A273" s="63" t="s">
        <v>422</v>
      </c>
      <c r="B273" s="63" t="s">
        <v>423</v>
      </c>
      <c r="C273" s="36">
        <v>4301135504</v>
      </c>
      <c r="D273" s="340">
        <v>4640242181554</v>
      </c>
      <c r="E273" s="340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92</v>
      </c>
      <c r="L273" s="37"/>
      <c r="M273" s="38" t="s">
        <v>84</v>
      </c>
      <c r="N273" s="38"/>
      <c r="O273" s="37">
        <v>180</v>
      </c>
      <c r="P273" s="367" t="s">
        <v>424</v>
      </c>
      <c r="Q273" s="342"/>
      <c r="R273" s="342"/>
      <c r="S273" s="342"/>
      <c r="T273" s="34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92" si="24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425</v>
      </c>
      <c r="AG273" s="81"/>
      <c r="AJ273" s="87"/>
      <c r="AK273" s="87"/>
      <c r="BB273" s="292" t="s">
        <v>91</v>
      </c>
      <c r="BM273" s="81">
        <f t="shared" ref="BM273:BM292" si="25">IFERROR(X273*I273,"0")</f>
        <v>0</v>
      </c>
      <c r="BN273" s="81">
        <f t="shared" ref="BN273:BN292" si="26">IFERROR(Y273*I273,"0")</f>
        <v>0</v>
      </c>
      <c r="BO273" s="81">
        <f t="shared" ref="BO273:BO292" si="27">IFERROR(X273/J273,"0")</f>
        <v>0</v>
      </c>
      <c r="BP273" s="81">
        <f t="shared" ref="BP273:BP292" si="28">IFERROR(Y273/J273,"0")</f>
        <v>0</v>
      </c>
    </row>
    <row r="274" spans="1:68" ht="27" customHeight="1" x14ac:dyDescent="0.25">
      <c r="A274" s="63" t="s">
        <v>426</v>
      </c>
      <c r="B274" s="63" t="s">
        <v>427</v>
      </c>
      <c r="C274" s="36">
        <v>4301135394</v>
      </c>
      <c r="D274" s="340">
        <v>4640242181561</v>
      </c>
      <c r="E274" s="340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92</v>
      </c>
      <c r="L274" s="37"/>
      <c r="M274" s="38" t="s">
        <v>84</v>
      </c>
      <c r="N274" s="38"/>
      <c r="O274" s="37">
        <v>180</v>
      </c>
      <c r="P274" s="368" t="s">
        <v>428</v>
      </c>
      <c r="Q274" s="342"/>
      <c r="R274" s="342"/>
      <c r="S274" s="342"/>
      <c r="T274" s="34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429</v>
      </c>
      <c r="AG274" s="81"/>
      <c r="AJ274" s="87"/>
      <c r="AK274" s="87"/>
      <c r="BB274" s="294" t="s">
        <v>91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37.5" customHeight="1" x14ac:dyDescent="0.25">
      <c r="A275" s="63" t="s">
        <v>430</v>
      </c>
      <c r="B275" s="63" t="s">
        <v>431</v>
      </c>
      <c r="C275" s="36">
        <v>4301135552</v>
      </c>
      <c r="D275" s="340">
        <v>4640242181431</v>
      </c>
      <c r="E275" s="340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92</v>
      </c>
      <c r="L275" s="37"/>
      <c r="M275" s="38" t="s">
        <v>84</v>
      </c>
      <c r="N275" s="38"/>
      <c r="O275" s="37">
        <v>180</v>
      </c>
      <c r="P275" s="360" t="s">
        <v>432</v>
      </c>
      <c r="Q275" s="342"/>
      <c r="R275" s="342"/>
      <c r="S275" s="342"/>
      <c r="T275" s="34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95" t="s">
        <v>433</v>
      </c>
      <c r="AG275" s="81"/>
      <c r="AJ275" s="87"/>
      <c r="AK275" s="87"/>
      <c r="BB275" s="296" t="s">
        <v>91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434</v>
      </c>
      <c r="B276" s="63" t="s">
        <v>435</v>
      </c>
      <c r="C276" s="36">
        <v>4301135374</v>
      </c>
      <c r="D276" s="340">
        <v>4640242181424</v>
      </c>
      <c r="E276" s="340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85</v>
      </c>
      <c r="L276" s="37"/>
      <c r="M276" s="38" t="s">
        <v>84</v>
      </c>
      <c r="N276" s="38"/>
      <c r="O276" s="37">
        <v>180</v>
      </c>
      <c r="P276" s="361" t="s">
        <v>436</v>
      </c>
      <c r="Q276" s="342"/>
      <c r="R276" s="342"/>
      <c r="S276" s="342"/>
      <c r="T276" s="343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97" t="s">
        <v>425</v>
      </c>
      <c r="AG276" s="81"/>
      <c r="AJ276" s="87"/>
      <c r="AK276" s="87"/>
      <c r="BB276" s="298" t="s">
        <v>91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437</v>
      </c>
      <c r="B277" s="63" t="s">
        <v>438</v>
      </c>
      <c r="C277" s="36">
        <v>4301135320</v>
      </c>
      <c r="D277" s="340">
        <v>4640242181592</v>
      </c>
      <c r="E277" s="340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92</v>
      </c>
      <c r="L277" s="37"/>
      <c r="M277" s="38" t="s">
        <v>84</v>
      </c>
      <c r="N277" s="38"/>
      <c r="O277" s="37">
        <v>180</v>
      </c>
      <c r="P277" s="362" t="s">
        <v>439</v>
      </c>
      <c r="Q277" s="342"/>
      <c r="R277" s="342"/>
      <c r="S277" s="342"/>
      <c r="T277" s="343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ref="Z277:Z284" si="29">IFERROR(IF(X277="","",X277*0.00936),"")</f>
        <v>0</v>
      </c>
      <c r="AA277" s="68" t="s">
        <v>46</v>
      </c>
      <c r="AB277" s="69" t="s">
        <v>46</v>
      </c>
      <c r="AC277" s="299" t="s">
        <v>440</v>
      </c>
      <c r="AG277" s="81"/>
      <c r="AJ277" s="87"/>
      <c r="AK277" s="87"/>
      <c r="BB277" s="300" t="s">
        <v>91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441</v>
      </c>
      <c r="B278" s="63" t="s">
        <v>442</v>
      </c>
      <c r="C278" s="36">
        <v>4301135405</v>
      </c>
      <c r="D278" s="340">
        <v>4640242181523</v>
      </c>
      <c r="E278" s="340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92</v>
      </c>
      <c r="L278" s="37"/>
      <c r="M278" s="38" t="s">
        <v>84</v>
      </c>
      <c r="N278" s="38"/>
      <c r="O278" s="37">
        <v>180</v>
      </c>
      <c r="P278" s="363" t="s">
        <v>443</v>
      </c>
      <c r="Q278" s="342"/>
      <c r="R278" s="342"/>
      <c r="S278" s="342"/>
      <c r="T278" s="34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429</v>
      </c>
      <c r="AG278" s="81"/>
      <c r="AJ278" s="87"/>
      <c r="AK278" s="87"/>
      <c r="BB278" s="302" t="s">
        <v>91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444</v>
      </c>
      <c r="B279" s="63" t="s">
        <v>445</v>
      </c>
      <c r="C279" s="36">
        <v>4301135404</v>
      </c>
      <c r="D279" s="340">
        <v>4640242181516</v>
      </c>
      <c r="E279" s="340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92</v>
      </c>
      <c r="L279" s="37"/>
      <c r="M279" s="38" t="s">
        <v>84</v>
      </c>
      <c r="N279" s="38"/>
      <c r="O279" s="37">
        <v>180</v>
      </c>
      <c r="P279" s="364" t="s">
        <v>446</v>
      </c>
      <c r="Q279" s="342"/>
      <c r="R279" s="342"/>
      <c r="S279" s="342"/>
      <c r="T279" s="34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433</v>
      </c>
      <c r="AG279" s="81"/>
      <c r="AJ279" s="87"/>
      <c r="AK279" s="87"/>
      <c r="BB279" s="304" t="s">
        <v>91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37.5" customHeight="1" x14ac:dyDescent="0.25">
      <c r="A280" s="63" t="s">
        <v>447</v>
      </c>
      <c r="B280" s="63" t="s">
        <v>448</v>
      </c>
      <c r="C280" s="36">
        <v>4301135402</v>
      </c>
      <c r="D280" s="340">
        <v>4640242181493</v>
      </c>
      <c r="E280" s="340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92</v>
      </c>
      <c r="L280" s="37"/>
      <c r="M280" s="38" t="s">
        <v>84</v>
      </c>
      <c r="N280" s="38"/>
      <c r="O280" s="37">
        <v>180</v>
      </c>
      <c r="P280" s="355" t="s">
        <v>449</v>
      </c>
      <c r="Q280" s="342"/>
      <c r="R280" s="342"/>
      <c r="S280" s="342"/>
      <c r="T280" s="34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425</v>
      </c>
      <c r="AG280" s="81"/>
      <c r="AJ280" s="87"/>
      <c r="AK280" s="87"/>
      <c r="BB280" s="306" t="s">
        <v>91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450</v>
      </c>
      <c r="B281" s="63" t="s">
        <v>451</v>
      </c>
      <c r="C281" s="36">
        <v>4301135375</v>
      </c>
      <c r="D281" s="340">
        <v>4640242181486</v>
      </c>
      <c r="E281" s="340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92</v>
      </c>
      <c r="L281" s="37"/>
      <c r="M281" s="38" t="s">
        <v>84</v>
      </c>
      <c r="N281" s="38"/>
      <c r="O281" s="37">
        <v>180</v>
      </c>
      <c r="P281" s="356" t="s">
        <v>452</v>
      </c>
      <c r="Q281" s="342"/>
      <c r="R281" s="342"/>
      <c r="S281" s="342"/>
      <c r="T281" s="34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425</v>
      </c>
      <c r="AG281" s="81"/>
      <c r="AJ281" s="87"/>
      <c r="AK281" s="87"/>
      <c r="BB281" s="308" t="s">
        <v>91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453</v>
      </c>
      <c r="B282" s="63" t="s">
        <v>454</v>
      </c>
      <c r="C282" s="36">
        <v>4301135403</v>
      </c>
      <c r="D282" s="340">
        <v>4640242181509</v>
      </c>
      <c r="E282" s="340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92</v>
      </c>
      <c r="L282" s="37"/>
      <c r="M282" s="38" t="s">
        <v>84</v>
      </c>
      <c r="N282" s="38"/>
      <c r="O282" s="37">
        <v>180</v>
      </c>
      <c r="P282" s="357" t="s">
        <v>455</v>
      </c>
      <c r="Q282" s="342"/>
      <c r="R282" s="342"/>
      <c r="S282" s="342"/>
      <c r="T282" s="34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425</v>
      </c>
      <c r="AG282" s="81"/>
      <c r="AJ282" s="87"/>
      <c r="AK282" s="87"/>
      <c r="BB282" s="310" t="s">
        <v>91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456</v>
      </c>
      <c r="B283" s="63" t="s">
        <v>457</v>
      </c>
      <c r="C283" s="36">
        <v>4301135304</v>
      </c>
      <c r="D283" s="340">
        <v>4640242181240</v>
      </c>
      <c r="E283" s="340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92</v>
      </c>
      <c r="L283" s="37"/>
      <c r="M283" s="38" t="s">
        <v>84</v>
      </c>
      <c r="N283" s="38"/>
      <c r="O283" s="37">
        <v>180</v>
      </c>
      <c r="P283" s="358" t="s">
        <v>458</v>
      </c>
      <c r="Q283" s="342"/>
      <c r="R283" s="342"/>
      <c r="S283" s="342"/>
      <c r="T283" s="34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425</v>
      </c>
      <c r="AG283" s="81"/>
      <c r="AJ283" s="87"/>
      <c r="AK283" s="87"/>
      <c r="BB283" s="312" t="s">
        <v>91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459</v>
      </c>
      <c r="B284" s="63" t="s">
        <v>460</v>
      </c>
      <c r="C284" s="36">
        <v>4301135310</v>
      </c>
      <c r="D284" s="340">
        <v>4640242181318</v>
      </c>
      <c r="E284" s="340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92</v>
      </c>
      <c r="L284" s="37"/>
      <c r="M284" s="38" t="s">
        <v>84</v>
      </c>
      <c r="N284" s="38"/>
      <c r="O284" s="37">
        <v>180</v>
      </c>
      <c r="P284" s="359" t="s">
        <v>461</v>
      </c>
      <c r="Q284" s="342"/>
      <c r="R284" s="342"/>
      <c r="S284" s="342"/>
      <c r="T284" s="34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13" t="s">
        <v>429</v>
      </c>
      <c r="AG284" s="81"/>
      <c r="AJ284" s="87"/>
      <c r="AK284" s="87"/>
      <c r="BB284" s="314" t="s">
        <v>91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462</v>
      </c>
      <c r="B285" s="63" t="s">
        <v>463</v>
      </c>
      <c r="C285" s="36">
        <v>4301135306</v>
      </c>
      <c r="D285" s="340">
        <v>4640242181578</v>
      </c>
      <c r="E285" s="340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144</v>
      </c>
      <c r="L285" s="37"/>
      <c r="M285" s="38" t="s">
        <v>84</v>
      </c>
      <c r="N285" s="38"/>
      <c r="O285" s="37">
        <v>180</v>
      </c>
      <c r="P285" s="350" t="s">
        <v>464</v>
      </c>
      <c r="Q285" s="342"/>
      <c r="R285" s="342"/>
      <c r="S285" s="342"/>
      <c r="T285" s="34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425</v>
      </c>
      <c r="AG285" s="81"/>
      <c r="AJ285" s="87"/>
      <c r="AK285" s="87"/>
      <c r="BB285" s="316" t="s">
        <v>91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465</v>
      </c>
      <c r="B286" s="63" t="s">
        <v>466</v>
      </c>
      <c r="C286" s="36">
        <v>4301135305</v>
      </c>
      <c r="D286" s="340">
        <v>4640242181394</v>
      </c>
      <c r="E286" s="340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144</v>
      </c>
      <c r="L286" s="37"/>
      <c r="M286" s="38" t="s">
        <v>84</v>
      </c>
      <c r="N286" s="38"/>
      <c r="O286" s="37">
        <v>180</v>
      </c>
      <c r="P286" s="351" t="s">
        <v>467</v>
      </c>
      <c r="Q286" s="342"/>
      <c r="R286" s="342"/>
      <c r="S286" s="342"/>
      <c r="T286" s="34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425</v>
      </c>
      <c r="AG286" s="81"/>
      <c r="AJ286" s="87"/>
      <c r="AK286" s="87"/>
      <c r="BB286" s="318" t="s">
        <v>91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468</v>
      </c>
      <c r="B287" s="63" t="s">
        <v>469</v>
      </c>
      <c r="C287" s="36">
        <v>4301135309</v>
      </c>
      <c r="D287" s="340">
        <v>4640242181332</v>
      </c>
      <c r="E287" s="340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144</v>
      </c>
      <c r="L287" s="37"/>
      <c r="M287" s="38" t="s">
        <v>84</v>
      </c>
      <c r="N287" s="38"/>
      <c r="O287" s="37">
        <v>180</v>
      </c>
      <c r="P287" s="352" t="s">
        <v>470</v>
      </c>
      <c r="Q287" s="342"/>
      <c r="R287" s="342"/>
      <c r="S287" s="342"/>
      <c r="T287" s="34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425</v>
      </c>
      <c r="AG287" s="81"/>
      <c r="AJ287" s="87"/>
      <c r="AK287" s="87"/>
      <c r="BB287" s="320" t="s">
        <v>91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471</v>
      </c>
      <c r="B288" s="63" t="s">
        <v>472</v>
      </c>
      <c r="C288" s="36">
        <v>4301135308</v>
      </c>
      <c r="D288" s="340">
        <v>4640242181349</v>
      </c>
      <c r="E288" s="340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144</v>
      </c>
      <c r="L288" s="37"/>
      <c r="M288" s="38" t="s">
        <v>84</v>
      </c>
      <c r="N288" s="38"/>
      <c r="O288" s="37">
        <v>180</v>
      </c>
      <c r="P288" s="353" t="s">
        <v>473</v>
      </c>
      <c r="Q288" s="342"/>
      <c r="R288" s="342"/>
      <c r="S288" s="342"/>
      <c r="T288" s="34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425</v>
      </c>
      <c r="AG288" s="81"/>
      <c r="AJ288" s="87"/>
      <c r="AK288" s="87"/>
      <c r="BB288" s="322" t="s">
        <v>91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474</v>
      </c>
      <c r="B289" s="63" t="s">
        <v>475</v>
      </c>
      <c r="C289" s="36">
        <v>4301135307</v>
      </c>
      <c r="D289" s="340">
        <v>4640242181370</v>
      </c>
      <c r="E289" s="340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144</v>
      </c>
      <c r="L289" s="37"/>
      <c r="M289" s="38" t="s">
        <v>84</v>
      </c>
      <c r="N289" s="38"/>
      <c r="O289" s="37">
        <v>180</v>
      </c>
      <c r="P289" s="354" t="s">
        <v>476</v>
      </c>
      <c r="Q289" s="342"/>
      <c r="R289" s="342"/>
      <c r="S289" s="342"/>
      <c r="T289" s="34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23" t="s">
        <v>477</v>
      </c>
      <c r="AG289" s="81"/>
      <c r="AJ289" s="87"/>
      <c r="AK289" s="87"/>
      <c r="BB289" s="324" t="s">
        <v>91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478</v>
      </c>
      <c r="B290" s="63" t="s">
        <v>479</v>
      </c>
      <c r="C290" s="36">
        <v>4301135318</v>
      </c>
      <c r="D290" s="340">
        <v>4607111037480</v>
      </c>
      <c r="E290" s="340"/>
      <c r="F290" s="62">
        <v>1</v>
      </c>
      <c r="G290" s="37">
        <v>4</v>
      </c>
      <c r="H290" s="62">
        <v>4</v>
      </c>
      <c r="I290" s="62">
        <v>4.2724000000000002</v>
      </c>
      <c r="J290" s="37">
        <v>84</v>
      </c>
      <c r="K290" s="37" t="s">
        <v>85</v>
      </c>
      <c r="L290" s="37"/>
      <c r="M290" s="38" t="s">
        <v>84</v>
      </c>
      <c r="N290" s="38"/>
      <c r="O290" s="37">
        <v>180</v>
      </c>
      <c r="P290" s="341" t="s">
        <v>480</v>
      </c>
      <c r="Q290" s="342"/>
      <c r="R290" s="342"/>
      <c r="S290" s="342"/>
      <c r="T290" s="34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481</v>
      </c>
      <c r="AG290" s="81"/>
      <c r="AJ290" s="87"/>
      <c r="AK290" s="87"/>
      <c r="BB290" s="326" t="s">
        <v>91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482</v>
      </c>
      <c r="B291" s="63" t="s">
        <v>483</v>
      </c>
      <c r="C291" s="36">
        <v>4301135319</v>
      </c>
      <c r="D291" s="340">
        <v>4607111037473</v>
      </c>
      <c r="E291" s="340"/>
      <c r="F291" s="62">
        <v>1</v>
      </c>
      <c r="G291" s="37">
        <v>4</v>
      </c>
      <c r="H291" s="62">
        <v>4</v>
      </c>
      <c r="I291" s="62">
        <v>4.2300000000000004</v>
      </c>
      <c r="J291" s="37">
        <v>84</v>
      </c>
      <c r="K291" s="37" t="s">
        <v>85</v>
      </c>
      <c r="L291" s="37"/>
      <c r="M291" s="38" t="s">
        <v>84</v>
      </c>
      <c r="N291" s="38"/>
      <c r="O291" s="37">
        <v>180</v>
      </c>
      <c r="P291" s="344" t="s">
        <v>484</v>
      </c>
      <c r="Q291" s="342"/>
      <c r="R291" s="342"/>
      <c r="S291" s="342"/>
      <c r="T291" s="34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485</v>
      </c>
      <c r="AG291" s="81"/>
      <c r="AJ291" s="87"/>
      <c r="AK291" s="87"/>
      <c r="BB291" s="328" t="s">
        <v>91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486</v>
      </c>
      <c r="B292" s="63" t="s">
        <v>487</v>
      </c>
      <c r="C292" s="36">
        <v>4301135198</v>
      </c>
      <c r="D292" s="340">
        <v>4640242180663</v>
      </c>
      <c r="E292" s="340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85</v>
      </c>
      <c r="L292" s="37"/>
      <c r="M292" s="38" t="s">
        <v>84</v>
      </c>
      <c r="N292" s="38"/>
      <c r="O292" s="37">
        <v>180</v>
      </c>
      <c r="P292" s="345" t="s">
        <v>488</v>
      </c>
      <c r="Q292" s="342"/>
      <c r="R292" s="342"/>
      <c r="S292" s="342"/>
      <c r="T292" s="34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9" t="s">
        <v>489</v>
      </c>
      <c r="AG292" s="81"/>
      <c r="AJ292" s="87"/>
      <c r="AK292" s="87"/>
      <c r="BB292" s="330" t="s">
        <v>91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x14ac:dyDescent="0.2">
      <c r="A293" s="337"/>
      <c r="B293" s="337"/>
      <c r="C293" s="337"/>
      <c r="D293" s="337"/>
      <c r="E293" s="337"/>
      <c r="F293" s="337"/>
      <c r="G293" s="337"/>
      <c r="H293" s="337"/>
      <c r="I293" s="337"/>
      <c r="J293" s="337"/>
      <c r="K293" s="337"/>
      <c r="L293" s="337"/>
      <c r="M293" s="337"/>
      <c r="N293" s="337"/>
      <c r="O293" s="349"/>
      <c r="P293" s="346" t="s">
        <v>40</v>
      </c>
      <c r="Q293" s="347"/>
      <c r="R293" s="347"/>
      <c r="S293" s="347"/>
      <c r="T293" s="347"/>
      <c r="U293" s="347"/>
      <c r="V293" s="348"/>
      <c r="W293" s="42" t="s">
        <v>39</v>
      </c>
      <c r="X293" s="43">
        <f>IFERROR(SUM(X273:X292),"0")</f>
        <v>0</v>
      </c>
      <c r="Y293" s="43">
        <f>IFERROR(SUM(Y273:Y292),"0")</f>
        <v>0</v>
      </c>
      <c r="Z293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337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9"/>
      <c r="P294" s="346" t="s">
        <v>40</v>
      </c>
      <c r="Q294" s="347"/>
      <c r="R294" s="347"/>
      <c r="S294" s="347"/>
      <c r="T294" s="347"/>
      <c r="U294" s="347"/>
      <c r="V294" s="348"/>
      <c r="W294" s="42" t="s">
        <v>0</v>
      </c>
      <c r="X294" s="43">
        <f>IFERROR(SUMPRODUCT(X273:X292*H273:H292),"0")</f>
        <v>0</v>
      </c>
      <c r="Y294" s="43">
        <f>IFERROR(SUMPRODUCT(Y273:Y292*H273:H292),"0")</f>
        <v>0</v>
      </c>
      <c r="Z294" s="42"/>
      <c r="AA294" s="67"/>
      <c r="AB294" s="67"/>
      <c r="AC294" s="67"/>
    </row>
    <row r="295" spans="1:68" ht="15" customHeight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38"/>
      <c r="P295" s="334" t="s">
        <v>33</v>
      </c>
      <c r="Q295" s="335"/>
      <c r="R295" s="335"/>
      <c r="S295" s="335"/>
      <c r="T295" s="335"/>
      <c r="U295" s="335"/>
      <c r="V295" s="336"/>
      <c r="W295" s="42" t="s">
        <v>0</v>
      </c>
      <c r="X295" s="43">
        <f>IFERROR(X24+X33+X39+X44+X60+X66+X71+X77+X87+X94+X107+X113+X120+X127+X132+X138+X143+X149+X157+X162+X170+X175+X183+X190+X200+X208+X213+X218+X224+X230+X237+X242+X248+X256+X260+X265+X271+X294,"0")</f>
        <v>0</v>
      </c>
      <c r="Y295" s="43">
        <f>IFERROR(Y24+Y33+Y39+Y44+Y60+Y66+Y71+Y77+Y87+Y94+Y107+Y113+Y120+Y127+Y132+Y138+Y143+Y149+Y157+Y162+Y170+Y175+Y183+Y190+Y200+Y208+Y213+Y218+Y224+Y230+Y237+Y242+Y248+Y256+Y260+Y265+Y271+Y294,"0")</f>
        <v>0</v>
      </c>
      <c r="Z295" s="42"/>
      <c r="AA295" s="67"/>
      <c r="AB295" s="67"/>
      <c r="AC295" s="67"/>
    </row>
    <row r="296" spans="1:68" x14ac:dyDescent="0.2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8"/>
      <c r="P296" s="334" t="s">
        <v>34</v>
      </c>
      <c r="Q296" s="335"/>
      <c r="R296" s="335"/>
      <c r="S296" s="335"/>
      <c r="T296" s="335"/>
      <c r="U296" s="335"/>
      <c r="V296" s="336"/>
      <c r="W296" s="42" t="s">
        <v>0</v>
      </c>
      <c r="X296" s="43">
        <f>IFERROR(SUM(BM22:BM292),"0")</f>
        <v>0</v>
      </c>
      <c r="Y296" s="43">
        <f>IFERROR(SUM(BN22:BN292),"0")</f>
        <v>0</v>
      </c>
      <c r="Z296" s="42"/>
      <c r="AA296" s="67"/>
      <c r="AB296" s="67"/>
      <c r="AC296" s="67"/>
    </row>
    <row r="297" spans="1:68" x14ac:dyDescent="0.2">
      <c r="A297" s="337"/>
      <c r="B297" s="337"/>
      <c r="C297" s="337"/>
      <c r="D297" s="337"/>
      <c r="E297" s="337"/>
      <c r="F297" s="337"/>
      <c r="G297" s="337"/>
      <c r="H297" s="337"/>
      <c r="I297" s="337"/>
      <c r="J297" s="337"/>
      <c r="K297" s="337"/>
      <c r="L297" s="337"/>
      <c r="M297" s="337"/>
      <c r="N297" s="337"/>
      <c r="O297" s="338"/>
      <c r="P297" s="334" t="s">
        <v>35</v>
      </c>
      <c r="Q297" s="335"/>
      <c r="R297" s="335"/>
      <c r="S297" s="335"/>
      <c r="T297" s="335"/>
      <c r="U297" s="335"/>
      <c r="V297" s="336"/>
      <c r="W297" s="42" t="s">
        <v>20</v>
      </c>
      <c r="X297" s="44">
        <f>ROUNDUP(SUM(BO22:BO292),0)</f>
        <v>0</v>
      </c>
      <c r="Y297" s="44">
        <f>ROUNDUP(SUM(BP22:BP292),0)</f>
        <v>0</v>
      </c>
      <c r="Z297" s="42"/>
      <c r="AA297" s="67"/>
      <c r="AB297" s="67"/>
      <c r="AC297" s="67"/>
    </row>
    <row r="298" spans="1:68" x14ac:dyDescent="0.2">
      <c r="A298" s="337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7"/>
      <c r="N298" s="337"/>
      <c r="O298" s="338"/>
      <c r="P298" s="334" t="s">
        <v>36</v>
      </c>
      <c r="Q298" s="335"/>
      <c r="R298" s="335"/>
      <c r="S298" s="335"/>
      <c r="T298" s="335"/>
      <c r="U298" s="335"/>
      <c r="V298" s="336"/>
      <c r="W298" s="42" t="s">
        <v>0</v>
      </c>
      <c r="X298" s="43">
        <f>GrossWeightTotal+PalletQtyTotal*25</f>
        <v>0</v>
      </c>
      <c r="Y298" s="43">
        <f>GrossWeightTotalR+PalletQtyTotalR*25</f>
        <v>0</v>
      </c>
      <c r="Z298" s="42"/>
      <c r="AA298" s="67"/>
      <c r="AB298" s="67"/>
      <c r="AC298" s="67"/>
    </row>
    <row r="299" spans="1:68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7"/>
      <c r="N299" s="337"/>
      <c r="O299" s="338"/>
      <c r="P299" s="334" t="s">
        <v>37</v>
      </c>
      <c r="Q299" s="335"/>
      <c r="R299" s="335"/>
      <c r="S299" s="335"/>
      <c r="T299" s="335"/>
      <c r="U299" s="335"/>
      <c r="V299" s="336"/>
      <c r="W299" s="42" t="s">
        <v>20</v>
      </c>
      <c r="X299" s="43">
        <f>IFERROR(X23+X32+X38+X43+X59+X65+X70+X76+X86+X93+X106+X112+X119+X126+X131+X137+X142+X148+X156+X161+X169+X174+X182+X189+X199+X207+X212+X217+X223+X229+X236+X241+X247+X255+X259+X264+X270+X293,"0")</f>
        <v>0</v>
      </c>
      <c r="Y299" s="43">
        <f>IFERROR(Y23+Y32+Y38+Y43+Y59+Y65+Y70+Y76+Y86+Y93+Y106+Y112+Y119+Y126+Y131+Y137+Y142+Y148+Y156+Y161+Y169+Y174+Y182+Y189+Y199+Y207+Y212+Y217+Y223+Y229+Y236+Y241+Y247+Y255+Y259+Y264+Y270+Y293,"0")</f>
        <v>0</v>
      </c>
      <c r="Z299" s="42"/>
      <c r="AA299" s="67"/>
      <c r="AB299" s="67"/>
      <c r="AC299" s="67"/>
    </row>
    <row r="300" spans="1:68" ht="14.25" x14ac:dyDescent="0.2">
      <c r="A300" s="337"/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8"/>
      <c r="P300" s="334" t="s">
        <v>38</v>
      </c>
      <c r="Q300" s="335"/>
      <c r="R300" s="335"/>
      <c r="S300" s="335"/>
      <c r="T300" s="335"/>
      <c r="U300" s="335"/>
      <c r="V300" s="336"/>
      <c r="W300" s="45" t="s">
        <v>52</v>
      </c>
      <c r="X300" s="42"/>
      <c r="Y300" s="42"/>
      <c r="Z300" s="42">
        <f>IFERROR(Z23+Z32+Z38+Z43+Z59+Z65+Z70+Z76+Z86+Z93+Z106+Z112+Z119+Z126+Z131+Z137+Z142+Z148+Z156+Z161+Z169+Z174+Z182+Z189+Z199+Z207+Z212+Z217+Z223+Z229+Z236+Z241+Z247+Z255+Z259+Z264+Z270+Z293,"0")</f>
        <v>0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79</v>
      </c>
      <c r="C302" s="331" t="s">
        <v>45</v>
      </c>
      <c r="D302" s="331" t="s">
        <v>45</v>
      </c>
      <c r="E302" s="331" t="s">
        <v>45</v>
      </c>
      <c r="F302" s="331" t="s">
        <v>45</v>
      </c>
      <c r="G302" s="331" t="s">
        <v>45</v>
      </c>
      <c r="H302" s="331" t="s">
        <v>45</v>
      </c>
      <c r="I302" s="331" t="s">
        <v>45</v>
      </c>
      <c r="J302" s="331" t="s">
        <v>45</v>
      </c>
      <c r="K302" s="331" t="s">
        <v>45</v>
      </c>
      <c r="L302" s="339"/>
      <c r="M302" s="331" t="s">
        <v>45</v>
      </c>
      <c r="N302" s="339"/>
      <c r="O302" s="331" t="s">
        <v>45</v>
      </c>
      <c r="P302" s="331" t="s">
        <v>45</v>
      </c>
      <c r="Q302" s="331" t="s">
        <v>45</v>
      </c>
      <c r="R302" s="331" t="s">
        <v>45</v>
      </c>
      <c r="S302" s="331" t="s">
        <v>45</v>
      </c>
      <c r="T302" s="331" t="s">
        <v>45</v>
      </c>
      <c r="U302" s="331" t="s">
        <v>254</v>
      </c>
      <c r="V302" s="331" t="s">
        <v>254</v>
      </c>
      <c r="W302" s="88" t="s">
        <v>282</v>
      </c>
      <c r="X302" s="331" t="s">
        <v>304</v>
      </c>
      <c r="Y302" s="331" t="s">
        <v>304</v>
      </c>
      <c r="Z302" s="331" t="s">
        <v>304</v>
      </c>
      <c r="AA302" s="331" t="s">
        <v>304</v>
      </c>
      <c r="AB302" s="331" t="s">
        <v>304</v>
      </c>
      <c r="AC302" s="331" t="s">
        <v>304</v>
      </c>
      <c r="AD302" s="331" t="s">
        <v>304</v>
      </c>
      <c r="AE302" s="88" t="s">
        <v>369</v>
      </c>
      <c r="AF302" s="331" t="s">
        <v>375</v>
      </c>
      <c r="AG302" s="331" t="s">
        <v>375</v>
      </c>
      <c r="AH302" s="88" t="s">
        <v>385</v>
      </c>
      <c r="AI302" s="88" t="s">
        <v>255</v>
      </c>
    </row>
    <row r="303" spans="1:68" ht="14.25" customHeight="1" thickTop="1" x14ac:dyDescent="0.2">
      <c r="A303" s="332" t="s">
        <v>10</v>
      </c>
      <c r="B303" s="331" t="s">
        <v>79</v>
      </c>
      <c r="C303" s="331" t="s">
        <v>86</v>
      </c>
      <c r="D303" s="331" t="s">
        <v>99</v>
      </c>
      <c r="E303" s="331" t="s">
        <v>106</v>
      </c>
      <c r="F303" s="331" t="s">
        <v>112</v>
      </c>
      <c r="G303" s="331" t="s">
        <v>140</v>
      </c>
      <c r="H303" s="331" t="s">
        <v>147</v>
      </c>
      <c r="I303" s="331" t="s">
        <v>152</v>
      </c>
      <c r="J303" s="331" t="s">
        <v>160</v>
      </c>
      <c r="K303" s="331" t="s">
        <v>179</v>
      </c>
      <c r="L303" s="1"/>
      <c r="M303" s="331" t="s">
        <v>189</v>
      </c>
      <c r="N303" s="1"/>
      <c r="O303" s="331" t="s">
        <v>211</v>
      </c>
      <c r="P303" s="331" t="s">
        <v>219</v>
      </c>
      <c r="Q303" s="331" t="s">
        <v>229</v>
      </c>
      <c r="R303" s="331" t="s">
        <v>237</v>
      </c>
      <c r="S303" s="331" t="s">
        <v>241</v>
      </c>
      <c r="T303" s="331" t="s">
        <v>250</v>
      </c>
      <c r="U303" s="331" t="s">
        <v>255</v>
      </c>
      <c r="V303" s="331" t="s">
        <v>259</v>
      </c>
      <c r="W303" s="331" t="s">
        <v>283</v>
      </c>
      <c r="X303" s="331" t="s">
        <v>305</v>
      </c>
      <c r="Y303" s="331" t="s">
        <v>318</v>
      </c>
      <c r="Z303" s="331" t="s">
        <v>328</v>
      </c>
      <c r="AA303" s="331" t="s">
        <v>343</v>
      </c>
      <c r="AB303" s="331" t="s">
        <v>354</v>
      </c>
      <c r="AC303" s="331" t="s">
        <v>358</v>
      </c>
      <c r="AD303" s="331" t="s">
        <v>362</v>
      </c>
      <c r="AE303" s="331" t="s">
        <v>370</v>
      </c>
      <c r="AF303" s="331" t="s">
        <v>376</v>
      </c>
      <c r="AG303" s="331" t="s">
        <v>382</v>
      </c>
      <c r="AH303" s="331" t="s">
        <v>386</v>
      </c>
      <c r="AI303" s="331" t="s">
        <v>255</v>
      </c>
    </row>
    <row r="304" spans="1:68" ht="13.5" thickBot="1" x14ac:dyDescent="0.25">
      <c r="A304" s="333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1"/>
      <c r="M304" s="331"/>
      <c r="N304" s="1"/>
      <c r="O304" s="331"/>
      <c r="P304" s="331"/>
      <c r="Q304" s="331"/>
      <c r="R304" s="331"/>
      <c r="S304" s="331"/>
      <c r="T304" s="331"/>
      <c r="U304" s="331"/>
      <c r="V304" s="331"/>
      <c r="W304" s="331"/>
      <c r="X304" s="331"/>
      <c r="Y304" s="331"/>
      <c r="Z304" s="331"/>
      <c r="AA304" s="331"/>
      <c r="AB304" s="331"/>
      <c r="AC304" s="331"/>
      <c r="AD304" s="331"/>
      <c r="AE304" s="331"/>
      <c r="AF304" s="331"/>
      <c r="AG304" s="331"/>
      <c r="AH304" s="331"/>
      <c r="AI304" s="331"/>
    </row>
    <row r="305" spans="1:35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IFERROR(X28*H28,"0")+IFERROR(X29*H29,"0")+IFERROR(X30*H30,"0")+IFERROR(X31*H31,"0")</f>
        <v>0</v>
      </c>
      <c r="D305" s="52">
        <f>IFERROR(X36*H36,"0")+IFERROR(X37*H37,"0")</f>
        <v>0</v>
      </c>
      <c r="E305" s="52">
        <f>IFERROR(X42*H42,"0")</f>
        <v>0</v>
      </c>
      <c r="F30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52">
        <f>IFERROR(X63*H63,"0")+IFERROR(X64*H64,"0")</f>
        <v>0</v>
      </c>
      <c r="H305" s="52">
        <f>IFERROR(X69*H69,"0")</f>
        <v>0</v>
      </c>
      <c r="I305" s="52">
        <f>IFERROR(X74*H74,"0")+IFERROR(X75*H75,"0")</f>
        <v>0</v>
      </c>
      <c r="J305" s="52">
        <f>IFERROR(X80*H80,"0")+IFERROR(X81*H81,"0")+IFERROR(X82*H82,"0")+IFERROR(X83*H83,"0")+IFERROR(X84*H84,"0")+IFERROR(X85*H85,"0")</f>
        <v>0</v>
      </c>
      <c r="K305" s="52">
        <f>IFERROR(X90*H90,"0")+IFERROR(X91*H91,"0")+IFERROR(X92*H92,"0")</f>
        <v>0</v>
      </c>
      <c r="L305" s="1"/>
      <c r="M305" s="52">
        <f>IFERROR(X97*H97,"0")+IFERROR(X98*H98,"0")+IFERROR(X99*H99,"0")+IFERROR(X100*H100,"0")+IFERROR(X101*H101,"0")+IFERROR(X102*H102,"0")+IFERROR(X103*H103,"0")+IFERROR(X104*H104,"0")+IFERROR(X105*H105,"0")</f>
        <v>0</v>
      </c>
      <c r="N305" s="1"/>
      <c r="O305" s="52">
        <f>IFERROR(X110*H110,"0")+IFERROR(X111*H111,"0")</f>
        <v>0</v>
      </c>
      <c r="P305" s="52">
        <f>IFERROR(X116*H116,"0")+IFERROR(X117*H117,"0")+IFERROR(X118*H118,"0")</f>
        <v>0</v>
      </c>
      <c r="Q305" s="52">
        <f>IFERROR(X123*H123,"0")+IFERROR(X124*H124,"0")+IFERROR(X125*H125,"0")</f>
        <v>0</v>
      </c>
      <c r="R305" s="52">
        <f>IFERROR(X130*H130,"0")</f>
        <v>0</v>
      </c>
      <c r="S305" s="52">
        <f>IFERROR(X135*H135,"0")+IFERROR(X136*H136,"0")</f>
        <v>0</v>
      </c>
      <c r="T305" s="52">
        <f>IFERROR(X141*H141,"0")</f>
        <v>0</v>
      </c>
      <c r="U305" s="52">
        <f>IFERROR(X147*H147,"0")</f>
        <v>0</v>
      </c>
      <c r="V305" s="52">
        <f>IFERROR(X152*H152,"0")+IFERROR(X153*H153,"0")+IFERROR(X154*H154,"0")+IFERROR(X155*H155,"0")+IFERROR(X159*H159,"0")+IFERROR(X160*H160,"0")</f>
        <v>0</v>
      </c>
      <c r="W305" s="52">
        <f>IFERROR(X166*H166,"0")+IFERROR(X167*H167,"0")+IFERROR(X168*H168,"0")+IFERROR(X172*H172,"0")+IFERROR(X173*H173,"0")</f>
        <v>0</v>
      </c>
      <c r="X305" s="52">
        <f>IFERROR(X179*H179,"0")+IFERROR(X180*H180,"0")+IFERROR(X181*H181,"0")</f>
        <v>0</v>
      </c>
      <c r="Y305" s="52">
        <f>IFERROR(X186*H186,"0")+IFERROR(X187*H187,"0")+IFERROR(X188*H188,"0")</f>
        <v>0</v>
      </c>
      <c r="Z305" s="52">
        <f>IFERROR(X193*H193,"0")+IFERROR(X194*H194,"0")+IFERROR(X195*H195,"0")+IFERROR(X196*H196,"0")+IFERROR(X197*H197,"0")+IFERROR(X198*H198,"0")</f>
        <v>0</v>
      </c>
      <c r="AA305" s="52">
        <f>IFERROR(X203*H203,"0")+IFERROR(X204*H204,"0")+IFERROR(X205*H205,"0")+IFERROR(X206*H206,"0")</f>
        <v>0</v>
      </c>
      <c r="AB305" s="52">
        <f>IFERROR(X211*H211,"0")</f>
        <v>0</v>
      </c>
      <c r="AC305" s="52">
        <f>IFERROR(X216*H216,"0")</f>
        <v>0</v>
      </c>
      <c r="AD305" s="52">
        <f>IFERROR(X221*H221,"0")+IFERROR(X222*H222,"0")</f>
        <v>0</v>
      </c>
      <c r="AE305" s="52">
        <f>IFERROR(X228*H228,"0")</f>
        <v>0</v>
      </c>
      <c r="AF305" s="52">
        <f>IFERROR(X234*H234,"0")+IFERROR(X235*H235,"0")</f>
        <v>0</v>
      </c>
      <c r="AG305" s="52">
        <f>IFERROR(X240*H240,"0")</f>
        <v>0</v>
      </c>
      <c r="AH305" s="52">
        <f>IFERROR(X246*H246,"0")</f>
        <v>0</v>
      </c>
      <c r="AI305" s="52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5" ht="13.5" thickTop="1" x14ac:dyDescent="0.2">
      <c r="C306" s="1"/>
    </row>
    <row r="307" spans="1:35" ht="19.5" customHeight="1" x14ac:dyDescent="0.2">
      <c r="A307" s="70" t="s">
        <v>62</v>
      </c>
      <c r="B307" s="70" t="s">
        <v>63</v>
      </c>
      <c r="C307" s="70" t="s">
        <v>65</v>
      </c>
    </row>
    <row r="308" spans="1:35" x14ac:dyDescent="0.2">
      <c r="A308" s="71">
        <f>SUMPRODUCT(--(BB:BB="ЗПФ"),--(W:W="кор"),H:H,Y:Y)+SUMPRODUCT(--(BB:BB="ЗПФ"),--(W:W="кг"),Y:Y)</f>
        <v>0</v>
      </c>
      <c r="B308" s="72">
        <f>SUMPRODUCT(--(BB:BB="ПГП"),--(W:W="кор"),H:H,Y:Y)+SUMPRODUCT(--(BB:BB="ПГП"),--(W:W="кг"),Y:Y)</f>
        <v>0</v>
      </c>
      <c r="C308" s="72">
        <f>SUMPRODUCT(--(BB:BB="КИЗ"),--(W:W="кор"),H:H,Y:Y)+SUMPRODUCT(--(BB:BB="КИЗ"),--(W:W="кг"),Y:Y)</f>
        <v>0</v>
      </c>
    </row>
  </sheetData>
  <sheetProtection algorithmName="SHA-512" hashValue="c+2BxS14bIZNp4pOPqn4HSga1Dhe4ieM/5gbM79ffrhFfkdY4FQnA3AR3vINQimrXblOz4GRdljeiTb7p4SedA==" saltValue="XkDydGI9pKJa6bFkCPEI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U302:V302"/>
    <mergeCell ref="X302:AD302"/>
    <mergeCell ref="AF302:AG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M303:M304"/>
    <mergeCell ref="O303:O304"/>
    <mergeCell ref="P303:P304"/>
    <mergeCell ref="Q303:Q304"/>
    <mergeCell ref="R303:R304"/>
    <mergeCell ref="S303:S304"/>
    <mergeCell ref="T303:T304"/>
    <mergeCell ref="U303:U304"/>
    <mergeCell ref="V303:V304"/>
    <mergeCell ref="W303:W304"/>
    <mergeCell ref="X303:X304"/>
    <mergeCell ref="AH303:AH304"/>
    <mergeCell ref="AI303:AI304"/>
    <mergeCell ref="Y303:Y304"/>
    <mergeCell ref="Z303:Z304"/>
    <mergeCell ref="AA303:AA304"/>
    <mergeCell ref="AB303:AB304"/>
    <mergeCell ref="AC303:AC304"/>
    <mergeCell ref="AD303:AD304"/>
    <mergeCell ref="AE303:AE304"/>
    <mergeCell ref="AF303:AF304"/>
    <mergeCell ref="AG303:AG3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493</v>
      </c>
      <c r="C6" s="53" t="s">
        <v>494</v>
      </c>
      <c r="D6" s="53" t="s">
        <v>495</v>
      </c>
      <c r="E6" s="53" t="s">
        <v>46</v>
      </c>
    </row>
    <row r="7" spans="2:8" x14ac:dyDescent="0.2">
      <c r="B7" s="53" t="s">
        <v>496</v>
      </c>
      <c r="C7" s="53" t="s">
        <v>497</v>
      </c>
      <c r="D7" s="53" t="s">
        <v>498</v>
      </c>
      <c r="E7" s="53" t="s">
        <v>46</v>
      </c>
    </row>
    <row r="8" spans="2:8" x14ac:dyDescent="0.2">
      <c r="B8" s="53" t="s">
        <v>499</v>
      </c>
      <c r="C8" s="53" t="s">
        <v>500</v>
      </c>
      <c r="D8" s="53" t="s">
        <v>501</v>
      </c>
      <c r="E8" s="53" t="s">
        <v>46</v>
      </c>
    </row>
    <row r="9" spans="2:8" x14ac:dyDescent="0.2">
      <c r="B9" s="53" t="s">
        <v>502</v>
      </c>
      <c r="C9" s="53" t="s">
        <v>503</v>
      </c>
      <c r="D9" s="53" t="s">
        <v>504</v>
      </c>
      <c r="E9" s="53" t="s">
        <v>46</v>
      </c>
    </row>
    <row r="11" spans="2:8" x14ac:dyDescent="0.2">
      <c r="B11" s="53" t="s">
        <v>505</v>
      </c>
      <c r="C11" s="53" t="s">
        <v>494</v>
      </c>
      <c r="D11" s="53" t="s">
        <v>46</v>
      </c>
      <c r="E11" s="53" t="s">
        <v>46</v>
      </c>
    </row>
    <row r="13" spans="2:8" x14ac:dyDescent="0.2">
      <c r="B13" s="53" t="s">
        <v>506</v>
      </c>
      <c r="C13" s="53" t="s">
        <v>497</v>
      </c>
      <c r="D13" s="53" t="s">
        <v>46</v>
      </c>
      <c r="E13" s="53" t="s">
        <v>46</v>
      </c>
    </row>
    <row r="15" spans="2:8" x14ac:dyDescent="0.2">
      <c r="B15" s="53" t="s">
        <v>507</v>
      </c>
      <c r="C15" s="53" t="s">
        <v>500</v>
      </c>
      <c r="D15" s="53" t="s">
        <v>46</v>
      </c>
      <c r="E15" s="53" t="s">
        <v>46</v>
      </c>
    </row>
    <row r="17" spans="2:5" x14ac:dyDescent="0.2">
      <c r="B17" s="53" t="s">
        <v>508</v>
      </c>
      <c r="C17" s="53" t="s">
        <v>503</v>
      </c>
      <c r="D17" s="53" t="s">
        <v>46</v>
      </c>
      <c r="E17" s="53" t="s">
        <v>46</v>
      </c>
    </row>
    <row r="19" spans="2:5" x14ac:dyDescent="0.2">
      <c r="B19" s="53" t="s">
        <v>509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510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511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512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513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514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515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516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517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518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519</v>
      </c>
      <c r="C29" s="53" t="s">
        <v>46</v>
      </c>
      <c r="D29" s="53" t="s">
        <v>46</v>
      </c>
      <c r="E29" s="53" t="s">
        <v>46</v>
      </c>
    </row>
  </sheetData>
  <sheetProtection algorithmName="SHA-512" hashValue="vtiSW4GxLPiwrL9JhlgkL3PsyZ6IdFNGEIF2zBX6HpuNCjd0Q/0n6s/Xo68WiEBYjfzQvAt+9QA2s5ZZJMWDrA==" saltValue="/3+qpFYY/fFSj//4VH9V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532</vt:i4>
      </vt:variant>
    </vt:vector>
  </HeadingPairs>
  <TitlesOfParts>
    <vt:vector size="5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