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E7BB6D43-A235-4F5F-A083-16B2181571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заказа'!$A$18:$AF$329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заказа'!$B$321:$B$321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заказа'!$B$106:$B$106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заказа'!$B$204:$B$204</definedName>
    <definedName name="ProductId71">'Бланк заказа'!$B$205:$B$205</definedName>
    <definedName name="ProductId72">'Бланк заказа'!$B$206:$B$206</definedName>
    <definedName name="ProductId73">'Бланк заказа'!$B$211:$B$211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заказа'!$B$221:$B$221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заказа'!$B$229:$B$229</definedName>
    <definedName name="ProductId84">'Бланк заказа'!$B$233:$B$233</definedName>
    <definedName name="ProductId85">'Бланк заказа'!$B$234:$B$234</definedName>
    <definedName name="ProductId86">'Бланк заказа'!$B$235:$B$235</definedName>
    <definedName name="ProductId87">'Бланк заказа'!$B$240:$B$240</definedName>
    <definedName name="ProductId88">'Бланк заказа'!$B$245:$B$245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заказа'!$B$258:$B$258</definedName>
    <definedName name="ProductId92">'Бланк заказа'!$B$259:$B$259</definedName>
    <definedName name="ProductId93">'Бланк заказа'!$B$265:$B$265</definedName>
    <definedName name="ProductId94">'Бланк заказа'!$B$269:$B$269</definedName>
    <definedName name="ProductId95">'Бланк заказа'!$B$275:$B$275</definedName>
    <definedName name="ProductId96">'Бланк заказа'!$B$276:$B$276</definedName>
    <definedName name="ProductId97">'Бланк заказа'!$B$277:$B$277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заказа'!$X$321:$X$321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заказа'!$X$106:$X$106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заказа'!$X$204:$X$204</definedName>
    <definedName name="SalesQty71">'Бланк заказа'!$X$205:$X$205</definedName>
    <definedName name="SalesQty72">'Бланк заказа'!$X$206:$X$206</definedName>
    <definedName name="SalesQty73">'Бланк заказа'!$X$211:$X$211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заказа'!$X$221:$X$221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заказа'!$X$229:$X$229</definedName>
    <definedName name="SalesQty84">'Бланк заказа'!$X$233:$X$233</definedName>
    <definedName name="SalesQty85">'Бланк заказа'!$X$234:$X$234</definedName>
    <definedName name="SalesQty86">'Бланк заказа'!$X$235:$X$235</definedName>
    <definedName name="SalesQty87">'Бланк заказа'!$X$240:$X$240</definedName>
    <definedName name="SalesQty88">'Бланк заказа'!$X$245:$X$245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заказа'!$X$258:$X$258</definedName>
    <definedName name="SalesQty92">'Бланк заказа'!$X$259:$X$259</definedName>
    <definedName name="SalesQty93">'Бланк заказа'!$X$265:$X$265</definedName>
    <definedName name="SalesQty94">'Бланк заказа'!$X$269:$X$269</definedName>
    <definedName name="SalesQty95">'Бланк заказа'!$X$275:$X$275</definedName>
    <definedName name="SalesQty96">'Бланк заказа'!$X$276:$X$276</definedName>
    <definedName name="SalesQty97">'Бланк заказа'!$X$277:$X$277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заказа'!$Y$321:$Y$321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заказа'!$Y$106:$Y$106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заказа'!$Y$204:$Y$204</definedName>
    <definedName name="SalesRoundBox71">'Бланк заказа'!$Y$205:$Y$205</definedName>
    <definedName name="SalesRoundBox72">'Бланк заказа'!$Y$206:$Y$206</definedName>
    <definedName name="SalesRoundBox73">'Бланк заказа'!$Y$211:$Y$211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заказа'!$Y$221:$Y$221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заказа'!$Y$229:$Y$229</definedName>
    <definedName name="SalesRoundBox84">'Бланк заказа'!$Y$233:$Y$233</definedName>
    <definedName name="SalesRoundBox85">'Бланк заказа'!$Y$234:$Y$234</definedName>
    <definedName name="SalesRoundBox86">'Бланк заказа'!$Y$235:$Y$235</definedName>
    <definedName name="SalesRoundBox87">'Бланк заказа'!$Y$240:$Y$240</definedName>
    <definedName name="SalesRoundBox88">'Бланк заказа'!$Y$245:$Y$245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заказа'!$Y$258:$Y$258</definedName>
    <definedName name="SalesRoundBox92">'Бланк заказа'!$Y$259:$Y$259</definedName>
    <definedName name="SalesRoundBox93">'Бланк заказа'!$Y$265:$Y$265</definedName>
    <definedName name="SalesRoundBox94">'Бланк заказа'!$Y$269:$Y$269</definedName>
    <definedName name="SalesRoundBox95">'Бланк заказа'!$Y$275:$Y$275</definedName>
    <definedName name="SalesRoundBox96">'Бланк заказа'!$Y$276:$Y$276</definedName>
    <definedName name="SalesRoundBox97">'Бланк заказа'!$Y$277:$Y$277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заказа'!$W$321:$W$321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заказа'!$W$106:$W$106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заказа'!$W$204:$W$204</definedName>
    <definedName name="UnitOfMeasure71">'Бланк заказа'!$W$205:$W$205</definedName>
    <definedName name="UnitOfMeasure72">'Бланк заказа'!$W$206:$W$206</definedName>
    <definedName name="UnitOfMeasure73">'Бланк заказа'!$W$211:$W$211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заказа'!$W$221:$W$221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заказа'!$W$229:$W$229</definedName>
    <definedName name="UnitOfMeasure84">'Бланк заказа'!$W$233:$W$233</definedName>
    <definedName name="UnitOfMeasure85">'Бланк заказа'!$W$234:$W$234</definedName>
    <definedName name="UnitOfMeasure86">'Бланк заказа'!$W$235:$W$235</definedName>
    <definedName name="UnitOfMeasure87">'Бланк заказа'!$W$240:$W$240</definedName>
    <definedName name="UnitOfMeasure88">'Бланк заказа'!$W$245:$W$245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заказа'!$W$258:$W$258</definedName>
    <definedName name="UnitOfMeasure92">'Бланк заказа'!$W$259:$W$259</definedName>
    <definedName name="UnitOfMeasure93">'Бланк заказа'!$W$265:$W$265</definedName>
    <definedName name="UnitOfMeasure94">'Бланк заказа'!$W$269:$W$269</definedName>
    <definedName name="UnitOfMeasure95">'Бланк заказа'!$W$275:$W$275</definedName>
    <definedName name="UnitOfMeasure96">'Бланк заказа'!$W$276:$W$276</definedName>
    <definedName name="UnitOfMeasure97">'Бланк заказа'!$W$277:$W$277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23" i="2"/>
  <c r="X322" i="2"/>
  <c r="BO321" i="2"/>
  <c r="BM321" i="2"/>
  <c r="Z321" i="2"/>
  <c r="Z322" i="2" s="1"/>
  <c r="Y321" i="2"/>
  <c r="Y323" i="2" s="1"/>
  <c r="X318" i="2"/>
  <c r="X317" i="2"/>
  <c r="BO316" i="2"/>
  <c r="BM316" i="2"/>
  <c r="Z316" i="2"/>
  <c r="Y316" i="2"/>
  <c r="BP316" i="2" s="1"/>
  <c r="BO315" i="2"/>
  <c r="BM315" i="2"/>
  <c r="Z315" i="2"/>
  <c r="Y315" i="2"/>
  <c r="BP315" i="2" s="1"/>
  <c r="BP314" i="2"/>
  <c r="BO314" i="2"/>
  <c r="BN314" i="2"/>
  <c r="BM314" i="2"/>
  <c r="Z314" i="2"/>
  <c r="Y314" i="2"/>
  <c r="BO313" i="2"/>
  <c r="BM313" i="2"/>
  <c r="Z313" i="2"/>
  <c r="Y313" i="2"/>
  <c r="BP313" i="2" s="1"/>
  <c r="BO312" i="2"/>
  <c r="BM312" i="2"/>
  <c r="Z312" i="2"/>
  <c r="Y312" i="2"/>
  <c r="BP312" i="2" s="1"/>
  <c r="BP311" i="2"/>
  <c r="BO311" i="2"/>
  <c r="BN311" i="2"/>
  <c r="BM311" i="2"/>
  <c r="Z311" i="2"/>
  <c r="Y311" i="2"/>
  <c r="BO310" i="2"/>
  <c r="BM310" i="2"/>
  <c r="Z310" i="2"/>
  <c r="Y310" i="2"/>
  <c r="BP310" i="2" s="1"/>
  <c r="BO309" i="2"/>
  <c r="BM309" i="2"/>
  <c r="Z309" i="2"/>
  <c r="Y309" i="2"/>
  <c r="BP309" i="2" s="1"/>
  <c r="BP308" i="2"/>
  <c r="BO308" i="2"/>
  <c r="BN308" i="2"/>
  <c r="BM308" i="2"/>
  <c r="Z308" i="2"/>
  <c r="Y308" i="2"/>
  <c r="BO307" i="2"/>
  <c r="BM307" i="2"/>
  <c r="Z307" i="2"/>
  <c r="Y307" i="2"/>
  <c r="BP307" i="2" s="1"/>
  <c r="BO306" i="2"/>
  <c r="BM306" i="2"/>
  <c r="Z306" i="2"/>
  <c r="Y306" i="2"/>
  <c r="BP306" i="2" s="1"/>
  <c r="BP305" i="2"/>
  <c r="BO305" i="2"/>
  <c r="BN305" i="2"/>
  <c r="BM305" i="2"/>
  <c r="Z305" i="2"/>
  <c r="Y305" i="2"/>
  <c r="P305" i="2"/>
  <c r="BO304" i="2"/>
  <c r="BM304" i="2"/>
  <c r="Z304" i="2"/>
  <c r="Y304" i="2"/>
  <c r="BP304" i="2" s="1"/>
  <c r="BO303" i="2"/>
  <c r="BM303" i="2"/>
  <c r="Z303" i="2"/>
  <c r="Y303" i="2"/>
  <c r="BP303" i="2" s="1"/>
  <c r="P303" i="2"/>
  <c r="BP302" i="2"/>
  <c r="BO302" i="2"/>
  <c r="BN302" i="2"/>
  <c r="BM302" i="2"/>
  <c r="Z302" i="2"/>
  <c r="Y302" i="2"/>
  <c r="BO301" i="2"/>
  <c r="BM301" i="2"/>
  <c r="Z301" i="2"/>
  <c r="Y301" i="2"/>
  <c r="P301" i="2"/>
  <c r="BO300" i="2"/>
  <c r="BM300" i="2"/>
  <c r="Z300" i="2"/>
  <c r="Y300" i="2"/>
  <c r="BP300" i="2" s="1"/>
  <c r="BO299" i="2"/>
  <c r="BM299" i="2"/>
  <c r="Z299" i="2"/>
  <c r="Y299" i="2"/>
  <c r="BO298" i="2"/>
  <c r="BM298" i="2"/>
  <c r="Z298" i="2"/>
  <c r="Y298" i="2"/>
  <c r="BP298" i="2" s="1"/>
  <c r="P298" i="2"/>
  <c r="BP297" i="2"/>
  <c r="BO297" i="2"/>
  <c r="BN297" i="2"/>
  <c r="BM297" i="2"/>
  <c r="Z297" i="2"/>
  <c r="Y297" i="2"/>
  <c r="BP296" i="2"/>
  <c r="BO296" i="2"/>
  <c r="BN296" i="2"/>
  <c r="BM296" i="2"/>
  <c r="Z296" i="2"/>
  <c r="Y296" i="2"/>
  <c r="X294" i="2"/>
  <c r="X293" i="2"/>
  <c r="BP292" i="2"/>
  <c r="BO292" i="2"/>
  <c r="BN292" i="2"/>
  <c r="BM292" i="2"/>
  <c r="Z292" i="2"/>
  <c r="Y292" i="2"/>
  <c r="P292" i="2"/>
  <c r="BO291" i="2"/>
  <c r="BM291" i="2"/>
  <c r="Z291" i="2"/>
  <c r="Y291" i="2"/>
  <c r="P291" i="2"/>
  <c r="BO290" i="2"/>
  <c r="BM290" i="2"/>
  <c r="Z290" i="2"/>
  <c r="Z293" i="2" s="1"/>
  <c r="Y290" i="2"/>
  <c r="X288" i="2"/>
  <c r="X287" i="2"/>
  <c r="BP286" i="2"/>
  <c r="BO286" i="2"/>
  <c r="BN286" i="2"/>
  <c r="BM286" i="2"/>
  <c r="Z286" i="2"/>
  <c r="Y286" i="2"/>
  <c r="BO285" i="2"/>
  <c r="BM285" i="2"/>
  <c r="Z285" i="2"/>
  <c r="Y285" i="2"/>
  <c r="Y287" i="2" s="1"/>
  <c r="P285" i="2"/>
  <c r="X283" i="2"/>
  <c r="X282" i="2"/>
  <c r="BO281" i="2"/>
  <c r="BM281" i="2"/>
  <c r="Z281" i="2"/>
  <c r="Z282" i="2" s="1"/>
  <c r="Y281" i="2"/>
  <c r="Y283" i="2" s="1"/>
  <c r="P281" i="2"/>
  <c r="X279" i="2"/>
  <c r="X278" i="2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Y279" i="2" s="1"/>
  <c r="X271" i="2"/>
  <c r="X270" i="2"/>
  <c r="BO269" i="2"/>
  <c r="BM269" i="2"/>
  <c r="Z269" i="2"/>
  <c r="Z270" i="2" s="1"/>
  <c r="Y269" i="2"/>
  <c r="Y271" i="2" s="1"/>
  <c r="P269" i="2"/>
  <c r="X267" i="2"/>
  <c r="X266" i="2"/>
  <c r="BO265" i="2"/>
  <c r="BM265" i="2"/>
  <c r="Z265" i="2"/>
  <c r="Z266" i="2" s="1"/>
  <c r="Y265" i="2"/>
  <c r="Y266" i="2" s="1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P258" i="2"/>
  <c r="X254" i="2"/>
  <c r="X253" i="2"/>
  <c r="BO252" i="2"/>
  <c r="BM252" i="2"/>
  <c r="Z252" i="2"/>
  <c r="Z253" i="2" s="1"/>
  <c r="Y252" i="2"/>
  <c r="Y254" i="2" s="1"/>
  <c r="P252" i="2"/>
  <c r="X248" i="2"/>
  <c r="X247" i="2"/>
  <c r="BO246" i="2"/>
  <c r="BM246" i="2"/>
  <c r="Z246" i="2"/>
  <c r="Y246" i="2"/>
  <c r="BP246" i="2" s="1"/>
  <c r="P246" i="2"/>
  <c r="BO245" i="2"/>
  <c r="BM245" i="2"/>
  <c r="Z245" i="2"/>
  <c r="Y245" i="2"/>
  <c r="P245" i="2"/>
  <c r="X242" i="2"/>
  <c r="X241" i="2"/>
  <c r="BO240" i="2"/>
  <c r="BM240" i="2"/>
  <c r="Z240" i="2"/>
  <c r="Z241" i="2" s="1"/>
  <c r="Y240" i="2"/>
  <c r="Y242" i="2" s="1"/>
  <c r="P240" i="2"/>
  <c r="X237" i="2"/>
  <c r="X236" i="2"/>
  <c r="BO235" i="2"/>
  <c r="BM235" i="2"/>
  <c r="Z235" i="2"/>
  <c r="Y235" i="2"/>
  <c r="BO234" i="2"/>
  <c r="BM234" i="2"/>
  <c r="Z234" i="2"/>
  <c r="Y234" i="2"/>
  <c r="BO233" i="2"/>
  <c r="BM233" i="2"/>
  <c r="Z233" i="2"/>
  <c r="Z236" i="2" s="1"/>
  <c r="Y233" i="2"/>
  <c r="X231" i="2"/>
  <c r="X230" i="2"/>
  <c r="BO229" i="2"/>
  <c r="BM229" i="2"/>
  <c r="Z229" i="2"/>
  <c r="Z230" i="2" s="1"/>
  <c r="Y229" i="2"/>
  <c r="Y231" i="2" s="1"/>
  <c r="X226" i="2"/>
  <c r="X225" i="2"/>
  <c r="BO224" i="2"/>
  <c r="BM224" i="2"/>
  <c r="Z224" i="2"/>
  <c r="Y224" i="2"/>
  <c r="BP224" i="2" s="1"/>
  <c r="P224" i="2"/>
  <c r="BO223" i="2"/>
  <c r="BM223" i="2"/>
  <c r="Z223" i="2"/>
  <c r="Y223" i="2"/>
  <c r="P223" i="2"/>
  <c r="BO222" i="2"/>
  <c r="BM222" i="2"/>
  <c r="Z222" i="2"/>
  <c r="Y222" i="2"/>
  <c r="BN222" i="2" s="1"/>
  <c r="P222" i="2"/>
  <c r="BO221" i="2"/>
  <c r="BM221" i="2"/>
  <c r="Z221" i="2"/>
  <c r="Y221" i="2"/>
  <c r="BN221" i="2" s="1"/>
  <c r="P221" i="2"/>
  <c r="X218" i="2"/>
  <c r="X217" i="2"/>
  <c r="BO216" i="2"/>
  <c r="BM216" i="2"/>
  <c r="Z216" i="2"/>
  <c r="Y216" i="2"/>
  <c r="P216" i="2"/>
  <c r="BO215" i="2"/>
  <c r="BM215" i="2"/>
  <c r="Z215" i="2"/>
  <c r="Y215" i="2"/>
  <c r="P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Z212" i="2"/>
  <c r="Y212" i="2"/>
  <c r="P212" i="2"/>
  <c r="BO211" i="2"/>
  <c r="BM211" i="2"/>
  <c r="Z211" i="2"/>
  <c r="Y211" i="2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P196" i="2"/>
  <c r="X192" i="2"/>
  <c r="X191" i="2"/>
  <c r="BO190" i="2"/>
  <c r="BM190" i="2"/>
  <c r="Z190" i="2"/>
  <c r="Z191" i="2" s="1"/>
  <c r="Y190" i="2"/>
  <c r="Y192" i="2" s="1"/>
  <c r="X188" i="2"/>
  <c r="X187" i="2"/>
  <c r="BP186" i="2"/>
  <c r="BO186" i="2"/>
  <c r="BN186" i="2"/>
  <c r="BM186" i="2"/>
  <c r="Z186" i="2"/>
  <c r="Y186" i="2"/>
  <c r="P186" i="2"/>
  <c r="BO185" i="2"/>
  <c r="BM185" i="2"/>
  <c r="Z185" i="2"/>
  <c r="Y185" i="2"/>
  <c r="P185" i="2"/>
  <c r="BP184" i="2"/>
  <c r="BO184" i="2"/>
  <c r="BN184" i="2"/>
  <c r="BM184" i="2"/>
  <c r="Z184" i="2"/>
  <c r="Z187" i="2" s="1"/>
  <c r="Y184" i="2"/>
  <c r="P184" i="2"/>
  <c r="X180" i="2"/>
  <c r="X179" i="2"/>
  <c r="BO178" i="2"/>
  <c r="BM178" i="2"/>
  <c r="Z178" i="2"/>
  <c r="Y178" i="2"/>
  <c r="BN178" i="2" s="1"/>
  <c r="P178" i="2"/>
  <c r="BO177" i="2"/>
  <c r="BM177" i="2"/>
  <c r="Z177" i="2"/>
  <c r="Z179" i="2" s="1"/>
  <c r="Y177" i="2"/>
  <c r="BN177" i="2" s="1"/>
  <c r="P177" i="2"/>
  <c r="X175" i="2"/>
  <c r="X174" i="2"/>
  <c r="BO173" i="2"/>
  <c r="BM173" i="2"/>
  <c r="Z173" i="2"/>
  <c r="Y173" i="2"/>
  <c r="BP173" i="2" s="1"/>
  <c r="P173" i="2"/>
  <c r="BP172" i="2"/>
  <c r="BO172" i="2"/>
  <c r="BN172" i="2"/>
  <c r="BM172" i="2"/>
  <c r="Z172" i="2"/>
  <c r="Y172" i="2"/>
  <c r="P172" i="2"/>
  <c r="BO171" i="2"/>
  <c r="BM171" i="2"/>
  <c r="Z171" i="2"/>
  <c r="Y171" i="2"/>
  <c r="BP171" i="2" s="1"/>
  <c r="BO170" i="2"/>
  <c r="BM170" i="2"/>
  <c r="Z170" i="2"/>
  <c r="Y170" i="2"/>
  <c r="Y175" i="2" s="1"/>
  <c r="X167" i="2"/>
  <c r="X166" i="2"/>
  <c r="BO165" i="2"/>
  <c r="BM165" i="2"/>
  <c r="Z165" i="2"/>
  <c r="Z166" i="2" s="1"/>
  <c r="Y165" i="2"/>
  <c r="X161" i="2"/>
  <c r="X160" i="2"/>
  <c r="BO159" i="2"/>
  <c r="BM159" i="2"/>
  <c r="Z159" i="2"/>
  <c r="Z160" i="2" s="1"/>
  <c r="Y159" i="2"/>
  <c r="BN159" i="2" s="1"/>
  <c r="P159" i="2"/>
  <c r="X156" i="2"/>
  <c r="X155" i="2"/>
  <c r="BO154" i="2"/>
  <c r="BM154" i="2"/>
  <c r="Z154" i="2"/>
  <c r="Y154" i="2"/>
  <c r="BP154" i="2" s="1"/>
  <c r="P154" i="2"/>
  <c r="BO153" i="2"/>
  <c r="BM153" i="2"/>
  <c r="Z153" i="2"/>
  <c r="Y153" i="2"/>
  <c r="P153" i="2"/>
  <c r="X150" i="2"/>
  <c r="X149" i="2"/>
  <c r="BO148" i="2"/>
  <c r="BM148" i="2"/>
  <c r="Z148" i="2"/>
  <c r="Z149" i="2" s="1"/>
  <c r="Y148" i="2"/>
  <c r="Y150" i="2" s="1"/>
  <c r="P148" i="2"/>
  <c r="X145" i="2"/>
  <c r="X144" i="2"/>
  <c r="BO143" i="2"/>
  <c r="BM143" i="2"/>
  <c r="Z143" i="2"/>
  <c r="Z144" i="2" s="1"/>
  <c r="Y143" i="2"/>
  <c r="X140" i="2"/>
  <c r="X139" i="2"/>
  <c r="BO138" i="2"/>
  <c r="BM138" i="2"/>
  <c r="Z138" i="2"/>
  <c r="Y138" i="2"/>
  <c r="BN138" i="2" s="1"/>
  <c r="P138" i="2"/>
  <c r="BO137" i="2"/>
  <c r="BM137" i="2"/>
  <c r="Z137" i="2"/>
  <c r="Y137" i="2"/>
  <c r="P137" i="2"/>
  <c r="X134" i="2"/>
  <c r="X133" i="2"/>
  <c r="BO132" i="2"/>
  <c r="BM132" i="2"/>
  <c r="Z132" i="2"/>
  <c r="Y132" i="2"/>
  <c r="P132" i="2"/>
  <c r="BO131" i="2"/>
  <c r="BM131" i="2"/>
  <c r="Z131" i="2"/>
  <c r="Y131" i="2"/>
  <c r="BP131" i="2" s="1"/>
  <c r="P131" i="2"/>
  <c r="X128" i="2"/>
  <c r="X127" i="2"/>
  <c r="BO126" i="2"/>
  <c r="BM126" i="2"/>
  <c r="Z126" i="2"/>
  <c r="Y126" i="2"/>
  <c r="BP126" i="2" s="1"/>
  <c r="P126" i="2"/>
  <c r="BO125" i="2"/>
  <c r="BM125" i="2"/>
  <c r="Z125" i="2"/>
  <c r="Y125" i="2"/>
  <c r="BP125" i="2" s="1"/>
  <c r="P125" i="2"/>
  <c r="X122" i="2"/>
  <c r="X121" i="2"/>
  <c r="BO120" i="2"/>
  <c r="BM120" i="2"/>
  <c r="Z120" i="2"/>
  <c r="Z121" i="2" s="1"/>
  <c r="Y120" i="2"/>
  <c r="Y122" i="2" s="1"/>
  <c r="X118" i="2"/>
  <c r="X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BP114" i="2" s="1"/>
  <c r="P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BO104" i="2"/>
  <c r="BM104" i="2"/>
  <c r="Z104" i="2"/>
  <c r="Y104" i="2"/>
  <c r="BP104" i="2" s="1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P98" i="2" s="1"/>
  <c r="BO97" i="2"/>
  <c r="BM97" i="2"/>
  <c r="Z97" i="2"/>
  <c r="Y97" i="2"/>
  <c r="BP97" i="2" s="1"/>
  <c r="P97" i="2"/>
  <c r="BO96" i="2"/>
  <c r="BM96" i="2"/>
  <c r="Z96" i="2"/>
  <c r="Y96" i="2"/>
  <c r="BP96" i="2" s="1"/>
  <c r="BO95" i="2"/>
  <c r="BM95" i="2"/>
  <c r="Z95" i="2"/>
  <c r="Y95" i="2"/>
  <c r="BP95" i="2" s="1"/>
  <c r="P95" i="2"/>
  <c r="BO94" i="2"/>
  <c r="BM94" i="2"/>
  <c r="Z94" i="2"/>
  <c r="Y94" i="2"/>
  <c r="BP94" i="2" s="1"/>
  <c r="X91" i="2"/>
  <c r="X90" i="2"/>
  <c r="BO89" i="2"/>
  <c r="BM89" i="2"/>
  <c r="Z89" i="2"/>
  <c r="Y89" i="2"/>
  <c r="BP89" i="2" s="1"/>
  <c r="BO88" i="2"/>
  <c r="BM88" i="2"/>
  <c r="Z88" i="2"/>
  <c r="Z90" i="2" s="1"/>
  <c r="Y88" i="2"/>
  <c r="Y91" i="2" s="1"/>
  <c r="X85" i="2"/>
  <c r="X84" i="2"/>
  <c r="BO83" i="2"/>
  <c r="BM83" i="2"/>
  <c r="Z83" i="2"/>
  <c r="Z84" i="2" s="1"/>
  <c r="Y83" i="2"/>
  <c r="BP83" i="2" s="1"/>
  <c r="X80" i="2"/>
  <c r="X79" i="2"/>
  <c r="BO78" i="2"/>
  <c r="BM78" i="2"/>
  <c r="Z78" i="2"/>
  <c r="Y78" i="2"/>
  <c r="BP78" i="2" s="1"/>
  <c r="P78" i="2"/>
  <c r="BO77" i="2"/>
  <c r="BM77" i="2"/>
  <c r="Z77" i="2"/>
  <c r="Y77" i="2"/>
  <c r="BP77" i="2" s="1"/>
  <c r="P77" i="2"/>
  <c r="X74" i="2"/>
  <c r="X73" i="2"/>
  <c r="BO72" i="2"/>
  <c r="BM72" i="2"/>
  <c r="Z72" i="2"/>
  <c r="Y72" i="2"/>
  <c r="BP72" i="2" s="1"/>
  <c r="BO71" i="2"/>
  <c r="BM71" i="2"/>
  <c r="Z71" i="2"/>
  <c r="Y71" i="2"/>
  <c r="BP71" i="2" s="1"/>
  <c r="BO70" i="2"/>
  <c r="BM70" i="2"/>
  <c r="Z70" i="2"/>
  <c r="Y70" i="2"/>
  <c r="BP70" i="2" s="1"/>
  <c r="X68" i="2"/>
  <c r="X67" i="2"/>
  <c r="BO66" i="2"/>
  <c r="BM66" i="2"/>
  <c r="Z66" i="2"/>
  <c r="Z67" i="2" s="1"/>
  <c r="Y66" i="2"/>
  <c r="Y68" i="2" s="1"/>
  <c r="P66" i="2"/>
  <c r="X64" i="2"/>
  <c r="X63" i="2"/>
  <c r="BO62" i="2"/>
  <c r="BM62" i="2"/>
  <c r="Z62" i="2"/>
  <c r="Z63" i="2" s="1"/>
  <c r="Y62" i="2"/>
  <c r="Y64" i="2" s="1"/>
  <c r="X60" i="2"/>
  <c r="X59" i="2"/>
  <c r="BO58" i="2"/>
  <c r="BM58" i="2"/>
  <c r="Z58" i="2"/>
  <c r="Z59" i="2" s="1"/>
  <c r="Y58" i="2"/>
  <c r="Y59" i="2" s="1"/>
  <c r="X56" i="2"/>
  <c r="X55" i="2"/>
  <c r="BO54" i="2"/>
  <c r="BM54" i="2"/>
  <c r="Z54" i="2"/>
  <c r="Z55" i="2" s="1"/>
  <c r="Y54" i="2"/>
  <c r="Y56" i="2" s="1"/>
  <c r="X51" i="2"/>
  <c r="X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X39" i="2"/>
  <c r="X38" i="2"/>
  <c r="BO37" i="2"/>
  <c r="BM37" i="2"/>
  <c r="Z37" i="2"/>
  <c r="Y37" i="2"/>
  <c r="BP37" i="2" s="1"/>
  <c r="BO36" i="2"/>
  <c r="BM36" i="2"/>
  <c r="Z36" i="2"/>
  <c r="Y36" i="2"/>
  <c r="BP36" i="2" s="1"/>
  <c r="BO35" i="2"/>
  <c r="BM35" i="2"/>
  <c r="Z35" i="2"/>
  <c r="Y35" i="2"/>
  <c r="Y39" i="2" s="1"/>
  <c r="X32" i="2"/>
  <c r="X31" i="2"/>
  <c r="BO30" i="2"/>
  <c r="BM30" i="2"/>
  <c r="Z30" i="2"/>
  <c r="Y30" i="2"/>
  <c r="BP30" i="2" s="1"/>
  <c r="BO29" i="2"/>
  <c r="BM29" i="2"/>
  <c r="Z29" i="2"/>
  <c r="Y29" i="2"/>
  <c r="BP29" i="2" s="1"/>
  <c r="BO28" i="2"/>
  <c r="BM28" i="2"/>
  <c r="Z28" i="2"/>
  <c r="Z31" i="2" s="1"/>
  <c r="Y28" i="2"/>
  <c r="Y32" i="2" s="1"/>
  <c r="X24" i="2"/>
  <c r="X23" i="2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BN22" i="2" l="1"/>
  <c r="BP22" i="2"/>
  <c r="Y23" i="2"/>
  <c r="BN28" i="2"/>
  <c r="BP28" i="2"/>
  <c r="BN29" i="2"/>
  <c r="Y31" i="2"/>
  <c r="Z50" i="2"/>
  <c r="BN42" i="2"/>
  <c r="BN44" i="2"/>
  <c r="BN48" i="2"/>
  <c r="BN88" i="2"/>
  <c r="BP88" i="2"/>
  <c r="BN89" i="2"/>
  <c r="Y90" i="2"/>
  <c r="Z100" i="2"/>
  <c r="BN95" i="2"/>
  <c r="BN96" i="2"/>
  <c r="Z107" i="2"/>
  <c r="BN104" i="2"/>
  <c r="Z127" i="2"/>
  <c r="Y217" i="2"/>
  <c r="Y247" i="2"/>
  <c r="Z247" i="2"/>
  <c r="BN246" i="2"/>
  <c r="BN269" i="2"/>
  <c r="BP269" i="2"/>
  <c r="Y270" i="2"/>
  <c r="Y60" i="2"/>
  <c r="Z287" i="2"/>
  <c r="BN54" i="2"/>
  <c r="BP54" i="2"/>
  <c r="Y84" i="2"/>
  <c r="Z117" i="2"/>
  <c r="BN113" i="2"/>
  <c r="BN115" i="2"/>
  <c r="BN125" i="2"/>
  <c r="BN197" i="2"/>
  <c r="BN213" i="2"/>
  <c r="BN224" i="2"/>
  <c r="BN240" i="2"/>
  <c r="BP240" i="2"/>
  <c r="Y241" i="2"/>
  <c r="Y248" i="2"/>
  <c r="BN259" i="2"/>
  <c r="BN265" i="2"/>
  <c r="BP265" i="2"/>
  <c r="BN276" i="2"/>
  <c r="BN277" i="2"/>
  <c r="BN300" i="2"/>
  <c r="X325" i="2"/>
  <c r="X326" i="2"/>
  <c r="X324" i="2"/>
  <c r="BN35" i="2"/>
  <c r="BP35" i="2"/>
  <c r="Z38" i="2"/>
  <c r="BN36" i="2"/>
  <c r="BN37" i="2"/>
  <c r="Y50" i="2"/>
  <c r="BN43" i="2"/>
  <c r="BN49" i="2"/>
  <c r="BN66" i="2"/>
  <c r="BP66" i="2"/>
  <c r="Y67" i="2"/>
  <c r="Z79" i="2"/>
  <c r="BN94" i="2"/>
  <c r="Y101" i="2"/>
  <c r="Y107" i="2"/>
  <c r="Y118" i="2"/>
  <c r="BN114" i="2"/>
  <c r="BN120" i="2"/>
  <c r="BP120" i="2"/>
  <c r="Y121" i="2"/>
  <c r="BP137" i="2"/>
  <c r="BN137" i="2"/>
  <c r="Y188" i="2"/>
  <c r="Y201" i="2"/>
  <c r="BP196" i="2"/>
  <c r="BN196" i="2"/>
  <c r="BP204" i="2"/>
  <c r="BN204" i="2"/>
  <c r="BP206" i="2"/>
  <c r="BN206" i="2"/>
  <c r="Y208" i="2"/>
  <c r="BP211" i="2"/>
  <c r="BP212" i="2"/>
  <c r="BN212" i="2"/>
  <c r="BP215" i="2"/>
  <c r="BN215" i="2"/>
  <c r="BP221" i="2"/>
  <c r="BP222" i="2"/>
  <c r="BP223" i="2"/>
  <c r="BN223" i="2"/>
  <c r="Y230" i="2"/>
  <c r="BP229" i="2"/>
  <c r="BN229" i="2"/>
  <c r="BP234" i="2"/>
  <c r="BN234" i="2"/>
  <c r="BP235" i="2"/>
  <c r="BN235" i="2"/>
  <c r="BP258" i="2"/>
  <c r="BN258" i="2"/>
  <c r="Y260" i="2"/>
  <c r="Y261" i="2"/>
  <c r="BP285" i="2"/>
  <c r="Y288" i="2"/>
  <c r="BP291" i="2"/>
  <c r="BN291" i="2"/>
  <c r="Z317" i="2"/>
  <c r="BP299" i="2"/>
  <c r="BN299" i="2"/>
  <c r="X328" i="2"/>
  <c r="Z73" i="2"/>
  <c r="Y108" i="2"/>
  <c r="BP132" i="2"/>
  <c r="BN132" i="2"/>
  <c r="Y145" i="2"/>
  <c r="Y144" i="2"/>
  <c r="BP143" i="2"/>
  <c r="BN143" i="2"/>
  <c r="Y155" i="2"/>
  <c r="Y156" i="2"/>
  <c r="BP153" i="2"/>
  <c r="BN153" i="2"/>
  <c r="Y167" i="2"/>
  <c r="Y166" i="2"/>
  <c r="BP165" i="2"/>
  <c r="BN165" i="2"/>
  <c r="BP185" i="2"/>
  <c r="BN185" i="2"/>
  <c r="Y187" i="2"/>
  <c r="Y191" i="2"/>
  <c r="BP190" i="2"/>
  <c r="BN190" i="2"/>
  <c r="Y253" i="2"/>
  <c r="BP252" i="2"/>
  <c r="BN252" i="2"/>
  <c r="BP275" i="2"/>
  <c r="Y282" i="2"/>
  <c r="BP281" i="2"/>
  <c r="BN281" i="2"/>
  <c r="BP301" i="2"/>
  <c r="BN301" i="2"/>
  <c r="Y128" i="2"/>
  <c r="Y127" i="2"/>
  <c r="Z133" i="2"/>
  <c r="Y133" i="2"/>
  <c r="Z139" i="2"/>
  <c r="BP138" i="2"/>
  <c r="Z155" i="2"/>
  <c r="BP159" i="2"/>
  <c r="Z174" i="2"/>
  <c r="BP177" i="2"/>
  <c r="BP178" i="2"/>
  <c r="Z200" i="2"/>
  <c r="Z207" i="2"/>
  <c r="Y207" i="2"/>
  <c r="Z217" i="2"/>
  <c r="Y218" i="2"/>
  <c r="Z225" i="2"/>
  <c r="Y237" i="2"/>
  <c r="BP233" i="2"/>
  <c r="BP245" i="2"/>
  <c r="Z260" i="2"/>
  <c r="Y267" i="2"/>
  <c r="Z278" i="2"/>
  <c r="Y294" i="2"/>
  <c r="Y317" i="2"/>
  <c r="Y318" i="2"/>
  <c r="Y139" i="2"/>
  <c r="Y160" i="2"/>
  <c r="BN170" i="2"/>
  <c r="BN303" i="2"/>
  <c r="BN321" i="2"/>
  <c r="Y38" i="2"/>
  <c r="BN46" i="2"/>
  <c r="Y55" i="2"/>
  <c r="BN62" i="2"/>
  <c r="BN78" i="2"/>
  <c r="Y85" i="2"/>
  <c r="BN99" i="2"/>
  <c r="BN105" i="2"/>
  <c r="BN111" i="2"/>
  <c r="BN148" i="2"/>
  <c r="BN199" i="2"/>
  <c r="Y236" i="2"/>
  <c r="Y278" i="2"/>
  <c r="BN306" i="2"/>
  <c r="BN309" i="2"/>
  <c r="BN312" i="2"/>
  <c r="BN315" i="2"/>
  <c r="BN72" i="2"/>
  <c r="BN116" i="2"/>
  <c r="Y134" i="2"/>
  <c r="BN154" i="2"/>
  <c r="BP170" i="2"/>
  <c r="BN173" i="2"/>
  <c r="BN205" i="2"/>
  <c r="BN216" i="2"/>
  <c r="BN290" i="2"/>
  <c r="Y293" i="2"/>
  <c r="BP321" i="2"/>
  <c r="BP62" i="2"/>
  <c r="BP105" i="2"/>
  <c r="BP111" i="2"/>
  <c r="Y140" i="2"/>
  <c r="BP148" i="2"/>
  <c r="Y161" i="2"/>
  <c r="BN211" i="2"/>
  <c r="Y225" i="2"/>
  <c r="BN233" i="2"/>
  <c r="BN245" i="2"/>
  <c r="BN275" i="2"/>
  <c r="BN285" i="2"/>
  <c r="Y73" i="2"/>
  <c r="Y117" i="2"/>
  <c r="BP205" i="2"/>
  <c r="BP216" i="2"/>
  <c r="BP290" i="2"/>
  <c r="BN298" i="2"/>
  <c r="Y322" i="2"/>
  <c r="J9" i="2"/>
  <c r="Y63" i="2"/>
  <c r="Y149" i="2"/>
  <c r="Y200" i="2"/>
  <c r="F10" i="2"/>
  <c r="Y100" i="2"/>
  <c r="BN70" i="2"/>
  <c r="BN97" i="2"/>
  <c r="BN131" i="2"/>
  <c r="BN171" i="2"/>
  <c r="Y174" i="2"/>
  <c r="BN214" i="2"/>
  <c r="Y226" i="2"/>
  <c r="BN304" i="2"/>
  <c r="A10" i="2"/>
  <c r="Y79" i="2"/>
  <c r="Y179" i="2"/>
  <c r="BN307" i="2"/>
  <c r="BN310" i="2"/>
  <c r="BN313" i="2"/>
  <c r="BN316" i="2"/>
  <c r="Y74" i="2"/>
  <c r="BN47" i="2"/>
  <c r="BN58" i="2"/>
  <c r="Y80" i="2"/>
  <c r="BN106" i="2"/>
  <c r="BN112" i="2"/>
  <c r="BN30" i="2"/>
  <c r="BP58" i="2"/>
  <c r="Y180" i="2"/>
  <c r="BN45" i="2"/>
  <c r="BN71" i="2"/>
  <c r="BN77" i="2"/>
  <c r="BN83" i="2"/>
  <c r="BN98" i="2"/>
  <c r="BN126" i="2"/>
  <c r="BN198" i="2"/>
  <c r="F9" i="2"/>
  <c r="Y51" i="2"/>
  <c r="Z329" i="2" l="1"/>
  <c r="X327" i="2"/>
  <c r="Y324" i="2"/>
  <c r="Y326" i="2"/>
  <c r="Y327" i="2" s="1"/>
  <c r="Y325" i="2"/>
  <c r="Y328" i="2"/>
  <c r="B337" i="2" l="1"/>
  <c r="A337" i="2"/>
  <c r="C337" i="2"/>
</calcChain>
</file>

<file path=xl/sharedStrings.xml><?xml version="1.0" encoding="utf-8"?>
<sst xmlns="http://schemas.openxmlformats.org/spreadsheetml/2006/main" count="2161" uniqueCount="534">
  <si>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</si>
  <si>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</si>
  <si>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</si>
  <si>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</si>
  <si>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</si>
  <si>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</si>
  <si>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</si>
  <si>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</si>
  <si>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</si>
  <si>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</si>
  <si>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</si>
  <si>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</si>
  <si>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</si>
  <si>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</si>
  <si>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</si>
  <si>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</si>
  <si>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</si>
  <si>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</si>
  <si>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</si>
  <si>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</si>
  <si>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</si>
  <si>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</si>
  <si>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</si>
  <si>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</si>
  <si>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</si>
  <si>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</si>
  <si>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</si>
  <si>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</si>
  <si>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</si>
  <si>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</si>
  <si>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</si>
  <si>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</si>
  <si>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</si>
  <si>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</si>
  <si>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</si>
  <si>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</si>
  <si>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</si>
  <si>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</si>
  <si>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</si>
  <si>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</si>
  <si>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</si>
  <si>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</si>
  <si>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</si>
  <si>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</si>
  <si>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</si>
  <si>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</si>
  <si>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</si>
  <si>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</si>
  <si>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</si>
  <si>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</si>
  <si>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</si>
  <si>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</si>
  <si>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</si>
  <si>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</si>
  <si>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</si>
  <si>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</si>
  <si>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</si>
  <si>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</si>
  <si>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</si>
  <si>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</si>
  <si>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</si>
  <si>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</si>
  <si>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</si>
  <si>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</si>
  <si>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</si>
  <si>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</si>
  <si>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</si>
  <si>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</si>
  <si>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</si>
  <si>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</si>
  <si>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</si>
  <si>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24.04.2025</t>
  </si>
  <si>
    <t>21.04.2025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</si>
  <si>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</si>
  <si>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</si>
  <si>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</si>
  <si>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</si>
  <si>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</si>
  <si>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</si>
  <si>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</si>
  <si>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</si>
  <si>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</si>
  <si>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</si>
  <si>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</si>
  <si>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</si>
  <si>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</si>
  <si>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</si>
  <si>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</si>
  <si>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</si>
  <si>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</si>
  <si>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</si>
  <si>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</si>
  <si>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</si>
  <si>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</si>
  <si>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</si>
  <si>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</si>
  <si>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</si>
  <si>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</si>
  <si>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</si>
  <si>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</si>
  <si>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</si>
  <si>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</si>
  <si>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</si>
  <si>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</si>
  <si>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</si>
  <si>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</si>
  <si>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</si>
  <si>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</si>
  <si>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</si>
  <si>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</si>
  <si>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</si>
  <si>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</si>
  <si>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</si>
  <si>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</si>
  <si>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</si>
  <si>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</si>
  <si>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</si>
  <si>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</si>
  <si>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</si>
  <si>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</si>
  <si>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</si>
  <si>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</si>
  <si>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</si>
  <si>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</si>
  <si>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</si>
  <si>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</si>
  <si>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</si>
  <si>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</si>
  <si>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</si>
  <si>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</si>
  <si>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</si>
  <si>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</si>
  <si>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</si>
  <si>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</si>
  <si>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</si>
  <si>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</si>
  <si>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</si>
  <si>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</si>
  <si>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</si>
  <si>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</si>
  <si>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</si>
  <si>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</si>
  <si>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</si>
  <si>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</si>
  <si>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</si>
  <si>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</si>
  <si>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</si>
  <si>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</si>
  <si>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</si>
  <si>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</si>
  <si>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</si>
  <si>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</si>
  <si>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</si>
  <si>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</si>
  <si>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</si>
  <si>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</si>
  <si>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</si>
  <si>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</si>
  <si>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</si>
  <si>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</si>
  <si>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</si>
  <si>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</si>
  <si>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</si>
  <si>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</si>
  <si>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</si>
  <si>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</si>
  <si>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</si>
  <si>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</si>
  <si>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</si>
  <si>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</si>
  <si>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</si>
  <si>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</si>
  <si>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</si>
  <si>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</si>
  <si>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</si>
  <si>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</si>
  <si>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</si>
  <si>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</si>
  <si>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</si>
  <si>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</si>
  <si>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</si>
  <si>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</si>
  <si>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</si>
  <si>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</si>
  <si>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</si>
  <si>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</si>
  <si>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</si>
  <si>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SU003607</t>
  </si>
  <si>
    <t>P004589</t>
  </si>
  <si>
    <t>Крылья «Крылышки острые к пиву» Фикс.вес 0,3 Пакет ТМ «Горячая штучка»</t>
  </si>
  <si>
    <t>ЕАЭС N RU Д-RU.РА01.В.97554/24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</si>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</sst>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zoomScaleNormal="100" zoomScaleSheetLayoutView="100" workbookViewId="0">
      <selection activeCell="T13" sqref="T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9" t="s">
        <v>26</v>
      </c>
      <c r="E1" s="339"/>
      <c r="F1" s="339"/>
      <c r="G1" s="14" t="s">
        <v>70</v>
      </c>
      <c r="H1" s="339" t="s">
        <v>47</v>
      </c>
      <c r="I1" s="339"/>
      <c r="J1" s="339"/>
      <c r="K1" s="339"/>
      <c r="L1" s="339"/>
      <c r="M1" s="339"/>
      <c r="N1" s="339"/>
      <c r="O1" s="339"/>
      <c r="P1" s="339"/>
      <c r="Q1" s="339"/>
      <c r="R1" s="340" t="s">
        <v>71</v>
      </c>
      <c r="S1" s="341"/>
      <c r="T1" s="34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3" t="s">
        <v>8</v>
      </c>
      <c r="B5" s="343"/>
      <c r="C5" s="343"/>
      <c r="D5" s="344"/>
      <c r="E5" s="344"/>
      <c r="F5" s="345" t="s">
        <v>14</v>
      </c>
      <c r="G5" s="345"/>
      <c r="H5" s="344"/>
      <c r="I5" s="344"/>
      <c r="J5" s="344"/>
      <c r="K5" s="344"/>
      <c r="L5" s="344"/>
      <c r="M5" s="344"/>
      <c r="N5" s="75"/>
      <c r="P5" s="27" t="s">
        <v>4</v>
      </c>
      <c r="Q5" s="346">
        <v>45772</v>
      </c>
      <c r="R5" s="346"/>
      <c r="T5" s="347" t="s">
        <v>3</v>
      </c>
      <c r="U5" s="348"/>
      <c r="V5" s="349" t="s">
        <v>520</v>
      </c>
      <c r="W5" s="350"/>
      <c r="AB5" s="59"/>
      <c r="AC5" s="59"/>
      <c r="AD5" s="59"/>
      <c r="AE5" s="59"/>
    </row>
    <row r="6" spans="1:32" s="17" customFormat="1" ht="24" customHeight="1" x14ac:dyDescent="0.2">
      <c r="A6" s="343" t="s">
        <v>1</v>
      </c>
      <c r="B6" s="343"/>
      <c r="C6" s="343"/>
      <c r="D6" s="351" t="s">
        <v>79</v>
      </c>
      <c r="E6" s="351"/>
      <c r="F6" s="351"/>
      <c r="G6" s="351"/>
      <c r="H6" s="351"/>
      <c r="I6" s="351"/>
      <c r="J6" s="351"/>
      <c r="K6" s="351"/>
      <c r="L6" s="351"/>
      <c r="M6" s="351"/>
      <c r="N6" s="76"/>
      <c r="P6" s="27" t="s">
        <v>27</v>
      </c>
      <c r="Q6" s="352" t="str">
        <f>IF(Q5=0," ",CHOOSE(WEEKDAY(Q5,2),"Понедельник","Вторник","Среда","Четверг","Пятница","Суббота","Воскресенье"))</f>
        <v>Пятница</v>
      </c>
      <c r="R6" s="352"/>
      <c r="T6" s="353" t="s">
        <v>5</v>
      </c>
      <c r="U6" s="354"/>
      <c r="V6" s="355" t="s">
        <v>73</v>
      </c>
      <c r="W6" s="3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77"/>
      <c r="P7" s="29"/>
      <c r="Q7" s="48"/>
      <c r="R7" s="48"/>
      <c r="T7" s="353"/>
      <c r="U7" s="354"/>
      <c r="V7" s="357"/>
      <c r="W7" s="358"/>
      <c r="AB7" s="59"/>
      <c r="AC7" s="59"/>
      <c r="AD7" s="59"/>
      <c r="AE7" s="59"/>
    </row>
    <row r="8" spans="1:32" s="17" customFormat="1" ht="25.5" customHeight="1" x14ac:dyDescent="0.2">
      <c r="A8" s="364" t="s">
        <v>58</v>
      </c>
      <c r="B8" s="364"/>
      <c r="C8" s="364"/>
      <c r="D8" s="365" t="s">
        <v>80</v>
      </c>
      <c r="E8" s="365"/>
      <c r="F8" s="365"/>
      <c r="G8" s="365"/>
      <c r="H8" s="365"/>
      <c r="I8" s="365"/>
      <c r="J8" s="365"/>
      <c r="K8" s="365"/>
      <c r="L8" s="365"/>
      <c r="M8" s="365"/>
      <c r="N8" s="78"/>
      <c r="P8" s="27" t="s">
        <v>11</v>
      </c>
      <c r="Q8" s="366">
        <v>0.375</v>
      </c>
      <c r="R8" s="366"/>
      <c r="T8" s="353"/>
      <c r="U8" s="354"/>
      <c r="V8" s="357"/>
      <c r="W8" s="358"/>
      <c r="AB8" s="59"/>
      <c r="AC8" s="59"/>
      <c r="AD8" s="59"/>
      <c r="AE8" s="59"/>
    </row>
    <row r="9" spans="1:32" s="17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368" t="s">
        <v>46</v>
      </c>
      <c r="E9" s="369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3"/>
      <c r="P9" s="31" t="s">
        <v>15</v>
      </c>
      <c r="Q9" s="371"/>
      <c r="R9" s="371"/>
      <c r="T9" s="353"/>
      <c r="U9" s="354"/>
      <c r="V9" s="359"/>
      <c r="W9" s="3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368"/>
      <c r="E10" s="369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372" t="str">
        <f>IFERROR(VLOOKUP($D$10,Proxy,2,FALSE),"")</f>
        <v/>
      </c>
      <c r="I10" s="372"/>
      <c r="J10" s="372"/>
      <c r="K10" s="372"/>
      <c r="L10" s="372"/>
      <c r="M10" s="372"/>
      <c r="N10" s="74"/>
      <c r="P10" s="31" t="s">
        <v>32</v>
      </c>
      <c r="Q10" s="373"/>
      <c r="R10" s="373"/>
      <c r="U10" s="29" t="s">
        <v>12</v>
      </c>
      <c r="V10" s="374" t="s">
        <v>74</v>
      </c>
      <c r="W10" s="3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6"/>
      <c r="R11" s="376"/>
      <c r="U11" s="29" t="s">
        <v>28</v>
      </c>
      <c r="V11" s="377" t="s">
        <v>55</v>
      </c>
      <c r="W11" s="3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8" t="s">
        <v>75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79"/>
      <c r="P12" s="27" t="s">
        <v>30</v>
      </c>
      <c r="Q12" s="366"/>
      <c r="R12" s="366"/>
      <c r="S12" s="28"/>
      <c r="T12"/>
      <c r="U12" s="29" t="s">
        <v>46</v>
      </c>
      <c r="V12" s="379"/>
      <c r="W12" s="379"/>
      <c r="X12"/>
      <c r="AB12" s="59"/>
      <c r="AC12" s="59"/>
      <c r="AD12" s="59"/>
      <c r="AE12" s="59"/>
    </row>
    <row r="13" spans="1:32" s="17" customFormat="1" ht="23.25" customHeight="1" x14ac:dyDescent="0.2">
      <c r="A13" s="378" t="s">
        <v>76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79"/>
      <c r="O13" s="31"/>
      <c r="P13" s="31" t="s">
        <v>31</v>
      </c>
      <c r="Q13" s="377"/>
      <c r="R13" s="3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8" t="s">
        <v>77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0" t="s">
        <v>78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80"/>
      <c r="O15"/>
      <c r="P15" s="381" t="s">
        <v>61</v>
      </c>
      <c r="Q15" s="381"/>
      <c r="R15" s="381"/>
      <c r="S15" s="381"/>
      <c r="T15" s="3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2"/>
      <c r="Q16" s="382"/>
      <c r="R16" s="382"/>
      <c r="S16" s="382"/>
      <c r="T16" s="3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5" t="s">
        <v>59</v>
      </c>
      <c r="B17" s="385" t="s">
        <v>49</v>
      </c>
      <c r="C17" s="387" t="s">
        <v>48</v>
      </c>
      <c r="D17" s="389" t="s">
        <v>50</v>
      </c>
      <c r="E17" s="390"/>
      <c r="F17" s="385" t="s">
        <v>21</v>
      </c>
      <c r="G17" s="385" t="s">
        <v>24</v>
      </c>
      <c r="H17" s="385" t="s">
        <v>22</v>
      </c>
      <c r="I17" s="385" t="s">
        <v>23</v>
      </c>
      <c r="J17" s="385" t="s">
        <v>16</v>
      </c>
      <c r="K17" s="385" t="s">
        <v>69</v>
      </c>
      <c r="L17" s="385" t="s">
        <v>67</v>
      </c>
      <c r="M17" s="385" t="s">
        <v>2</v>
      </c>
      <c r="N17" s="385" t="s">
        <v>66</v>
      </c>
      <c r="O17" s="385" t="s">
        <v>25</v>
      </c>
      <c r="P17" s="389" t="s">
        <v>17</v>
      </c>
      <c r="Q17" s="393"/>
      <c r="R17" s="393"/>
      <c r="S17" s="393"/>
      <c r="T17" s="390"/>
      <c r="U17" s="383" t="s">
        <v>56</v>
      </c>
      <c r="V17" s="384"/>
      <c r="W17" s="385" t="s">
        <v>6</v>
      </c>
      <c r="X17" s="385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86"/>
      <c r="B18" s="386"/>
      <c r="C18" s="388"/>
      <c r="D18" s="391"/>
      <c r="E18" s="392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91"/>
      <c r="Q18" s="394"/>
      <c r="R18" s="394"/>
      <c r="S18" s="394"/>
      <c r="T18" s="392"/>
      <c r="U18" s="86" t="s">
        <v>44</v>
      </c>
      <c r="V18" s="86" t="s">
        <v>43</v>
      </c>
      <c r="W18" s="386"/>
      <c r="X18" s="386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407" t="s">
        <v>81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54"/>
      <c r="AB19" s="54"/>
      <c r="AC19" s="54"/>
    </row>
    <row r="20" spans="1:68" ht="16.5" customHeight="1" x14ac:dyDescent="0.25">
      <c r="A20" s="408" t="s">
        <v>81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5"/>
      <c r="AB20" s="65"/>
      <c r="AC20" s="82"/>
    </row>
    <row r="21" spans="1:68" ht="14.25" customHeight="1" x14ac:dyDescent="0.25">
      <c r="A21" s="409" t="s">
        <v>82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0">
        <v>4607111035752</v>
      </c>
      <c r="E22" s="41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2"/>
      <c r="R22" s="412"/>
      <c r="S22" s="412"/>
      <c r="T22" s="41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7"/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8"/>
      <c r="P23" s="414" t="s">
        <v>40</v>
      </c>
      <c r="Q23" s="415"/>
      <c r="R23" s="415"/>
      <c r="S23" s="415"/>
      <c r="T23" s="415"/>
      <c r="U23" s="415"/>
      <c r="V23" s="41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8"/>
      <c r="P24" s="414" t="s">
        <v>40</v>
      </c>
      <c r="Q24" s="415"/>
      <c r="R24" s="415"/>
      <c r="S24" s="415"/>
      <c r="T24" s="415"/>
      <c r="U24" s="415"/>
      <c r="V24" s="41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7" t="s">
        <v>45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7"/>
      <c r="X25" s="407"/>
      <c r="Y25" s="407"/>
      <c r="Z25" s="407"/>
      <c r="AA25" s="54"/>
      <c r="AB25" s="54"/>
      <c r="AC25" s="54"/>
    </row>
    <row r="26" spans="1:68" ht="16.5" customHeight="1" x14ac:dyDescent="0.25">
      <c r="A26" s="408" t="s">
        <v>90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5"/>
      <c r="AB26" s="65"/>
      <c r="AC26" s="82"/>
    </row>
    <row r="27" spans="1:68" ht="14.25" customHeight="1" x14ac:dyDescent="0.25">
      <c r="A27" s="409" t="s">
        <v>91</v>
      </c>
      <c r="B27" s="409"/>
      <c r="C27" s="409"/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0">
        <v>4607111036520</v>
      </c>
      <c r="E28" s="41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19" t="s">
        <v>94</v>
      </c>
      <c r="Q28" s="412"/>
      <c r="R28" s="412"/>
      <c r="S28" s="412"/>
      <c r="T28" s="41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0">
        <v>4607111036537</v>
      </c>
      <c r="E29" s="41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0" t="s">
        <v>100</v>
      </c>
      <c r="Q29" s="412"/>
      <c r="R29" s="412"/>
      <c r="S29" s="412"/>
      <c r="T29" s="41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4301132183</v>
      </c>
      <c r="D30" s="410">
        <v>4607111036605</v>
      </c>
      <c r="E30" s="41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1" t="s">
        <v>103</v>
      </c>
      <c r="Q30" s="412"/>
      <c r="R30" s="412"/>
      <c r="S30" s="412"/>
      <c r="T30" s="41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7"/>
      <c r="B31" s="417"/>
      <c r="C31" s="417"/>
      <c r="D31" s="417"/>
      <c r="E31" s="417"/>
      <c r="F31" s="417"/>
      <c r="G31" s="417"/>
      <c r="H31" s="417"/>
      <c r="I31" s="417"/>
      <c r="J31" s="417"/>
      <c r="K31" s="417"/>
      <c r="L31" s="417"/>
      <c r="M31" s="417"/>
      <c r="N31" s="417"/>
      <c r="O31" s="418"/>
      <c r="P31" s="414" t="s">
        <v>40</v>
      </c>
      <c r="Q31" s="415"/>
      <c r="R31" s="415"/>
      <c r="S31" s="415"/>
      <c r="T31" s="415"/>
      <c r="U31" s="415"/>
      <c r="V31" s="416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8"/>
      <c r="P32" s="414" t="s">
        <v>40</v>
      </c>
      <c r="Q32" s="415"/>
      <c r="R32" s="415"/>
      <c r="S32" s="415"/>
      <c r="T32" s="415"/>
      <c r="U32" s="415"/>
      <c r="V32" s="416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08" t="s">
        <v>104</v>
      </c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  <c r="Z33" s="408"/>
      <c r="AA33" s="65"/>
      <c r="AB33" s="65"/>
      <c r="AC33" s="82"/>
    </row>
    <row r="34" spans="1:68" ht="14.25" customHeight="1" x14ac:dyDescent="0.25">
      <c r="A34" s="409" t="s">
        <v>82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  <c r="Z34" s="409"/>
      <c r="AA34" s="66"/>
      <c r="AB34" s="66"/>
      <c r="AC34" s="83"/>
    </row>
    <row r="35" spans="1:68" ht="27" customHeight="1" x14ac:dyDescent="0.25">
      <c r="A35" s="63" t="s">
        <v>105</v>
      </c>
      <c r="B35" s="63" t="s">
        <v>106</v>
      </c>
      <c r="C35" s="36">
        <v>4301071090</v>
      </c>
      <c r="D35" s="410">
        <v>4620207490075</v>
      </c>
      <c r="E35" s="41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22" t="s">
        <v>107</v>
      </c>
      <c r="Q35" s="412"/>
      <c r="R35" s="412"/>
      <c r="S35" s="412"/>
      <c r="T35" s="41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108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109</v>
      </c>
      <c r="B36" s="63" t="s">
        <v>110</v>
      </c>
      <c r="C36" s="36">
        <v>4301071092</v>
      </c>
      <c r="D36" s="410">
        <v>4620207490174</v>
      </c>
      <c r="E36" s="41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3" t="s">
        <v>111</v>
      </c>
      <c r="Q36" s="412"/>
      <c r="R36" s="412"/>
      <c r="S36" s="412"/>
      <c r="T36" s="41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113</v>
      </c>
      <c r="B37" s="63" t="s">
        <v>114</v>
      </c>
      <c r="C37" s="36">
        <v>4301071091</v>
      </c>
      <c r="D37" s="410">
        <v>4620207490044</v>
      </c>
      <c r="E37" s="410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4" t="s">
        <v>115</v>
      </c>
      <c r="Q37" s="412"/>
      <c r="R37" s="412"/>
      <c r="S37" s="412"/>
      <c r="T37" s="41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116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7"/>
      <c r="B38" s="417"/>
      <c r="C38" s="417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8"/>
      <c r="P38" s="414" t="s">
        <v>40</v>
      </c>
      <c r="Q38" s="415"/>
      <c r="R38" s="415"/>
      <c r="S38" s="415"/>
      <c r="T38" s="415"/>
      <c r="U38" s="415"/>
      <c r="V38" s="416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7"/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8"/>
      <c r="P39" s="414" t="s">
        <v>40</v>
      </c>
      <c r="Q39" s="415"/>
      <c r="R39" s="415"/>
      <c r="S39" s="415"/>
      <c r="T39" s="415"/>
      <c r="U39" s="415"/>
      <c r="V39" s="416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08" t="s">
        <v>117</v>
      </c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408"/>
      <c r="AA40" s="65"/>
      <c r="AB40" s="65"/>
      <c r="AC40" s="82"/>
    </row>
    <row r="41" spans="1:68" ht="14.25" customHeight="1" x14ac:dyDescent="0.25">
      <c r="A41" s="409" t="s">
        <v>82</v>
      </c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66"/>
      <c r="AB41" s="66"/>
      <c r="AC41" s="83"/>
    </row>
    <row r="42" spans="1:68" ht="27" customHeight="1" x14ac:dyDescent="0.25">
      <c r="A42" s="63" t="s">
        <v>118</v>
      </c>
      <c r="B42" s="63" t="s">
        <v>119</v>
      </c>
      <c r="C42" s="36">
        <v>4301071032</v>
      </c>
      <c r="D42" s="410">
        <v>4607111038999</v>
      </c>
      <c r="E42" s="410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121</v>
      </c>
      <c r="M42" s="38" t="s">
        <v>86</v>
      </c>
      <c r="N42" s="38"/>
      <c r="O42" s="37">
        <v>180</v>
      </c>
      <c r="P42" s="42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2"/>
      <c r="R42" s="412"/>
      <c r="S42" s="412"/>
      <c r="T42" s="413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9" si="0">IFERROR(IF(X42="","",X42),"")</f>
        <v>0</v>
      </c>
      <c r="Z42" s="41">
        <f t="shared" ref="Z42:Z49" si="1">IFERROR(IF(X42="","",X42*0.0155),"")</f>
        <v>0</v>
      </c>
      <c r="AA42" s="68" t="s">
        <v>46</v>
      </c>
      <c r="AB42" s="69" t="s">
        <v>46</v>
      </c>
      <c r="AC42" s="103" t="s">
        <v>120</v>
      </c>
      <c r="AG42" s="81"/>
      <c r="AJ42" s="87" t="s">
        <v>122</v>
      </c>
      <c r="AK42" s="87">
        <v>12</v>
      </c>
      <c r="BB42" s="104" t="s">
        <v>70</v>
      </c>
      <c r="BM42" s="81">
        <f t="shared" ref="BM42:BM49" si="2">IFERROR(X42*I42,"0")</f>
        <v>0</v>
      </c>
      <c r="BN42" s="81">
        <f t="shared" ref="BN42:BN49" si="3">IFERROR(Y42*I42,"0")</f>
        <v>0</v>
      </c>
      <c r="BO42" s="81">
        <f t="shared" ref="BO42:BO49" si="4">IFERROR(X42/J42,"0")</f>
        <v>0</v>
      </c>
      <c r="BP42" s="81">
        <f t="shared" ref="BP42:BP49" si="5">IFERROR(Y42/J42,"0")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4301070972</v>
      </c>
      <c r="D43" s="410">
        <v>4607111037183</v>
      </c>
      <c r="E43" s="410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87</v>
      </c>
      <c r="L43" s="37" t="s">
        <v>125</v>
      </c>
      <c r="M43" s="38" t="s">
        <v>86</v>
      </c>
      <c r="N43" s="38"/>
      <c r="O43" s="37">
        <v>180</v>
      </c>
      <c r="P43" s="42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12"/>
      <c r="R43" s="412"/>
      <c r="S43" s="412"/>
      <c r="T43" s="41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120</v>
      </c>
      <c r="AG43" s="81"/>
      <c r="AJ43" s="87" t="s">
        <v>126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4301071044</v>
      </c>
      <c r="D44" s="410">
        <v>4607111039385</v>
      </c>
      <c r="E44" s="41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125</v>
      </c>
      <c r="M44" s="38" t="s">
        <v>86</v>
      </c>
      <c r="N44" s="38"/>
      <c r="O44" s="37">
        <v>180</v>
      </c>
      <c r="P44" s="4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2"/>
      <c r="R44" s="412"/>
      <c r="S44" s="412"/>
      <c r="T44" s="41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120</v>
      </c>
      <c r="AG44" s="81"/>
      <c r="AJ44" s="87" t="s">
        <v>126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129</v>
      </c>
      <c r="B45" s="63" t="s">
        <v>130</v>
      </c>
      <c r="C45" s="36">
        <v>4301071045</v>
      </c>
      <c r="D45" s="410">
        <v>4607111039392</v>
      </c>
      <c r="E45" s="410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121</v>
      </c>
      <c r="M45" s="38" t="s">
        <v>86</v>
      </c>
      <c r="N45" s="38"/>
      <c r="O45" s="37">
        <v>180</v>
      </c>
      <c r="P45" s="42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12"/>
      <c r="R45" s="412"/>
      <c r="S45" s="412"/>
      <c r="T45" s="41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131</v>
      </c>
      <c r="AG45" s="81"/>
      <c r="AJ45" s="87" t="s">
        <v>122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132</v>
      </c>
      <c r="B46" s="63" t="s">
        <v>133</v>
      </c>
      <c r="C46" s="36">
        <v>4301071031</v>
      </c>
      <c r="D46" s="410">
        <v>4607111038982</v>
      </c>
      <c r="E46" s="410"/>
      <c r="F46" s="62">
        <v>0.7</v>
      </c>
      <c r="G46" s="37">
        <v>10</v>
      </c>
      <c r="H46" s="62">
        <v>7</v>
      </c>
      <c r="I46" s="62">
        <v>7.2859999999999996</v>
      </c>
      <c r="J46" s="37">
        <v>84</v>
      </c>
      <c r="K46" s="37" t="s">
        <v>87</v>
      </c>
      <c r="L46" s="37" t="s">
        <v>121</v>
      </c>
      <c r="M46" s="38" t="s">
        <v>86</v>
      </c>
      <c r="N46" s="38"/>
      <c r="O46" s="37">
        <v>180</v>
      </c>
      <c r="P46" s="4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12"/>
      <c r="R46" s="412"/>
      <c r="S46" s="412"/>
      <c r="T46" s="41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131</v>
      </c>
      <c r="AG46" s="81"/>
      <c r="AJ46" s="87" t="s">
        <v>122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134</v>
      </c>
      <c r="B47" s="63" t="s">
        <v>135</v>
      </c>
      <c r="C47" s="36">
        <v>4301071046</v>
      </c>
      <c r="D47" s="410">
        <v>4607111039354</v>
      </c>
      <c r="E47" s="410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87</v>
      </c>
      <c r="L47" s="37" t="s">
        <v>121</v>
      </c>
      <c r="M47" s="38" t="s">
        <v>86</v>
      </c>
      <c r="N47" s="38"/>
      <c r="O47" s="37">
        <v>180</v>
      </c>
      <c r="P47" s="43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12"/>
      <c r="R47" s="412"/>
      <c r="S47" s="412"/>
      <c r="T47" s="41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131</v>
      </c>
      <c r="AG47" s="81"/>
      <c r="AJ47" s="87" t="s">
        <v>122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4301070968</v>
      </c>
      <c r="D48" s="410">
        <v>4607111036889</v>
      </c>
      <c r="E48" s="410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87</v>
      </c>
      <c r="L48" s="37" t="s">
        <v>121</v>
      </c>
      <c r="M48" s="38" t="s">
        <v>86</v>
      </c>
      <c r="N48" s="38"/>
      <c r="O48" s="37">
        <v>180</v>
      </c>
      <c r="P48" s="4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12"/>
      <c r="R48" s="412"/>
      <c r="S48" s="412"/>
      <c r="T48" s="41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131</v>
      </c>
      <c r="AG48" s="81"/>
      <c r="AJ48" s="87" t="s">
        <v>122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138</v>
      </c>
      <c r="B49" s="63" t="s">
        <v>139</v>
      </c>
      <c r="C49" s="36">
        <v>4301071047</v>
      </c>
      <c r="D49" s="410">
        <v>4607111039330</v>
      </c>
      <c r="E49" s="410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87</v>
      </c>
      <c r="L49" s="37" t="s">
        <v>121</v>
      </c>
      <c r="M49" s="38" t="s">
        <v>86</v>
      </c>
      <c r="N49" s="38"/>
      <c r="O49" s="37">
        <v>180</v>
      </c>
      <c r="P49" s="4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12"/>
      <c r="R49" s="412"/>
      <c r="S49" s="412"/>
      <c r="T49" s="41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131</v>
      </c>
      <c r="AG49" s="81"/>
      <c r="AJ49" s="87" t="s">
        <v>122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x14ac:dyDescent="0.2">
      <c r="A50" s="417"/>
      <c r="B50" s="417"/>
      <c r="C50" s="417"/>
      <c r="D50" s="417"/>
      <c r="E50" s="417"/>
      <c r="F50" s="417"/>
      <c r="G50" s="417"/>
      <c r="H50" s="417"/>
      <c r="I50" s="417"/>
      <c r="J50" s="417"/>
      <c r="K50" s="417"/>
      <c r="L50" s="417"/>
      <c r="M50" s="417"/>
      <c r="N50" s="417"/>
      <c r="O50" s="418"/>
      <c r="P50" s="414" t="s">
        <v>40</v>
      </c>
      <c r="Q50" s="415"/>
      <c r="R50" s="415"/>
      <c r="S50" s="415"/>
      <c r="T50" s="415"/>
      <c r="U50" s="415"/>
      <c r="V50" s="416"/>
      <c r="W50" s="42" t="s">
        <v>39</v>
      </c>
      <c r="X50" s="43">
        <f>IFERROR(SUM(X42:X49),"0")</f>
        <v>0</v>
      </c>
      <c r="Y50" s="43">
        <f>IFERROR(SUM(Y42:Y49),"0")</f>
        <v>0</v>
      </c>
      <c r="Z50" s="43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7"/>
      <c r="AB50" s="67"/>
      <c r="AC50" s="67"/>
    </row>
    <row r="51" spans="1:68" x14ac:dyDescent="0.2">
      <c r="A51" s="417"/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8"/>
      <c r="P51" s="414" t="s">
        <v>40</v>
      </c>
      <c r="Q51" s="415"/>
      <c r="R51" s="415"/>
      <c r="S51" s="415"/>
      <c r="T51" s="415"/>
      <c r="U51" s="415"/>
      <c r="V51" s="416"/>
      <c r="W51" s="42" t="s">
        <v>0</v>
      </c>
      <c r="X51" s="43">
        <f>IFERROR(SUMPRODUCT(X42:X49*H42:H49),"0")</f>
        <v>0</v>
      </c>
      <c r="Y51" s="43">
        <f>IFERROR(SUMPRODUCT(Y42:Y49*H42:H49),"0")</f>
        <v>0</v>
      </c>
      <c r="Z51" s="42"/>
      <c r="AA51" s="67"/>
      <c r="AB51" s="67"/>
      <c r="AC51" s="67"/>
    </row>
    <row r="52" spans="1:68" ht="16.5" customHeight="1" x14ac:dyDescent="0.25">
      <c r="A52" s="408" t="s">
        <v>140</v>
      </c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408"/>
      <c r="AA52" s="65"/>
      <c r="AB52" s="65"/>
      <c r="AC52" s="82"/>
    </row>
    <row r="53" spans="1:68" ht="14.25" customHeight="1" x14ac:dyDescent="0.25">
      <c r="A53" s="409" t="s">
        <v>82</v>
      </c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66"/>
      <c r="AB53" s="66"/>
      <c r="AC53" s="83"/>
    </row>
    <row r="54" spans="1:68" ht="16.5" customHeight="1" x14ac:dyDescent="0.25">
      <c r="A54" s="63" t="s">
        <v>141</v>
      </c>
      <c r="B54" s="63" t="s">
        <v>142</v>
      </c>
      <c r="C54" s="36">
        <v>4301071073</v>
      </c>
      <c r="D54" s="410">
        <v>4620207490822</v>
      </c>
      <c r="E54" s="410"/>
      <c r="F54" s="62">
        <v>0.43</v>
      </c>
      <c r="G54" s="37">
        <v>8</v>
      </c>
      <c r="H54" s="62">
        <v>3.44</v>
      </c>
      <c r="I54" s="62">
        <v>3.64</v>
      </c>
      <c r="J54" s="37">
        <v>144</v>
      </c>
      <c r="K54" s="37" t="s">
        <v>87</v>
      </c>
      <c r="L54" s="37" t="s">
        <v>88</v>
      </c>
      <c r="M54" s="38" t="s">
        <v>86</v>
      </c>
      <c r="N54" s="38"/>
      <c r="O54" s="37">
        <v>365</v>
      </c>
      <c r="P54" s="433" t="s">
        <v>143</v>
      </c>
      <c r="Q54" s="412"/>
      <c r="R54" s="412"/>
      <c r="S54" s="412"/>
      <c r="T54" s="413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IFERROR(IF(X54="","",X54*0.00866),"")</f>
        <v>0</v>
      </c>
      <c r="AA54" s="68" t="s">
        <v>46</v>
      </c>
      <c r="AB54" s="69" t="s">
        <v>46</v>
      </c>
      <c r="AC54" s="119" t="s">
        <v>144</v>
      </c>
      <c r="AG54" s="81"/>
      <c r="AJ54" s="87" t="s">
        <v>89</v>
      </c>
      <c r="AK54" s="87">
        <v>1</v>
      </c>
      <c r="BB54" s="120" t="s">
        <v>70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417"/>
      <c r="B55" s="417"/>
      <c r="C55" s="417"/>
      <c r="D55" s="417"/>
      <c r="E55" s="417"/>
      <c r="F55" s="417"/>
      <c r="G55" s="417"/>
      <c r="H55" s="417"/>
      <c r="I55" s="417"/>
      <c r="J55" s="417"/>
      <c r="K55" s="417"/>
      <c r="L55" s="417"/>
      <c r="M55" s="417"/>
      <c r="N55" s="417"/>
      <c r="O55" s="418"/>
      <c r="P55" s="414" t="s">
        <v>40</v>
      </c>
      <c r="Q55" s="415"/>
      <c r="R55" s="415"/>
      <c r="S55" s="415"/>
      <c r="T55" s="415"/>
      <c r="U55" s="415"/>
      <c r="V55" s="416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417"/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17"/>
      <c r="O56" s="418"/>
      <c r="P56" s="414" t="s">
        <v>40</v>
      </c>
      <c r="Q56" s="415"/>
      <c r="R56" s="415"/>
      <c r="S56" s="415"/>
      <c r="T56" s="415"/>
      <c r="U56" s="415"/>
      <c r="V56" s="416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409" t="s">
        <v>145</v>
      </c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  <c r="AA57" s="66"/>
      <c r="AB57" s="66"/>
      <c r="AC57" s="83"/>
    </row>
    <row r="58" spans="1:68" ht="16.5" customHeight="1" x14ac:dyDescent="0.25">
      <c r="A58" s="63" t="s">
        <v>146</v>
      </c>
      <c r="B58" s="63" t="s">
        <v>147</v>
      </c>
      <c r="C58" s="36">
        <v>4301100087</v>
      </c>
      <c r="D58" s="410">
        <v>4607111039743</v>
      </c>
      <c r="E58" s="410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97</v>
      </c>
      <c r="L58" s="37" t="s">
        <v>88</v>
      </c>
      <c r="M58" s="38" t="s">
        <v>86</v>
      </c>
      <c r="N58" s="38"/>
      <c r="O58" s="37">
        <v>365</v>
      </c>
      <c r="P58" s="434" t="s">
        <v>148</v>
      </c>
      <c r="Q58" s="412"/>
      <c r="R58" s="412"/>
      <c r="S58" s="412"/>
      <c r="T58" s="41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149</v>
      </c>
      <c r="AG58" s="81"/>
      <c r="AJ58" s="87" t="s">
        <v>89</v>
      </c>
      <c r="AK58" s="87">
        <v>1</v>
      </c>
      <c r="BB58" s="122" t="s">
        <v>96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17"/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17"/>
      <c r="O59" s="418"/>
      <c r="P59" s="414" t="s">
        <v>40</v>
      </c>
      <c r="Q59" s="415"/>
      <c r="R59" s="415"/>
      <c r="S59" s="415"/>
      <c r="T59" s="415"/>
      <c r="U59" s="415"/>
      <c r="V59" s="416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17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8"/>
      <c r="P60" s="414" t="s">
        <v>40</v>
      </c>
      <c r="Q60" s="415"/>
      <c r="R60" s="415"/>
      <c r="S60" s="415"/>
      <c r="T60" s="415"/>
      <c r="U60" s="415"/>
      <c r="V60" s="416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09" t="s">
        <v>91</v>
      </c>
      <c r="B61" s="409"/>
      <c r="C61" s="409"/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66"/>
      <c r="AB61" s="66"/>
      <c r="AC61" s="83"/>
    </row>
    <row r="62" spans="1:68" ht="16.5" customHeight="1" x14ac:dyDescent="0.25">
      <c r="A62" s="63" t="s">
        <v>150</v>
      </c>
      <c r="B62" s="63" t="s">
        <v>151</v>
      </c>
      <c r="C62" s="36">
        <v>4301132194</v>
      </c>
      <c r="D62" s="410">
        <v>4607111039712</v>
      </c>
      <c r="E62" s="410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97</v>
      </c>
      <c r="L62" s="37" t="s">
        <v>88</v>
      </c>
      <c r="M62" s="38" t="s">
        <v>86</v>
      </c>
      <c r="N62" s="38"/>
      <c r="O62" s="37">
        <v>365</v>
      </c>
      <c r="P62" s="435" t="s">
        <v>152</v>
      </c>
      <c r="Q62" s="412"/>
      <c r="R62" s="412"/>
      <c r="S62" s="412"/>
      <c r="T62" s="41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153</v>
      </c>
      <c r="AG62" s="81"/>
      <c r="AJ62" s="87" t="s">
        <v>89</v>
      </c>
      <c r="AK62" s="87">
        <v>1</v>
      </c>
      <c r="BB62" s="124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17"/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8"/>
      <c r="P63" s="414" t="s">
        <v>40</v>
      </c>
      <c r="Q63" s="415"/>
      <c r="R63" s="415"/>
      <c r="S63" s="415"/>
      <c r="T63" s="415"/>
      <c r="U63" s="415"/>
      <c r="V63" s="416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17"/>
      <c r="B64" s="417"/>
      <c r="C64" s="417"/>
      <c r="D64" s="417"/>
      <c r="E64" s="417"/>
      <c r="F64" s="417"/>
      <c r="G64" s="417"/>
      <c r="H64" s="417"/>
      <c r="I64" s="417"/>
      <c r="J64" s="417"/>
      <c r="K64" s="417"/>
      <c r="L64" s="417"/>
      <c r="M64" s="417"/>
      <c r="N64" s="417"/>
      <c r="O64" s="418"/>
      <c r="P64" s="414" t="s">
        <v>40</v>
      </c>
      <c r="Q64" s="415"/>
      <c r="R64" s="415"/>
      <c r="S64" s="415"/>
      <c r="T64" s="415"/>
      <c r="U64" s="415"/>
      <c r="V64" s="416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09" t="s">
        <v>154</v>
      </c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  <c r="AA65" s="66"/>
      <c r="AB65" s="66"/>
      <c r="AC65" s="83"/>
    </row>
    <row r="66" spans="1:68" ht="16.5" customHeight="1" x14ac:dyDescent="0.25">
      <c r="A66" s="63" t="s">
        <v>155</v>
      </c>
      <c r="B66" s="63" t="s">
        <v>156</v>
      </c>
      <c r="C66" s="36">
        <v>4301136018</v>
      </c>
      <c r="D66" s="410">
        <v>4607111037008</v>
      </c>
      <c r="E66" s="410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2"/>
      <c r="R66" s="412"/>
      <c r="S66" s="412"/>
      <c r="T66" s="41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157</v>
      </c>
      <c r="AG66" s="81"/>
      <c r="AJ66" s="87" t="s">
        <v>89</v>
      </c>
      <c r="AK66" s="87">
        <v>1</v>
      </c>
      <c r="BB66" s="126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7"/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8"/>
      <c r="P67" s="414" t="s">
        <v>40</v>
      </c>
      <c r="Q67" s="415"/>
      <c r="R67" s="415"/>
      <c r="S67" s="415"/>
      <c r="T67" s="415"/>
      <c r="U67" s="415"/>
      <c r="V67" s="416"/>
      <c r="W67" s="42" t="s">
        <v>39</v>
      </c>
      <c r="X67" s="43">
        <f>IFERROR(SUM(X66:X66),"0")</f>
        <v>0</v>
      </c>
      <c r="Y67" s="43">
        <f>IFERROR(SUM(Y66:Y66),"0")</f>
        <v>0</v>
      </c>
      <c r="Z67" s="43">
        <f>IFERROR(IF(Z66="",0,Z66),"0")</f>
        <v>0</v>
      </c>
      <c r="AA67" s="67"/>
      <c r="AB67" s="67"/>
      <c r="AC67" s="67"/>
    </row>
    <row r="68" spans="1:68" x14ac:dyDescent="0.2">
      <c r="A68" s="417"/>
      <c r="B68" s="417"/>
      <c r="C68" s="417"/>
      <c r="D68" s="417"/>
      <c r="E68" s="417"/>
      <c r="F68" s="417"/>
      <c r="G68" s="417"/>
      <c r="H68" s="417"/>
      <c r="I68" s="417"/>
      <c r="J68" s="417"/>
      <c r="K68" s="417"/>
      <c r="L68" s="417"/>
      <c r="M68" s="417"/>
      <c r="N68" s="417"/>
      <c r="O68" s="418"/>
      <c r="P68" s="414" t="s">
        <v>40</v>
      </c>
      <c r="Q68" s="415"/>
      <c r="R68" s="415"/>
      <c r="S68" s="415"/>
      <c r="T68" s="415"/>
      <c r="U68" s="415"/>
      <c r="V68" s="416"/>
      <c r="W68" s="42" t="s">
        <v>0</v>
      </c>
      <c r="X68" s="43">
        <f>IFERROR(SUMPRODUCT(X66:X66*H66:H66),"0")</f>
        <v>0</v>
      </c>
      <c r="Y68" s="43">
        <f>IFERROR(SUMPRODUCT(Y66:Y66*H66:H66),"0")</f>
        <v>0</v>
      </c>
      <c r="Z68" s="42"/>
      <c r="AA68" s="67"/>
      <c r="AB68" s="67"/>
      <c r="AC68" s="67"/>
    </row>
    <row r="69" spans="1:68" ht="14.25" customHeight="1" x14ac:dyDescent="0.25">
      <c r="A69" s="409" t="s">
        <v>158</v>
      </c>
      <c r="B69" s="409"/>
      <c r="C69" s="409"/>
      <c r="D69" s="409"/>
      <c r="E69" s="409"/>
      <c r="F69" s="409"/>
      <c r="G69" s="409"/>
      <c r="H69" s="409"/>
      <c r="I69" s="409"/>
      <c r="J69" s="409"/>
      <c r="K69" s="409"/>
      <c r="L69" s="409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09"/>
      <c r="X69" s="409"/>
      <c r="Y69" s="409"/>
      <c r="Z69" s="409"/>
      <c r="AA69" s="66"/>
      <c r="AB69" s="66"/>
      <c r="AC69" s="83"/>
    </row>
    <row r="70" spans="1:68" ht="16.5" customHeight="1" x14ac:dyDescent="0.25">
      <c r="A70" s="63" t="s">
        <v>159</v>
      </c>
      <c r="B70" s="63" t="s">
        <v>160</v>
      </c>
      <c r="C70" s="36">
        <v>4301135664</v>
      </c>
      <c r="D70" s="410">
        <v>4607111039705</v>
      </c>
      <c r="E70" s="410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97</v>
      </c>
      <c r="L70" s="37" t="s">
        <v>88</v>
      </c>
      <c r="M70" s="38" t="s">
        <v>86</v>
      </c>
      <c r="N70" s="38"/>
      <c r="O70" s="37">
        <v>365</v>
      </c>
      <c r="P70" s="437" t="s">
        <v>161</v>
      </c>
      <c r="Q70" s="412"/>
      <c r="R70" s="412"/>
      <c r="S70" s="412"/>
      <c r="T70" s="41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157</v>
      </c>
      <c r="AG70" s="81"/>
      <c r="AJ70" s="87" t="s">
        <v>89</v>
      </c>
      <c r="AK70" s="87">
        <v>1</v>
      </c>
      <c r="BB70" s="128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162</v>
      </c>
      <c r="B71" s="63" t="s">
        <v>163</v>
      </c>
      <c r="C71" s="36">
        <v>4301135665</v>
      </c>
      <c r="D71" s="410">
        <v>4607111039729</v>
      </c>
      <c r="E71" s="410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38" t="s">
        <v>164</v>
      </c>
      <c r="Q71" s="412"/>
      <c r="R71" s="412"/>
      <c r="S71" s="412"/>
      <c r="T71" s="413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165</v>
      </c>
      <c r="AG71" s="81"/>
      <c r="AJ71" s="87" t="s">
        <v>89</v>
      </c>
      <c r="AK71" s="87">
        <v>1</v>
      </c>
      <c r="BB71" s="130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166</v>
      </c>
      <c r="B72" s="63" t="s">
        <v>167</v>
      </c>
      <c r="C72" s="36">
        <v>4301135702</v>
      </c>
      <c r="D72" s="410">
        <v>4620207490228</v>
      </c>
      <c r="E72" s="410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39" t="s">
        <v>168</v>
      </c>
      <c r="Q72" s="412"/>
      <c r="R72" s="412"/>
      <c r="S72" s="412"/>
      <c r="T72" s="413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165</v>
      </c>
      <c r="AG72" s="81"/>
      <c r="AJ72" s="87" t="s">
        <v>89</v>
      </c>
      <c r="AK72" s="87">
        <v>1</v>
      </c>
      <c r="BB72" s="132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7"/>
      <c r="B73" s="417"/>
      <c r="C73" s="417"/>
      <c r="D73" s="417"/>
      <c r="E73" s="417"/>
      <c r="F73" s="417"/>
      <c r="G73" s="417"/>
      <c r="H73" s="417"/>
      <c r="I73" s="417"/>
      <c r="J73" s="417"/>
      <c r="K73" s="417"/>
      <c r="L73" s="417"/>
      <c r="M73" s="417"/>
      <c r="N73" s="417"/>
      <c r="O73" s="418"/>
      <c r="P73" s="414" t="s">
        <v>40</v>
      </c>
      <c r="Q73" s="415"/>
      <c r="R73" s="415"/>
      <c r="S73" s="415"/>
      <c r="T73" s="415"/>
      <c r="U73" s="415"/>
      <c r="V73" s="416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7"/>
      <c r="B74" s="417"/>
      <c r="C74" s="417"/>
      <c r="D74" s="417"/>
      <c r="E74" s="417"/>
      <c r="F74" s="417"/>
      <c r="G74" s="417"/>
      <c r="H74" s="417"/>
      <c r="I74" s="417"/>
      <c r="J74" s="417"/>
      <c r="K74" s="417"/>
      <c r="L74" s="417"/>
      <c r="M74" s="417"/>
      <c r="N74" s="417"/>
      <c r="O74" s="418"/>
      <c r="P74" s="414" t="s">
        <v>40</v>
      </c>
      <c r="Q74" s="415"/>
      <c r="R74" s="415"/>
      <c r="S74" s="415"/>
      <c r="T74" s="415"/>
      <c r="U74" s="415"/>
      <c r="V74" s="416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08" t="s">
        <v>169</v>
      </c>
      <c r="B75" s="408"/>
      <c r="C75" s="408"/>
      <c r="D75" s="408"/>
      <c r="E75" s="408"/>
      <c r="F75" s="408"/>
      <c r="G75" s="408"/>
      <c r="H75" s="408"/>
      <c r="I75" s="408"/>
      <c r="J75" s="408"/>
      <c r="K75" s="408"/>
      <c r="L75" s="408"/>
      <c r="M75" s="408"/>
      <c r="N75" s="408"/>
      <c r="O75" s="408"/>
      <c r="P75" s="408"/>
      <c r="Q75" s="408"/>
      <c r="R75" s="408"/>
      <c r="S75" s="408"/>
      <c r="T75" s="408"/>
      <c r="U75" s="408"/>
      <c r="V75" s="408"/>
      <c r="W75" s="408"/>
      <c r="X75" s="408"/>
      <c r="Y75" s="408"/>
      <c r="Z75" s="408"/>
      <c r="AA75" s="65"/>
      <c r="AB75" s="65"/>
      <c r="AC75" s="82"/>
    </row>
    <row r="76" spans="1:68" ht="14.25" customHeight="1" x14ac:dyDescent="0.25">
      <c r="A76" s="409" t="s">
        <v>82</v>
      </c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  <c r="U76" s="409"/>
      <c r="V76" s="409"/>
      <c r="W76" s="409"/>
      <c r="X76" s="409"/>
      <c r="Y76" s="409"/>
      <c r="Z76" s="409"/>
      <c r="AA76" s="66"/>
      <c r="AB76" s="66"/>
      <c r="AC76" s="83"/>
    </row>
    <row r="77" spans="1:68" ht="27" customHeight="1" x14ac:dyDescent="0.25">
      <c r="A77" s="63" t="s">
        <v>170</v>
      </c>
      <c r="B77" s="63" t="s">
        <v>171</v>
      </c>
      <c r="C77" s="36">
        <v>4301070977</v>
      </c>
      <c r="D77" s="410">
        <v>4607111037411</v>
      </c>
      <c r="E77" s="410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173</v>
      </c>
      <c r="L77" s="37" t="s">
        <v>121</v>
      </c>
      <c r="M77" s="38" t="s">
        <v>86</v>
      </c>
      <c r="N77" s="38"/>
      <c r="O77" s="37">
        <v>180</v>
      </c>
      <c r="P77" s="4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2"/>
      <c r="R77" s="412"/>
      <c r="S77" s="412"/>
      <c r="T77" s="413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172</v>
      </c>
      <c r="AG77" s="81"/>
      <c r="AJ77" s="87" t="s">
        <v>122</v>
      </c>
      <c r="AK77" s="87">
        <v>18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174</v>
      </c>
      <c r="B78" s="63" t="s">
        <v>175</v>
      </c>
      <c r="C78" s="36">
        <v>4301070981</v>
      </c>
      <c r="D78" s="410">
        <v>4607111036728</v>
      </c>
      <c r="E78" s="410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87</v>
      </c>
      <c r="L78" s="37" t="s">
        <v>125</v>
      </c>
      <c r="M78" s="38" t="s">
        <v>86</v>
      </c>
      <c r="N78" s="38"/>
      <c r="O78" s="37">
        <v>180</v>
      </c>
      <c r="P78" s="44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2"/>
      <c r="R78" s="412"/>
      <c r="S78" s="412"/>
      <c r="T78" s="413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172</v>
      </c>
      <c r="AG78" s="81"/>
      <c r="AJ78" s="87" t="s">
        <v>126</v>
      </c>
      <c r="AK78" s="87">
        <v>144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17"/>
      <c r="B79" s="417"/>
      <c r="C79" s="417"/>
      <c r="D79" s="417"/>
      <c r="E79" s="417"/>
      <c r="F79" s="417"/>
      <c r="G79" s="417"/>
      <c r="H79" s="417"/>
      <c r="I79" s="417"/>
      <c r="J79" s="417"/>
      <c r="K79" s="417"/>
      <c r="L79" s="417"/>
      <c r="M79" s="417"/>
      <c r="N79" s="417"/>
      <c r="O79" s="418"/>
      <c r="P79" s="414" t="s">
        <v>40</v>
      </c>
      <c r="Q79" s="415"/>
      <c r="R79" s="415"/>
      <c r="S79" s="415"/>
      <c r="T79" s="415"/>
      <c r="U79" s="415"/>
      <c r="V79" s="416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17"/>
      <c r="B80" s="417"/>
      <c r="C80" s="417"/>
      <c r="D80" s="417"/>
      <c r="E80" s="417"/>
      <c r="F80" s="417"/>
      <c r="G80" s="417"/>
      <c r="H80" s="417"/>
      <c r="I80" s="417"/>
      <c r="J80" s="417"/>
      <c r="K80" s="417"/>
      <c r="L80" s="417"/>
      <c r="M80" s="417"/>
      <c r="N80" s="417"/>
      <c r="O80" s="418"/>
      <c r="P80" s="414" t="s">
        <v>40</v>
      </c>
      <c r="Q80" s="415"/>
      <c r="R80" s="415"/>
      <c r="S80" s="415"/>
      <c r="T80" s="415"/>
      <c r="U80" s="415"/>
      <c r="V80" s="416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08" t="s">
        <v>176</v>
      </c>
      <c r="B81" s="408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  <c r="V81" s="408"/>
      <c r="W81" s="408"/>
      <c r="X81" s="408"/>
      <c r="Y81" s="408"/>
      <c r="Z81" s="408"/>
      <c r="AA81" s="65"/>
      <c r="AB81" s="65"/>
      <c r="AC81" s="82"/>
    </row>
    <row r="82" spans="1:68" ht="14.25" customHeight="1" x14ac:dyDescent="0.25">
      <c r="A82" s="409" t="s">
        <v>158</v>
      </c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66"/>
      <c r="AB82" s="66"/>
      <c r="AC82" s="83"/>
    </row>
    <row r="83" spans="1:68" ht="27" customHeight="1" x14ac:dyDescent="0.25">
      <c r="A83" s="63" t="s">
        <v>177</v>
      </c>
      <c r="B83" s="63" t="s">
        <v>178</v>
      </c>
      <c r="C83" s="36">
        <v>4301135584</v>
      </c>
      <c r="D83" s="410">
        <v>4607111033659</v>
      </c>
      <c r="E83" s="41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97</v>
      </c>
      <c r="L83" s="37" t="s">
        <v>88</v>
      </c>
      <c r="M83" s="38" t="s">
        <v>86</v>
      </c>
      <c r="N83" s="38"/>
      <c r="O83" s="37">
        <v>180</v>
      </c>
      <c r="P83" s="442" t="s">
        <v>179</v>
      </c>
      <c r="Q83" s="412"/>
      <c r="R83" s="412"/>
      <c r="S83" s="412"/>
      <c r="T83" s="413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180</v>
      </c>
      <c r="AG83" s="81"/>
      <c r="AJ83" s="87" t="s">
        <v>89</v>
      </c>
      <c r="AK83" s="87">
        <v>1</v>
      </c>
      <c r="BB83" s="138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7"/>
      <c r="B84" s="417"/>
      <c r="C84" s="417"/>
      <c r="D84" s="417"/>
      <c r="E84" s="417"/>
      <c r="F84" s="417"/>
      <c r="G84" s="417"/>
      <c r="H84" s="417"/>
      <c r="I84" s="417"/>
      <c r="J84" s="417"/>
      <c r="K84" s="417"/>
      <c r="L84" s="417"/>
      <c r="M84" s="417"/>
      <c r="N84" s="417"/>
      <c r="O84" s="418"/>
      <c r="P84" s="414" t="s">
        <v>40</v>
      </c>
      <c r="Q84" s="415"/>
      <c r="R84" s="415"/>
      <c r="S84" s="415"/>
      <c r="T84" s="415"/>
      <c r="U84" s="415"/>
      <c r="V84" s="416"/>
      <c r="W84" s="42" t="s">
        <v>39</v>
      </c>
      <c r="X84" s="43">
        <f>IFERROR(SUM(X83:X83),"0")</f>
        <v>0</v>
      </c>
      <c r="Y84" s="43">
        <f>IFERROR(SUM(Y83:Y83),"0")</f>
        <v>0</v>
      </c>
      <c r="Z84" s="43">
        <f>IFERROR(IF(Z83="",0,Z83),"0")</f>
        <v>0</v>
      </c>
      <c r="AA84" s="67"/>
      <c r="AB84" s="67"/>
      <c r="AC84" s="67"/>
    </row>
    <row r="85" spans="1:68" x14ac:dyDescent="0.2">
      <c r="A85" s="417"/>
      <c r="B85" s="417"/>
      <c r="C85" s="417"/>
      <c r="D85" s="417"/>
      <c r="E85" s="417"/>
      <c r="F85" s="417"/>
      <c r="G85" s="417"/>
      <c r="H85" s="417"/>
      <c r="I85" s="417"/>
      <c r="J85" s="417"/>
      <c r="K85" s="417"/>
      <c r="L85" s="417"/>
      <c r="M85" s="417"/>
      <c r="N85" s="417"/>
      <c r="O85" s="418"/>
      <c r="P85" s="414" t="s">
        <v>40</v>
      </c>
      <c r="Q85" s="415"/>
      <c r="R85" s="415"/>
      <c r="S85" s="415"/>
      <c r="T85" s="415"/>
      <c r="U85" s="415"/>
      <c r="V85" s="416"/>
      <c r="W85" s="42" t="s">
        <v>0</v>
      </c>
      <c r="X85" s="43">
        <f>IFERROR(SUMPRODUCT(X83:X83*H83:H83),"0")</f>
        <v>0</v>
      </c>
      <c r="Y85" s="43">
        <f>IFERROR(SUMPRODUCT(Y83:Y83*H83:H83),"0")</f>
        <v>0</v>
      </c>
      <c r="Z85" s="42"/>
      <c r="AA85" s="67"/>
      <c r="AB85" s="67"/>
      <c r="AC85" s="67"/>
    </row>
    <row r="86" spans="1:68" ht="16.5" customHeight="1" x14ac:dyDescent="0.25">
      <c r="A86" s="408" t="s">
        <v>181</v>
      </c>
      <c r="B86" s="408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8"/>
      <c r="U86" s="408"/>
      <c r="V86" s="408"/>
      <c r="W86" s="408"/>
      <c r="X86" s="408"/>
      <c r="Y86" s="408"/>
      <c r="Z86" s="408"/>
      <c r="AA86" s="65"/>
      <c r="AB86" s="65"/>
      <c r="AC86" s="82"/>
    </row>
    <row r="87" spans="1:68" ht="14.25" customHeight="1" x14ac:dyDescent="0.25">
      <c r="A87" s="409" t="s">
        <v>182</v>
      </c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  <c r="AA87" s="66"/>
      <c r="AB87" s="66"/>
      <c r="AC87" s="83"/>
    </row>
    <row r="88" spans="1:68" ht="27" customHeight="1" x14ac:dyDescent="0.25">
      <c r="A88" s="63" t="s">
        <v>183</v>
      </c>
      <c r="B88" s="63" t="s">
        <v>184</v>
      </c>
      <c r="C88" s="36">
        <v>4301131041</v>
      </c>
      <c r="D88" s="410">
        <v>4607111034120</v>
      </c>
      <c r="E88" s="41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43" t="s">
        <v>185</v>
      </c>
      <c r="Q88" s="412"/>
      <c r="R88" s="412"/>
      <c r="S88" s="412"/>
      <c r="T88" s="41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186</v>
      </c>
      <c r="AG88" s="81"/>
      <c r="AJ88" s="87" t="s">
        <v>89</v>
      </c>
      <c r="AK88" s="87">
        <v>1</v>
      </c>
      <c r="BB88" s="140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4301131042</v>
      </c>
      <c r="D89" s="410">
        <v>4607111034137</v>
      </c>
      <c r="E89" s="410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44" t="s">
        <v>189</v>
      </c>
      <c r="Q89" s="412"/>
      <c r="R89" s="412"/>
      <c r="S89" s="412"/>
      <c r="T89" s="413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190</v>
      </c>
      <c r="AG89" s="81"/>
      <c r="AJ89" s="87" t="s">
        <v>89</v>
      </c>
      <c r="AK89" s="87">
        <v>1</v>
      </c>
      <c r="BB89" s="142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17"/>
      <c r="B90" s="417"/>
      <c r="C90" s="417"/>
      <c r="D90" s="417"/>
      <c r="E90" s="417"/>
      <c r="F90" s="417"/>
      <c r="G90" s="417"/>
      <c r="H90" s="417"/>
      <c r="I90" s="417"/>
      <c r="J90" s="417"/>
      <c r="K90" s="417"/>
      <c r="L90" s="417"/>
      <c r="M90" s="417"/>
      <c r="N90" s="417"/>
      <c r="O90" s="418"/>
      <c r="P90" s="414" t="s">
        <v>40</v>
      </c>
      <c r="Q90" s="415"/>
      <c r="R90" s="415"/>
      <c r="S90" s="415"/>
      <c r="T90" s="415"/>
      <c r="U90" s="415"/>
      <c r="V90" s="416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17"/>
      <c r="B91" s="417"/>
      <c r="C91" s="417"/>
      <c r="D91" s="417"/>
      <c r="E91" s="417"/>
      <c r="F91" s="417"/>
      <c r="G91" s="417"/>
      <c r="H91" s="417"/>
      <c r="I91" s="417"/>
      <c r="J91" s="417"/>
      <c r="K91" s="417"/>
      <c r="L91" s="417"/>
      <c r="M91" s="417"/>
      <c r="N91" s="417"/>
      <c r="O91" s="418"/>
      <c r="P91" s="414" t="s">
        <v>40</v>
      </c>
      <c r="Q91" s="415"/>
      <c r="R91" s="415"/>
      <c r="S91" s="415"/>
      <c r="T91" s="415"/>
      <c r="U91" s="415"/>
      <c r="V91" s="416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08" t="s">
        <v>191</v>
      </c>
      <c r="B92" s="408"/>
      <c r="C92" s="408"/>
      <c r="D92" s="408"/>
      <c r="E92" s="408"/>
      <c r="F92" s="408"/>
      <c r="G92" s="408"/>
      <c r="H92" s="408"/>
      <c r="I92" s="408"/>
      <c r="J92" s="408"/>
      <c r="K92" s="408"/>
      <c r="L92" s="408"/>
      <c r="M92" s="408"/>
      <c r="N92" s="408"/>
      <c r="O92" s="408"/>
      <c r="P92" s="408"/>
      <c r="Q92" s="408"/>
      <c r="R92" s="408"/>
      <c r="S92" s="408"/>
      <c r="T92" s="408"/>
      <c r="U92" s="408"/>
      <c r="V92" s="408"/>
      <c r="W92" s="408"/>
      <c r="X92" s="408"/>
      <c r="Y92" s="408"/>
      <c r="Z92" s="408"/>
      <c r="AA92" s="65"/>
      <c r="AB92" s="65"/>
      <c r="AC92" s="82"/>
    </row>
    <row r="93" spans="1:68" ht="14.25" customHeight="1" x14ac:dyDescent="0.25">
      <c r="A93" s="409" t="s">
        <v>158</v>
      </c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  <c r="AA93" s="66"/>
      <c r="AB93" s="66"/>
      <c r="AC93" s="83"/>
    </row>
    <row r="94" spans="1:68" ht="27" customHeight="1" x14ac:dyDescent="0.25">
      <c r="A94" s="63" t="s">
        <v>192</v>
      </c>
      <c r="B94" s="63" t="s">
        <v>193</v>
      </c>
      <c r="C94" s="36">
        <v>4301135569</v>
      </c>
      <c r="D94" s="410">
        <v>4607111033628</v>
      </c>
      <c r="E94" s="410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121</v>
      </c>
      <c r="M94" s="38" t="s">
        <v>86</v>
      </c>
      <c r="N94" s="38"/>
      <c r="O94" s="37">
        <v>180</v>
      </c>
      <c r="P94" s="445" t="s">
        <v>194</v>
      </c>
      <c r="Q94" s="412"/>
      <c r="R94" s="412"/>
      <c r="S94" s="412"/>
      <c r="T94" s="41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180</v>
      </c>
      <c r="AG94" s="81"/>
      <c r="AJ94" s="87" t="s">
        <v>122</v>
      </c>
      <c r="AK94" s="87">
        <v>14</v>
      </c>
      <c r="BB94" s="144" t="s">
        <v>96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195</v>
      </c>
      <c r="B95" s="63" t="s">
        <v>196</v>
      </c>
      <c r="C95" s="36">
        <v>4301135565</v>
      </c>
      <c r="D95" s="410">
        <v>4607111033451</v>
      </c>
      <c r="E95" s="410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125</v>
      </c>
      <c r="M95" s="38" t="s">
        <v>86</v>
      </c>
      <c r="N95" s="38"/>
      <c r="O95" s="37">
        <v>180</v>
      </c>
      <c r="P95" s="44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412"/>
      <c r="R95" s="412"/>
      <c r="S95" s="412"/>
      <c r="T95" s="41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126</v>
      </c>
      <c r="AK95" s="87">
        <v>70</v>
      </c>
      <c r="BB95" s="146" t="s">
        <v>96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197</v>
      </c>
      <c r="B96" s="63" t="s">
        <v>198</v>
      </c>
      <c r="C96" s="36">
        <v>4301135575</v>
      </c>
      <c r="D96" s="410">
        <v>4607111035141</v>
      </c>
      <c r="E96" s="410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47" t="s">
        <v>199</v>
      </c>
      <c r="Q96" s="412"/>
      <c r="R96" s="412"/>
      <c r="S96" s="412"/>
      <c r="T96" s="41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200</v>
      </c>
      <c r="AG96" s="81"/>
      <c r="AJ96" s="87" t="s">
        <v>89</v>
      </c>
      <c r="AK96" s="87">
        <v>1</v>
      </c>
      <c r="BB96" s="148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201</v>
      </c>
      <c r="B97" s="63" t="s">
        <v>202</v>
      </c>
      <c r="C97" s="36">
        <v>4301135578</v>
      </c>
      <c r="D97" s="410">
        <v>4607111033444</v>
      </c>
      <c r="E97" s="410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125</v>
      </c>
      <c r="M97" s="38" t="s">
        <v>86</v>
      </c>
      <c r="N97" s="38"/>
      <c r="O97" s="37">
        <v>180</v>
      </c>
      <c r="P97" s="44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412"/>
      <c r="R97" s="412"/>
      <c r="S97" s="412"/>
      <c r="T97" s="41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180</v>
      </c>
      <c r="AG97" s="81"/>
      <c r="AJ97" s="87" t="s">
        <v>126</v>
      </c>
      <c r="AK97" s="87">
        <v>70</v>
      </c>
      <c r="BB97" s="150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203</v>
      </c>
      <c r="B98" s="63" t="s">
        <v>204</v>
      </c>
      <c r="C98" s="36">
        <v>4301135571</v>
      </c>
      <c r="D98" s="410">
        <v>4607111035028</v>
      </c>
      <c r="E98" s="410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49" t="s">
        <v>205</v>
      </c>
      <c r="Q98" s="412"/>
      <c r="R98" s="412"/>
      <c r="S98" s="412"/>
      <c r="T98" s="41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180</v>
      </c>
      <c r="AG98" s="81"/>
      <c r="AJ98" s="87" t="s">
        <v>89</v>
      </c>
      <c r="AK98" s="87">
        <v>1</v>
      </c>
      <c r="BB98" s="152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206</v>
      </c>
      <c r="B99" s="63" t="s">
        <v>207</v>
      </c>
      <c r="C99" s="36">
        <v>4301135285</v>
      </c>
      <c r="D99" s="410">
        <v>4607111036407</v>
      </c>
      <c r="E99" s="410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97</v>
      </c>
      <c r="L99" s="37" t="s">
        <v>121</v>
      </c>
      <c r="M99" s="38" t="s">
        <v>86</v>
      </c>
      <c r="N99" s="38"/>
      <c r="O99" s="37">
        <v>180</v>
      </c>
      <c r="P99" s="4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12"/>
      <c r="R99" s="412"/>
      <c r="S99" s="412"/>
      <c r="T99" s="41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208</v>
      </c>
      <c r="AG99" s="81"/>
      <c r="AJ99" s="87" t="s">
        <v>122</v>
      </c>
      <c r="AK99" s="87">
        <v>14</v>
      </c>
      <c r="BB99" s="154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7"/>
      <c r="B100" s="417"/>
      <c r="C100" s="417"/>
      <c r="D100" s="417"/>
      <c r="E100" s="417"/>
      <c r="F100" s="417"/>
      <c r="G100" s="417"/>
      <c r="H100" s="417"/>
      <c r="I100" s="417"/>
      <c r="J100" s="417"/>
      <c r="K100" s="417"/>
      <c r="L100" s="417"/>
      <c r="M100" s="417"/>
      <c r="N100" s="417"/>
      <c r="O100" s="418"/>
      <c r="P100" s="414" t="s">
        <v>40</v>
      </c>
      <c r="Q100" s="415"/>
      <c r="R100" s="415"/>
      <c r="S100" s="415"/>
      <c r="T100" s="415"/>
      <c r="U100" s="415"/>
      <c r="V100" s="416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7"/>
      <c r="B101" s="417"/>
      <c r="C101" s="417"/>
      <c r="D101" s="417"/>
      <c r="E101" s="417"/>
      <c r="F101" s="417"/>
      <c r="G101" s="417"/>
      <c r="H101" s="417"/>
      <c r="I101" s="417"/>
      <c r="J101" s="417"/>
      <c r="K101" s="417"/>
      <c r="L101" s="417"/>
      <c r="M101" s="417"/>
      <c r="N101" s="417"/>
      <c r="O101" s="418"/>
      <c r="P101" s="414" t="s">
        <v>40</v>
      </c>
      <c r="Q101" s="415"/>
      <c r="R101" s="415"/>
      <c r="S101" s="415"/>
      <c r="T101" s="415"/>
      <c r="U101" s="415"/>
      <c r="V101" s="416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8" t="s">
        <v>209</v>
      </c>
      <c r="B102" s="408"/>
      <c r="C102" s="408"/>
      <c r="D102" s="408"/>
      <c r="E102" s="408"/>
      <c r="F102" s="408"/>
      <c r="G102" s="408"/>
      <c r="H102" s="408"/>
      <c r="I102" s="408"/>
      <c r="J102" s="408"/>
      <c r="K102" s="408"/>
      <c r="L102" s="408"/>
      <c r="M102" s="408"/>
      <c r="N102" s="408"/>
      <c r="O102" s="408"/>
      <c r="P102" s="408"/>
      <c r="Q102" s="408"/>
      <c r="R102" s="408"/>
      <c r="S102" s="408"/>
      <c r="T102" s="408"/>
      <c r="U102" s="408"/>
      <c r="V102" s="408"/>
      <c r="W102" s="408"/>
      <c r="X102" s="408"/>
      <c r="Y102" s="408"/>
      <c r="Z102" s="408"/>
      <c r="AA102" s="65"/>
      <c r="AB102" s="65"/>
      <c r="AC102" s="82"/>
    </row>
    <row r="103" spans="1:68" ht="14.25" customHeight="1" x14ac:dyDescent="0.25">
      <c r="A103" s="409" t="s">
        <v>154</v>
      </c>
      <c r="B103" s="409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9"/>
      <c r="W103" s="409"/>
      <c r="X103" s="409"/>
      <c r="Y103" s="409"/>
      <c r="Z103" s="409"/>
      <c r="AA103" s="66"/>
      <c r="AB103" s="66"/>
      <c r="AC103" s="83"/>
    </row>
    <row r="104" spans="1:68" ht="27" customHeight="1" x14ac:dyDescent="0.25">
      <c r="A104" s="63" t="s">
        <v>210</v>
      </c>
      <c r="B104" s="63" t="s">
        <v>211</v>
      </c>
      <c r="C104" s="36">
        <v>4301136042</v>
      </c>
      <c r="D104" s="410">
        <v>4607025784012</v>
      </c>
      <c r="E104" s="410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97</v>
      </c>
      <c r="L104" s="37" t="s">
        <v>121</v>
      </c>
      <c r="M104" s="38" t="s">
        <v>86</v>
      </c>
      <c r="N104" s="38"/>
      <c r="O104" s="37">
        <v>180</v>
      </c>
      <c r="P104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12"/>
      <c r="R104" s="412"/>
      <c r="S104" s="412"/>
      <c r="T104" s="413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212</v>
      </c>
      <c r="AG104" s="81"/>
      <c r="AJ104" s="87" t="s">
        <v>122</v>
      </c>
      <c r="AK104" s="87">
        <v>14</v>
      </c>
      <c r="BB104" s="156" t="s">
        <v>96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213</v>
      </c>
      <c r="B105" s="63" t="s">
        <v>214</v>
      </c>
      <c r="C105" s="36">
        <v>4301136077</v>
      </c>
      <c r="D105" s="410">
        <v>4607025784319</v>
      </c>
      <c r="E105" s="410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97</v>
      </c>
      <c r="L105" s="37" t="s">
        <v>88</v>
      </c>
      <c r="M105" s="38" t="s">
        <v>86</v>
      </c>
      <c r="N105" s="38"/>
      <c r="O105" s="37">
        <v>180</v>
      </c>
      <c r="P105" s="452" t="s">
        <v>215</v>
      </c>
      <c r="Q105" s="412"/>
      <c r="R105" s="412"/>
      <c r="S105" s="412"/>
      <c r="T105" s="413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180</v>
      </c>
      <c r="AG105" s="81"/>
      <c r="AJ105" s="87" t="s">
        <v>89</v>
      </c>
      <c r="AK105" s="87">
        <v>1</v>
      </c>
      <c r="BB105" s="158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customHeight="1" x14ac:dyDescent="0.25">
      <c r="A106" s="63" t="s">
        <v>216</v>
      </c>
      <c r="B106" s="63" t="s">
        <v>217</v>
      </c>
      <c r="C106" s="36">
        <v>4301136039</v>
      </c>
      <c r="D106" s="410">
        <v>4607111035370</v>
      </c>
      <c r="E106" s="410"/>
      <c r="F106" s="62">
        <v>0.14000000000000001</v>
      </c>
      <c r="G106" s="37">
        <v>22</v>
      </c>
      <c r="H106" s="62">
        <v>3.08</v>
      </c>
      <c r="I106" s="62">
        <v>3.464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6" s="412"/>
      <c r="R106" s="412"/>
      <c r="S106" s="412"/>
      <c r="T106" s="413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9" t="s">
        <v>218</v>
      </c>
      <c r="AG106" s="81"/>
      <c r="AJ106" s="87" t="s">
        <v>89</v>
      </c>
      <c r="AK106" s="87">
        <v>1</v>
      </c>
      <c r="BB106" s="160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x14ac:dyDescent="0.2">
      <c r="A107" s="417"/>
      <c r="B107" s="417"/>
      <c r="C107" s="417"/>
      <c r="D107" s="41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8"/>
      <c r="P107" s="414" t="s">
        <v>40</v>
      </c>
      <c r="Q107" s="415"/>
      <c r="R107" s="415"/>
      <c r="S107" s="415"/>
      <c r="T107" s="415"/>
      <c r="U107" s="415"/>
      <c r="V107" s="416"/>
      <c r="W107" s="42" t="s">
        <v>39</v>
      </c>
      <c r="X107" s="43">
        <f>IFERROR(SUM(X104:X106),"0")</f>
        <v>0</v>
      </c>
      <c r="Y107" s="43">
        <f>IFERROR(SUM(Y104:Y106),"0")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17"/>
      <c r="B108" s="417"/>
      <c r="C108" s="417"/>
      <c r="D108" s="41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8"/>
      <c r="P108" s="414" t="s">
        <v>40</v>
      </c>
      <c r="Q108" s="415"/>
      <c r="R108" s="415"/>
      <c r="S108" s="415"/>
      <c r="T108" s="415"/>
      <c r="U108" s="415"/>
      <c r="V108" s="416"/>
      <c r="W108" s="42" t="s">
        <v>0</v>
      </c>
      <c r="X108" s="43">
        <f>IFERROR(SUMPRODUCT(X104:X106*H104:H106),"0")</f>
        <v>0</v>
      </c>
      <c r="Y108" s="43">
        <f>IFERROR(SUMPRODUCT(Y104:Y106*H104:H106),"0")</f>
        <v>0</v>
      </c>
      <c r="Z108" s="42"/>
      <c r="AA108" s="67"/>
      <c r="AB108" s="67"/>
      <c r="AC108" s="67"/>
    </row>
    <row r="109" spans="1:68" ht="16.5" customHeight="1" x14ac:dyDescent="0.25">
      <c r="A109" s="408" t="s">
        <v>219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65"/>
      <c r="AB109" s="65"/>
      <c r="AC109" s="82"/>
    </row>
    <row r="110" spans="1:68" ht="14.25" customHeight="1" x14ac:dyDescent="0.25">
      <c r="A110" s="409" t="s">
        <v>82</v>
      </c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66"/>
      <c r="AB110" s="66"/>
      <c r="AC110" s="83"/>
    </row>
    <row r="111" spans="1:68" ht="27" customHeight="1" x14ac:dyDescent="0.25">
      <c r="A111" s="63" t="s">
        <v>220</v>
      </c>
      <c r="B111" s="63" t="s">
        <v>221</v>
      </c>
      <c r="C111" s="36">
        <v>4301071074</v>
      </c>
      <c r="D111" s="410">
        <v>4620207491157</v>
      </c>
      <c r="E111" s="410"/>
      <c r="F111" s="62">
        <v>0.7</v>
      </c>
      <c r="G111" s="37">
        <v>10</v>
      </c>
      <c r="H111" s="62">
        <v>7</v>
      </c>
      <c r="I111" s="62">
        <v>7.28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54" t="s">
        <v>222</v>
      </c>
      <c r="Q111" s="412"/>
      <c r="R111" s="412"/>
      <c r="S111" s="412"/>
      <c r="T111" s="41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ref="Y111:Y116" si="12">IFERROR(IF(X111="","",X111),"")</f>
        <v>0</v>
      </c>
      <c r="Z111" s="41">
        <f t="shared" ref="Z111:Z116" si="13">IFERROR(IF(X111="","",X111*0.0155),"")</f>
        <v>0</v>
      </c>
      <c r="AA111" s="68" t="s">
        <v>46</v>
      </c>
      <c r="AB111" s="69" t="s">
        <v>46</v>
      </c>
      <c r="AC111" s="161" t="s">
        <v>223</v>
      </c>
      <c r="AG111" s="81"/>
      <c r="AJ111" s="87" t="s">
        <v>89</v>
      </c>
      <c r="AK111" s="87">
        <v>1</v>
      </c>
      <c r="BB111" s="162" t="s">
        <v>70</v>
      </c>
      <c r="BM111" s="81">
        <f t="shared" ref="BM111:BM116" si="14">IFERROR(X111*I111,"0")</f>
        <v>0</v>
      </c>
      <c r="BN111" s="81">
        <f t="shared" ref="BN111:BN116" si="15">IFERROR(Y111*I111,"0")</f>
        <v>0</v>
      </c>
      <c r="BO111" s="81">
        <f t="shared" ref="BO111:BO116" si="16">IFERROR(X111/J111,"0")</f>
        <v>0</v>
      </c>
      <c r="BP111" s="81">
        <f t="shared" ref="BP111:BP116" si="17">IFERROR(Y111/J111,"0")</f>
        <v>0</v>
      </c>
    </row>
    <row r="112" spans="1:68" ht="27" customHeight="1" x14ac:dyDescent="0.25">
      <c r="A112" s="63" t="s">
        <v>224</v>
      </c>
      <c r="B112" s="63" t="s">
        <v>225</v>
      </c>
      <c r="C112" s="36">
        <v>4301071051</v>
      </c>
      <c r="D112" s="410">
        <v>4607111039262</v>
      </c>
      <c r="E112" s="410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121</v>
      </c>
      <c r="M112" s="38" t="s">
        <v>86</v>
      </c>
      <c r="N112" s="38"/>
      <c r="O112" s="37">
        <v>180</v>
      </c>
      <c r="P112" s="45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412"/>
      <c r="R112" s="412"/>
      <c r="S112" s="412"/>
      <c r="T112" s="41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172</v>
      </c>
      <c r="AG112" s="81"/>
      <c r="AJ112" s="87" t="s">
        <v>122</v>
      </c>
      <c r="AK112" s="87">
        <v>12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226</v>
      </c>
      <c r="B113" s="63" t="s">
        <v>227</v>
      </c>
      <c r="C113" s="36">
        <v>4301070976</v>
      </c>
      <c r="D113" s="410">
        <v>4607111034144</v>
      </c>
      <c r="E113" s="410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87</v>
      </c>
      <c r="L113" s="37" t="s">
        <v>125</v>
      </c>
      <c r="M113" s="38" t="s">
        <v>86</v>
      </c>
      <c r="N113" s="38"/>
      <c r="O113" s="37">
        <v>180</v>
      </c>
      <c r="P113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12"/>
      <c r="R113" s="412"/>
      <c r="S113" s="412"/>
      <c r="T113" s="41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172</v>
      </c>
      <c r="AG113" s="81"/>
      <c r="AJ113" s="87" t="s">
        <v>126</v>
      </c>
      <c r="AK113" s="87">
        <v>84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228</v>
      </c>
      <c r="B114" s="63" t="s">
        <v>229</v>
      </c>
      <c r="C114" s="36">
        <v>4301071038</v>
      </c>
      <c r="D114" s="410">
        <v>4607111039248</v>
      </c>
      <c r="E114" s="410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125</v>
      </c>
      <c r="M114" s="38" t="s">
        <v>86</v>
      </c>
      <c r="N114" s="38"/>
      <c r="O114" s="37">
        <v>180</v>
      </c>
      <c r="P114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2"/>
      <c r="R114" s="412"/>
      <c r="S114" s="412"/>
      <c r="T114" s="41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172</v>
      </c>
      <c r="AG114" s="81"/>
      <c r="AJ114" s="87" t="s">
        <v>126</v>
      </c>
      <c r="AK114" s="87">
        <v>84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230</v>
      </c>
      <c r="B115" s="63" t="s">
        <v>231</v>
      </c>
      <c r="C115" s="36">
        <v>4301071049</v>
      </c>
      <c r="D115" s="410">
        <v>4607111039293</v>
      </c>
      <c r="E115" s="410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87</v>
      </c>
      <c r="L115" s="37" t="s">
        <v>121</v>
      </c>
      <c r="M115" s="38" t="s">
        <v>86</v>
      </c>
      <c r="N115" s="38"/>
      <c r="O115" s="37">
        <v>180</v>
      </c>
      <c r="P115" s="4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412"/>
      <c r="R115" s="412"/>
      <c r="S115" s="412"/>
      <c r="T115" s="413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172</v>
      </c>
      <c r="AG115" s="81"/>
      <c r="AJ115" s="87" t="s">
        <v>122</v>
      </c>
      <c r="AK115" s="87">
        <v>12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232</v>
      </c>
      <c r="B116" s="63" t="s">
        <v>233</v>
      </c>
      <c r="C116" s="36">
        <v>4301071039</v>
      </c>
      <c r="D116" s="410">
        <v>4607111039279</v>
      </c>
      <c r="E116" s="410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87</v>
      </c>
      <c r="L116" s="37" t="s">
        <v>125</v>
      </c>
      <c r="M116" s="38" t="s">
        <v>86</v>
      </c>
      <c r="N116" s="38"/>
      <c r="O116" s="37">
        <v>180</v>
      </c>
      <c r="P116" s="45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412"/>
      <c r="R116" s="412"/>
      <c r="S116" s="412"/>
      <c r="T116" s="413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172</v>
      </c>
      <c r="AG116" s="81"/>
      <c r="AJ116" s="87" t="s">
        <v>126</v>
      </c>
      <c r="AK116" s="87">
        <v>84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x14ac:dyDescent="0.2">
      <c r="A117" s="417"/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8"/>
      <c r="P117" s="414" t="s">
        <v>40</v>
      </c>
      <c r="Q117" s="415"/>
      <c r="R117" s="415"/>
      <c r="S117" s="415"/>
      <c r="T117" s="415"/>
      <c r="U117" s="415"/>
      <c r="V117" s="416"/>
      <c r="W117" s="42" t="s">
        <v>39</v>
      </c>
      <c r="X117" s="43">
        <f>IFERROR(SUM(X111:X116),"0")</f>
        <v>0</v>
      </c>
      <c r="Y117" s="43">
        <f>IFERROR(SUM(Y111:Y116),"0")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17"/>
      <c r="B118" s="417"/>
      <c r="C118" s="417"/>
      <c r="D118" s="417"/>
      <c r="E118" s="417"/>
      <c r="F118" s="417"/>
      <c r="G118" s="417"/>
      <c r="H118" s="417"/>
      <c r="I118" s="417"/>
      <c r="J118" s="417"/>
      <c r="K118" s="417"/>
      <c r="L118" s="417"/>
      <c r="M118" s="417"/>
      <c r="N118" s="417"/>
      <c r="O118" s="418"/>
      <c r="P118" s="414" t="s">
        <v>40</v>
      </c>
      <c r="Q118" s="415"/>
      <c r="R118" s="415"/>
      <c r="S118" s="415"/>
      <c r="T118" s="415"/>
      <c r="U118" s="415"/>
      <c r="V118" s="416"/>
      <c r="W118" s="42" t="s">
        <v>0</v>
      </c>
      <c r="X118" s="43">
        <f>IFERROR(SUMPRODUCT(X111:X116*H111:H116),"0")</f>
        <v>0</v>
      </c>
      <c r="Y118" s="43">
        <f>IFERROR(SUMPRODUCT(Y111:Y116*H111:H116),"0")</f>
        <v>0</v>
      </c>
      <c r="Z118" s="42"/>
      <c r="AA118" s="67"/>
      <c r="AB118" s="67"/>
      <c r="AC118" s="67"/>
    </row>
    <row r="119" spans="1:68" ht="14.25" customHeight="1" x14ac:dyDescent="0.25">
      <c r="A119" s="409" t="s">
        <v>158</v>
      </c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  <c r="AA119" s="66"/>
      <c r="AB119" s="66"/>
      <c r="AC119" s="83"/>
    </row>
    <row r="120" spans="1:68" ht="27" customHeight="1" x14ac:dyDescent="0.25">
      <c r="A120" s="63" t="s">
        <v>234</v>
      </c>
      <c r="B120" s="63" t="s">
        <v>235</v>
      </c>
      <c r="C120" s="36">
        <v>4301135670</v>
      </c>
      <c r="D120" s="410">
        <v>4620207490983</v>
      </c>
      <c r="E120" s="410"/>
      <c r="F120" s="62">
        <v>0.22</v>
      </c>
      <c r="G120" s="37">
        <v>12</v>
      </c>
      <c r="H120" s="62">
        <v>2.64</v>
      </c>
      <c r="I120" s="62">
        <v>3.3435999999999999</v>
      </c>
      <c r="J120" s="37">
        <v>70</v>
      </c>
      <c r="K120" s="37" t="s">
        <v>97</v>
      </c>
      <c r="L120" s="37" t="s">
        <v>88</v>
      </c>
      <c r="M120" s="38" t="s">
        <v>86</v>
      </c>
      <c r="N120" s="38"/>
      <c r="O120" s="37">
        <v>180</v>
      </c>
      <c r="P120" s="460" t="s">
        <v>236</v>
      </c>
      <c r="Q120" s="412"/>
      <c r="R120" s="412"/>
      <c r="S120" s="412"/>
      <c r="T120" s="41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3" t="s">
        <v>237</v>
      </c>
      <c r="AG120" s="81"/>
      <c r="AJ120" s="87" t="s">
        <v>89</v>
      </c>
      <c r="AK120" s="87">
        <v>1</v>
      </c>
      <c r="BB120" s="174" t="s">
        <v>96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17"/>
      <c r="B121" s="417"/>
      <c r="C121" s="417"/>
      <c r="D121" s="417"/>
      <c r="E121" s="417"/>
      <c r="F121" s="417"/>
      <c r="G121" s="417"/>
      <c r="H121" s="417"/>
      <c r="I121" s="417"/>
      <c r="J121" s="417"/>
      <c r="K121" s="417"/>
      <c r="L121" s="417"/>
      <c r="M121" s="417"/>
      <c r="N121" s="417"/>
      <c r="O121" s="418"/>
      <c r="P121" s="414" t="s">
        <v>40</v>
      </c>
      <c r="Q121" s="415"/>
      <c r="R121" s="415"/>
      <c r="S121" s="415"/>
      <c r="T121" s="415"/>
      <c r="U121" s="415"/>
      <c r="V121" s="416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417"/>
      <c r="B122" s="417"/>
      <c r="C122" s="417"/>
      <c r="D122" s="417"/>
      <c r="E122" s="417"/>
      <c r="F122" s="417"/>
      <c r="G122" s="417"/>
      <c r="H122" s="417"/>
      <c r="I122" s="417"/>
      <c r="J122" s="417"/>
      <c r="K122" s="417"/>
      <c r="L122" s="417"/>
      <c r="M122" s="417"/>
      <c r="N122" s="417"/>
      <c r="O122" s="418"/>
      <c r="P122" s="414" t="s">
        <v>40</v>
      </c>
      <c r="Q122" s="415"/>
      <c r="R122" s="415"/>
      <c r="S122" s="415"/>
      <c r="T122" s="415"/>
      <c r="U122" s="415"/>
      <c r="V122" s="416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408" t="s">
        <v>238</v>
      </c>
      <c r="B123" s="408"/>
      <c r="C123" s="408"/>
      <c r="D123" s="408"/>
      <c r="E123" s="408"/>
      <c r="F123" s="408"/>
      <c r="G123" s="408"/>
      <c r="H123" s="408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  <c r="V123" s="408"/>
      <c r="W123" s="408"/>
      <c r="X123" s="408"/>
      <c r="Y123" s="408"/>
      <c r="Z123" s="408"/>
      <c r="AA123" s="65"/>
      <c r="AB123" s="65"/>
      <c r="AC123" s="82"/>
    </row>
    <row r="124" spans="1:68" ht="14.25" customHeight="1" x14ac:dyDescent="0.25">
      <c r="A124" s="409" t="s">
        <v>158</v>
      </c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  <c r="AA124" s="66"/>
      <c r="AB124" s="66"/>
      <c r="AC124" s="83"/>
    </row>
    <row r="125" spans="1:68" ht="27" customHeight="1" x14ac:dyDescent="0.25">
      <c r="A125" s="63" t="s">
        <v>239</v>
      </c>
      <c r="B125" s="63" t="s">
        <v>240</v>
      </c>
      <c r="C125" s="36">
        <v>4301135533</v>
      </c>
      <c r="D125" s="410">
        <v>4607111034014</v>
      </c>
      <c r="E125" s="41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97</v>
      </c>
      <c r="L125" s="37" t="s">
        <v>125</v>
      </c>
      <c r="M125" s="38" t="s">
        <v>86</v>
      </c>
      <c r="N125" s="38"/>
      <c r="O125" s="37">
        <v>180</v>
      </c>
      <c r="P125" s="46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12"/>
      <c r="R125" s="412"/>
      <c r="S125" s="412"/>
      <c r="T125" s="41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241</v>
      </c>
      <c r="AG125" s="81"/>
      <c r="AJ125" s="87" t="s">
        <v>126</v>
      </c>
      <c r="AK125" s="87">
        <v>70</v>
      </c>
      <c r="BB125" s="176" t="s">
        <v>96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242</v>
      </c>
      <c r="B126" s="63" t="s">
        <v>243</v>
      </c>
      <c r="C126" s="36">
        <v>4301135532</v>
      </c>
      <c r="D126" s="410">
        <v>4607111033994</v>
      </c>
      <c r="E126" s="410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97</v>
      </c>
      <c r="L126" s="37" t="s">
        <v>125</v>
      </c>
      <c r="M126" s="38" t="s">
        <v>86</v>
      </c>
      <c r="N126" s="38"/>
      <c r="O126" s="37">
        <v>180</v>
      </c>
      <c r="P126" s="46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12"/>
      <c r="R126" s="412"/>
      <c r="S126" s="412"/>
      <c r="T126" s="413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180</v>
      </c>
      <c r="AG126" s="81"/>
      <c r="AJ126" s="87" t="s">
        <v>126</v>
      </c>
      <c r="AK126" s="87">
        <v>70</v>
      </c>
      <c r="BB126" s="178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17"/>
      <c r="B127" s="417"/>
      <c r="C127" s="417"/>
      <c r="D127" s="417"/>
      <c r="E127" s="417"/>
      <c r="F127" s="417"/>
      <c r="G127" s="417"/>
      <c r="H127" s="417"/>
      <c r="I127" s="417"/>
      <c r="J127" s="417"/>
      <c r="K127" s="417"/>
      <c r="L127" s="417"/>
      <c r="M127" s="417"/>
      <c r="N127" s="417"/>
      <c r="O127" s="418"/>
      <c r="P127" s="414" t="s">
        <v>40</v>
      </c>
      <c r="Q127" s="415"/>
      <c r="R127" s="415"/>
      <c r="S127" s="415"/>
      <c r="T127" s="415"/>
      <c r="U127" s="415"/>
      <c r="V127" s="416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17"/>
      <c r="B128" s="417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8"/>
      <c r="P128" s="414" t="s">
        <v>40</v>
      </c>
      <c r="Q128" s="415"/>
      <c r="R128" s="415"/>
      <c r="S128" s="415"/>
      <c r="T128" s="415"/>
      <c r="U128" s="415"/>
      <c r="V128" s="416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08" t="s">
        <v>244</v>
      </c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  <c r="V129" s="408"/>
      <c r="W129" s="408"/>
      <c r="X129" s="408"/>
      <c r="Y129" s="408"/>
      <c r="Z129" s="408"/>
      <c r="AA129" s="65"/>
      <c r="AB129" s="65"/>
      <c r="AC129" s="82"/>
    </row>
    <row r="130" spans="1:68" ht="14.25" customHeight="1" x14ac:dyDescent="0.25">
      <c r="A130" s="409" t="s">
        <v>158</v>
      </c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  <c r="AA130" s="66"/>
      <c r="AB130" s="66"/>
      <c r="AC130" s="83"/>
    </row>
    <row r="131" spans="1:68" ht="27" customHeight="1" x14ac:dyDescent="0.25">
      <c r="A131" s="63" t="s">
        <v>245</v>
      </c>
      <c r="B131" s="63" t="s">
        <v>246</v>
      </c>
      <c r="C131" s="36">
        <v>4301135311</v>
      </c>
      <c r="D131" s="410">
        <v>4607111039095</v>
      </c>
      <c r="E131" s="410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97</v>
      </c>
      <c r="L131" s="37" t="s">
        <v>121</v>
      </c>
      <c r="M131" s="38" t="s">
        <v>86</v>
      </c>
      <c r="N131" s="38"/>
      <c r="O131" s="37">
        <v>180</v>
      </c>
      <c r="P131" s="46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12"/>
      <c r="R131" s="412"/>
      <c r="S131" s="412"/>
      <c r="T131" s="41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247</v>
      </c>
      <c r="AG131" s="81"/>
      <c r="AJ131" s="87" t="s">
        <v>122</v>
      </c>
      <c r="AK131" s="87">
        <v>14</v>
      </c>
      <c r="BB131" s="180" t="s">
        <v>96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248</v>
      </c>
      <c r="B132" s="63" t="s">
        <v>249</v>
      </c>
      <c r="C132" s="36">
        <v>4301135534</v>
      </c>
      <c r="D132" s="410">
        <v>4607111034199</v>
      </c>
      <c r="E132" s="410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97</v>
      </c>
      <c r="L132" s="37" t="s">
        <v>88</v>
      </c>
      <c r="M132" s="38" t="s">
        <v>86</v>
      </c>
      <c r="N132" s="38"/>
      <c r="O132" s="37">
        <v>180</v>
      </c>
      <c r="P132" s="46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12"/>
      <c r="R132" s="412"/>
      <c r="S132" s="412"/>
      <c r="T132" s="413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250</v>
      </c>
      <c r="AG132" s="81"/>
      <c r="AJ132" s="87" t="s">
        <v>89</v>
      </c>
      <c r="AK132" s="87">
        <v>1</v>
      </c>
      <c r="BB132" s="182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7"/>
      <c r="B133" s="417"/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7"/>
      <c r="O133" s="418"/>
      <c r="P133" s="414" t="s">
        <v>40</v>
      </c>
      <c r="Q133" s="415"/>
      <c r="R133" s="415"/>
      <c r="S133" s="415"/>
      <c r="T133" s="415"/>
      <c r="U133" s="415"/>
      <c r="V133" s="416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17"/>
      <c r="B134" s="417"/>
      <c r="C134" s="417"/>
      <c r="D134" s="417"/>
      <c r="E134" s="417"/>
      <c r="F134" s="417"/>
      <c r="G134" s="417"/>
      <c r="H134" s="417"/>
      <c r="I134" s="417"/>
      <c r="J134" s="417"/>
      <c r="K134" s="417"/>
      <c r="L134" s="417"/>
      <c r="M134" s="417"/>
      <c r="N134" s="417"/>
      <c r="O134" s="418"/>
      <c r="P134" s="414" t="s">
        <v>40</v>
      </c>
      <c r="Q134" s="415"/>
      <c r="R134" s="415"/>
      <c r="S134" s="415"/>
      <c r="T134" s="415"/>
      <c r="U134" s="415"/>
      <c r="V134" s="416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08" t="s">
        <v>251</v>
      </c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08"/>
      <c r="P135" s="408"/>
      <c r="Q135" s="408"/>
      <c r="R135" s="408"/>
      <c r="S135" s="408"/>
      <c r="T135" s="408"/>
      <c r="U135" s="408"/>
      <c r="V135" s="408"/>
      <c r="W135" s="408"/>
      <c r="X135" s="408"/>
      <c r="Y135" s="408"/>
      <c r="Z135" s="408"/>
      <c r="AA135" s="65"/>
      <c r="AB135" s="65"/>
      <c r="AC135" s="82"/>
    </row>
    <row r="136" spans="1:68" ht="14.25" customHeight="1" x14ac:dyDescent="0.25">
      <c r="A136" s="409" t="s">
        <v>158</v>
      </c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  <c r="AA136" s="66"/>
      <c r="AB136" s="66"/>
      <c r="AC136" s="83"/>
    </row>
    <row r="137" spans="1:68" ht="27" customHeight="1" x14ac:dyDescent="0.25">
      <c r="A137" s="63" t="s">
        <v>252</v>
      </c>
      <c r="B137" s="63" t="s">
        <v>253</v>
      </c>
      <c r="C137" s="36">
        <v>4301135275</v>
      </c>
      <c r="D137" s="410">
        <v>4607111034380</v>
      </c>
      <c r="E137" s="410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97</v>
      </c>
      <c r="L137" s="37" t="s">
        <v>121</v>
      </c>
      <c r="M137" s="38" t="s">
        <v>86</v>
      </c>
      <c r="N137" s="38"/>
      <c r="O137" s="37">
        <v>180</v>
      </c>
      <c r="P137" s="4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12"/>
      <c r="R137" s="412"/>
      <c r="S137" s="412"/>
      <c r="T137" s="41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254</v>
      </c>
      <c r="AG137" s="81"/>
      <c r="AJ137" s="87" t="s">
        <v>122</v>
      </c>
      <c r="AK137" s="87">
        <v>14</v>
      </c>
      <c r="BB137" s="184" t="s">
        <v>96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255</v>
      </c>
      <c r="B138" s="63" t="s">
        <v>256</v>
      </c>
      <c r="C138" s="36">
        <v>4301135277</v>
      </c>
      <c r="D138" s="410">
        <v>4607111034397</v>
      </c>
      <c r="E138" s="410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97</v>
      </c>
      <c r="L138" s="37" t="s">
        <v>125</v>
      </c>
      <c r="M138" s="38" t="s">
        <v>86</v>
      </c>
      <c r="N138" s="38"/>
      <c r="O138" s="37">
        <v>180</v>
      </c>
      <c r="P138" s="46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12"/>
      <c r="R138" s="412"/>
      <c r="S138" s="412"/>
      <c r="T138" s="413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241</v>
      </c>
      <c r="AG138" s="81"/>
      <c r="AJ138" s="87" t="s">
        <v>126</v>
      </c>
      <c r="AK138" s="87">
        <v>70</v>
      </c>
      <c r="BB138" s="186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7"/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8"/>
      <c r="P139" s="414" t="s">
        <v>40</v>
      </c>
      <c r="Q139" s="415"/>
      <c r="R139" s="415"/>
      <c r="S139" s="415"/>
      <c r="T139" s="415"/>
      <c r="U139" s="415"/>
      <c r="V139" s="416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7"/>
      <c r="B140" s="417"/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7"/>
      <c r="O140" s="418"/>
      <c r="P140" s="414" t="s">
        <v>40</v>
      </c>
      <c r="Q140" s="415"/>
      <c r="R140" s="415"/>
      <c r="S140" s="415"/>
      <c r="T140" s="415"/>
      <c r="U140" s="415"/>
      <c r="V140" s="416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08" t="s">
        <v>257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65"/>
      <c r="AB141" s="65"/>
      <c r="AC141" s="82"/>
    </row>
    <row r="142" spans="1:68" ht="14.25" customHeight="1" x14ac:dyDescent="0.25">
      <c r="A142" s="409" t="s">
        <v>158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66"/>
      <c r="AB142" s="66"/>
      <c r="AC142" s="83"/>
    </row>
    <row r="143" spans="1:68" ht="27" customHeight="1" x14ac:dyDescent="0.25">
      <c r="A143" s="63" t="s">
        <v>258</v>
      </c>
      <c r="B143" s="63" t="s">
        <v>259</v>
      </c>
      <c r="C143" s="36">
        <v>4301135570</v>
      </c>
      <c r="D143" s="410">
        <v>4607111035806</v>
      </c>
      <c r="E143" s="410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97</v>
      </c>
      <c r="L143" s="37" t="s">
        <v>88</v>
      </c>
      <c r="M143" s="38" t="s">
        <v>86</v>
      </c>
      <c r="N143" s="38"/>
      <c r="O143" s="37">
        <v>180</v>
      </c>
      <c r="P143" s="467" t="s">
        <v>260</v>
      </c>
      <c r="Q143" s="412"/>
      <c r="R143" s="412"/>
      <c r="S143" s="412"/>
      <c r="T143" s="413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261</v>
      </c>
      <c r="AG143" s="81"/>
      <c r="AJ143" s="87" t="s">
        <v>89</v>
      </c>
      <c r="AK143" s="87">
        <v>1</v>
      </c>
      <c r="BB143" s="188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7"/>
      <c r="B144" s="417"/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7"/>
      <c r="O144" s="418"/>
      <c r="P144" s="414" t="s">
        <v>40</v>
      </c>
      <c r="Q144" s="415"/>
      <c r="R144" s="415"/>
      <c r="S144" s="415"/>
      <c r="T144" s="415"/>
      <c r="U144" s="415"/>
      <c r="V144" s="416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7"/>
      <c r="B145" s="417"/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7"/>
      <c r="O145" s="418"/>
      <c r="P145" s="414" t="s">
        <v>40</v>
      </c>
      <c r="Q145" s="415"/>
      <c r="R145" s="415"/>
      <c r="S145" s="415"/>
      <c r="T145" s="415"/>
      <c r="U145" s="415"/>
      <c r="V145" s="416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8" t="s">
        <v>262</v>
      </c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W146" s="408"/>
      <c r="X146" s="408"/>
      <c r="Y146" s="408"/>
      <c r="Z146" s="408"/>
      <c r="AA146" s="65"/>
      <c r="AB146" s="65"/>
      <c r="AC146" s="82"/>
    </row>
    <row r="147" spans="1:68" ht="14.25" customHeight="1" x14ac:dyDescent="0.25">
      <c r="A147" s="409" t="s">
        <v>158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66"/>
      <c r="AB147" s="66"/>
      <c r="AC147" s="83"/>
    </row>
    <row r="148" spans="1:68" ht="16.5" customHeight="1" x14ac:dyDescent="0.25">
      <c r="A148" s="63" t="s">
        <v>263</v>
      </c>
      <c r="B148" s="63" t="s">
        <v>264</v>
      </c>
      <c r="C148" s="36">
        <v>4301135596</v>
      </c>
      <c r="D148" s="410">
        <v>4607111039613</v>
      </c>
      <c r="E148" s="410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97</v>
      </c>
      <c r="L148" s="37" t="s">
        <v>88</v>
      </c>
      <c r="M148" s="38" t="s">
        <v>86</v>
      </c>
      <c r="N148" s="38"/>
      <c r="O148" s="37">
        <v>180</v>
      </c>
      <c r="P148" s="46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12"/>
      <c r="R148" s="412"/>
      <c r="S148" s="412"/>
      <c r="T148" s="413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247</v>
      </c>
      <c r="AG148" s="81"/>
      <c r="AJ148" s="87" t="s">
        <v>89</v>
      </c>
      <c r="AK148" s="87">
        <v>1</v>
      </c>
      <c r="BB148" s="190" t="s">
        <v>96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7"/>
      <c r="B149" s="417"/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7"/>
      <c r="O149" s="418"/>
      <c r="P149" s="414" t="s">
        <v>40</v>
      </c>
      <c r="Q149" s="415"/>
      <c r="R149" s="415"/>
      <c r="S149" s="415"/>
      <c r="T149" s="415"/>
      <c r="U149" s="415"/>
      <c r="V149" s="416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7"/>
      <c r="B150" s="417"/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7"/>
      <c r="O150" s="418"/>
      <c r="P150" s="414" t="s">
        <v>40</v>
      </c>
      <c r="Q150" s="415"/>
      <c r="R150" s="415"/>
      <c r="S150" s="415"/>
      <c r="T150" s="415"/>
      <c r="U150" s="415"/>
      <c r="V150" s="416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08" t="s">
        <v>265</v>
      </c>
      <c r="B151" s="408"/>
      <c r="C151" s="408"/>
      <c r="D151" s="408"/>
      <c r="E151" s="408"/>
      <c r="F151" s="408"/>
      <c r="G151" s="408"/>
      <c r="H151" s="408"/>
      <c r="I151" s="408"/>
      <c r="J151" s="408"/>
      <c r="K151" s="408"/>
      <c r="L151" s="408"/>
      <c r="M151" s="408"/>
      <c r="N151" s="408"/>
      <c r="O151" s="408"/>
      <c r="P151" s="408"/>
      <c r="Q151" s="408"/>
      <c r="R151" s="408"/>
      <c r="S151" s="408"/>
      <c r="T151" s="408"/>
      <c r="U151" s="408"/>
      <c r="V151" s="408"/>
      <c r="W151" s="408"/>
      <c r="X151" s="408"/>
      <c r="Y151" s="408"/>
      <c r="Z151" s="408"/>
      <c r="AA151" s="65"/>
      <c r="AB151" s="65"/>
      <c r="AC151" s="82"/>
    </row>
    <row r="152" spans="1:68" ht="14.25" customHeight="1" x14ac:dyDescent="0.25">
      <c r="A152" s="409" t="s">
        <v>266</v>
      </c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  <c r="AA152" s="66"/>
      <c r="AB152" s="66"/>
      <c r="AC152" s="83"/>
    </row>
    <row r="153" spans="1:68" ht="27" customHeight="1" x14ac:dyDescent="0.25">
      <c r="A153" s="63" t="s">
        <v>267</v>
      </c>
      <c r="B153" s="63" t="s">
        <v>268</v>
      </c>
      <c r="C153" s="36">
        <v>4301071054</v>
      </c>
      <c r="D153" s="410">
        <v>4607111035639</v>
      </c>
      <c r="E153" s="410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270</v>
      </c>
      <c r="L153" s="37" t="s">
        <v>88</v>
      </c>
      <c r="M153" s="38" t="s">
        <v>86</v>
      </c>
      <c r="N153" s="38"/>
      <c r="O153" s="37">
        <v>180</v>
      </c>
      <c r="P153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412"/>
      <c r="R153" s="412"/>
      <c r="S153" s="412"/>
      <c r="T153" s="41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269</v>
      </c>
      <c r="AG153" s="81"/>
      <c r="AJ153" s="87" t="s">
        <v>89</v>
      </c>
      <c r="AK153" s="87">
        <v>1</v>
      </c>
      <c r="BB153" s="192" t="s">
        <v>96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4301135540</v>
      </c>
      <c r="D154" s="410">
        <v>4607111035646</v>
      </c>
      <c r="E154" s="410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270</v>
      </c>
      <c r="L154" s="37" t="s">
        <v>88</v>
      </c>
      <c r="M154" s="38" t="s">
        <v>86</v>
      </c>
      <c r="N154" s="38"/>
      <c r="O154" s="37">
        <v>180</v>
      </c>
      <c r="P154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412"/>
      <c r="R154" s="412"/>
      <c r="S154" s="412"/>
      <c r="T154" s="41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269</v>
      </c>
      <c r="AG154" s="81"/>
      <c r="AJ154" s="87" t="s">
        <v>89</v>
      </c>
      <c r="AK154" s="87">
        <v>1</v>
      </c>
      <c r="BB154" s="194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7"/>
      <c r="B155" s="417"/>
      <c r="C155" s="417"/>
      <c r="D155" s="417"/>
      <c r="E155" s="417"/>
      <c r="F155" s="417"/>
      <c r="G155" s="417"/>
      <c r="H155" s="417"/>
      <c r="I155" s="417"/>
      <c r="J155" s="417"/>
      <c r="K155" s="417"/>
      <c r="L155" s="417"/>
      <c r="M155" s="417"/>
      <c r="N155" s="417"/>
      <c r="O155" s="418"/>
      <c r="P155" s="414" t="s">
        <v>40</v>
      </c>
      <c r="Q155" s="415"/>
      <c r="R155" s="415"/>
      <c r="S155" s="415"/>
      <c r="T155" s="415"/>
      <c r="U155" s="415"/>
      <c r="V155" s="416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417"/>
      <c r="B156" s="417"/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7"/>
      <c r="O156" s="418"/>
      <c r="P156" s="414" t="s">
        <v>40</v>
      </c>
      <c r="Q156" s="415"/>
      <c r="R156" s="415"/>
      <c r="S156" s="415"/>
      <c r="T156" s="415"/>
      <c r="U156" s="415"/>
      <c r="V156" s="416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16.5" customHeight="1" x14ac:dyDescent="0.25">
      <c r="A157" s="408" t="s">
        <v>273</v>
      </c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08"/>
      <c r="P157" s="408"/>
      <c r="Q157" s="408"/>
      <c r="R157" s="408"/>
      <c r="S157" s="408"/>
      <c r="T157" s="408"/>
      <c r="U157" s="408"/>
      <c r="V157" s="408"/>
      <c r="W157" s="408"/>
      <c r="X157" s="408"/>
      <c r="Y157" s="408"/>
      <c r="Z157" s="408"/>
      <c r="AA157" s="65"/>
      <c r="AB157" s="65"/>
      <c r="AC157" s="82"/>
    </row>
    <row r="158" spans="1:68" ht="14.25" customHeight="1" x14ac:dyDescent="0.25">
      <c r="A158" s="409" t="s">
        <v>158</v>
      </c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  <c r="AA158" s="66"/>
      <c r="AB158" s="66"/>
      <c r="AC158" s="83"/>
    </row>
    <row r="159" spans="1:68" ht="27" customHeight="1" x14ac:dyDescent="0.25">
      <c r="A159" s="63" t="s">
        <v>274</v>
      </c>
      <c r="B159" s="63" t="s">
        <v>275</v>
      </c>
      <c r="C159" s="36">
        <v>4301135281</v>
      </c>
      <c r="D159" s="410">
        <v>4607111036568</v>
      </c>
      <c r="E159" s="410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97</v>
      </c>
      <c r="L159" s="37" t="s">
        <v>88</v>
      </c>
      <c r="M159" s="38" t="s">
        <v>86</v>
      </c>
      <c r="N159" s="38"/>
      <c r="O159" s="37">
        <v>180</v>
      </c>
      <c r="P159" s="47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412"/>
      <c r="R159" s="412"/>
      <c r="S159" s="412"/>
      <c r="T159" s="41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IFERROR(IF(X159="","",X159*0.00941),"")</f>
        <v>0</v>
      </c>
      <c r="AA159" s="68" t="s">
        <v>46</v>
      </c>
      <c r="AB159" s="69" t="s">
        <v>46</v>
      </c>
      <c r="AC159" s="195" t="s">
        <v>276</v>
      </c>
      <c r="AG159" s="81"/>
      <c r="AJ159" s="87" t="s">
        <v>89</v>
      </c>
      <c r="AK159" s="87">
        <v>1</v>
      </c>
      <c r="BB159" s="196" t="s">
        <v>96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17"/>
      <c r="B160" s="417"/>
      <c r="C160" s="417"/>
      <c r="D160" s="417"/>
      <c r="E160" s="417"/>
      <c r="F160" s="417"/>
      <c r="G160" s="417"/>
      <c r="H160" s="417"/>
      <c r="I160" s="417"/>
      <c r="J160" s="417"/>
      <c r="K160" s="417"/>
      <c r="L160" s="417"/>
      <c r="M160" s="417"/>
      <c r="N160" s="417"/>
      <c r="O160" s="418"/>
      <c r="P160" s="414" t="s">
        <v>40</v>
      </c>
      <c r="Q160" s="415"/>
      <c r="R160" s="415"/>
      <c r="S160" s="415"/>
      <c r="T160" s="415"/>
      <c r="U160" s="415"/>
      <c r="V160" s="416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17"/>
      <c r="B161" s="417"/>
      <c r="C161" s="417"/>
      <c r="D161" s="417"/>
      <c r="E161" s="417"/>
      <c r="F161" s="417"/>
      <c r="G161" s="417"/>
      <c r="H161" s="417"/>
      <c r="I161" s="417"/>
      <c r="J161" s="417"/>
      <c r="K161" s="417"/>
      <c r="L161" s="417"/>
      <c r="M161" s="417"/>
      <c r="N161" s="417"/>
      <c r="O161" s="418"/>
      <c r="P161" s="414" t="s">
        <v>40</v>
      </c>
      <c r="Q161" s="415"/>
      <c r="R161" s="415"/>
      <c r="S161" s="415"/>
      <c r="T161" s="415"/>
      <c r="U161" s="415"/>
      <c r="V161" s="416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27.75" customHeight="1" x14ac:dyDescent="0.2">
      <c r="A162" s="407" t="s">
        <v>277</v>
      </c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7"/>
      <c r="P162" s="407"/>
      <c r="Q162" s="407"/>
      <c r="R162" s="407"/>
      <c r="S162" s="407"/>
      <c r="T162" s="407"/>
      <c r="U162" s="407"/>
      <c r="V162" s="407"/>
      <c r="W162" s="407"/>
      <c r="X162" s="407"/>
      <c r="Y162" s="407"/>
      <c r="Z162" s="407"/>
      <c r="AA162" s="54"/>
      <c r="AB162" s="54"/>
      <c r="AC162" s="54"/>
    </row>
    <row r="163" spans="1:68" ht="16.5" customHeight="1" x14ac:dyDescent="0.25">
      <c r="A163" s="408" t="s">
        <v>278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65"/>
      <c r="AB163" s="65"/>
      <c r="AC163" s="82"/>
    </row>
    <row r="164" spans="1:68" ht="14.25" customHeight="1" x14ac:dyDescent="0.25">
      <c r="A164" s="409" t="s">
        <v>158</v>
      </c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66"/>
      <c r="AB164" s="66"/>
      <c r="AC164" s="83"/>
    </row>
    <row r="165" spans="1:68" ht="27" customHeight="1" x14ac:dyDescent="0.25">
      <c r="A165" s="63" t="s">
        <v>279</v>
      </c>
      <c r="B165" s="63" t="s">
        <v>280</v>
      </c>
      <c r="C165" s="36">
        <v>4301135317</v>
      </c>
      <c r="D165" s="410">
        <v>4607111039057</v>
      </c>
      <c r="E165" s="410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173</v>
      </c>
      <c r="L165" s="37" t="s">
        <v>121</v>
      </c>
      <c r="M165" s="38" t="s">
        <v>86</v>
      </c>
      <c r="N165" s="38"/>
      <c r="O165" s="37">
        <v>180</v>
      </c>
      <c r="P165" s="472" t="s">
        <v>281</v>
      </c>
      <c r="Q165" s="412"/>
      <c r="R165" s="412"/>
      <c r="S165" s="412"/>
      <c r="T165" s="41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197" t="s">
        <v>247</v>
      </c>
      <c r="AG165" s="81"/>
      <c r="AJ165" s="87" t="s">
        <v>122</v>
      </c>
      <c r="AK165" s="87">
        <v>18</v>
      </c>
      <c r="BB165" s="198" t="s">
        <v>96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17"/>
      <c r="B166" s="417"/>
      <c r="C166" s="417"/>
      <c r="D166" s="417"/>
      <c r="E166" s="417"/>
      <c r="F166" s="417"/>
      <c r="G166" s="417"/>
      <c r="H166" s="417"/>
      <c r="I166" s="417"/>
      <c r="J166" s="417"/>
      <c r="K166" s="417"/>
      <c r="L166" s="417"/>
      <c r="M166" s="417"/>
      <c r="N166" s="417"/>
      <c r="O166" s="418"/>
      <c r="P166" s="414" t="s">
        <v>40</v>
      </c>
      <c r="Q166" s="415"/>
      <c r="R166" s="415"/>
      <c r="S166" s="415"/>
      <c r="T166" s="415"/>
      <c r="U166" s="415"/>
      <c r="V166" s="416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17"/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8"/>
      <c r="P167" s="414" t="s">
        <v>40</v>
      </c>
      <c r="Q167" s="415"/>
      <c r="R167" s="415"/>
      <c r="S167" s="415"/>
      <c r="T167" s="415"/>
      <c r="U167" s="415"/>
      <c r="V167" s="416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08" t="s">
        <v>282</v>
      </c>
      <c r="B168" s="408"/>
      <c r="C168" s="408"/>
      <c r="D168" s="408"/>
      <c r="E168" s="408"/>
      <c r="F168" s="408"/>
      <c r="G168" s="408"/>
      <c r="H168" s="408"/>
      <c r="I168" s="408"/>
      <c r="J168" s="408"/>
      <c r="K168" s="408"/>
      <c r="L168" s="408"/>
      <c r="M168" s="408"/>
      <c r="N168" s="408"/>
      <c r="O168" s="408"/>
      <c r="P168" s="408"/>
      <c r="Q168" s="408"/>
      <c r="R168" s="408"/>
      <c r="S168" s="408"/>
      <c r="T168" s="408"/>
      <c r="U168" s="408"/>
      <c r="V168" s="408"/>
      <c r="W168" s="408"/>
      <c r="X168" s="408"/>
      <c r="Y168" s="408"/>
      <c r="Z168" s="408"/>
      <c r="AA168" s="65"/>
      <c r="AB168" s="65"/>
      <c r="AC168" s="82"/>
    </row>
    <row r="169" spans="1:68" ht="14.25" customHeight="1" x14ac:dyDescent="0.25">
      <c r="A169" s="409" t="s">
        <v>82</v>
      </c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  <c r="AA169" s="66"/>
      <c r="AB169" s="66"/>
      <c r="AC169" s="83"/>
    </row>
    <row r="170" spans="1:68" ht="16.5" customHeight="1" x14ac:dyDescent="0.25">
      <c r="A170" s="63" t="s">
        <v>283</v>
      </c>
      <c r="B170" s="63" t="s">
        <v>284</v>
      </c>
      <c r="C170" s="36">
        <v>4301071062</v>
      </c>
      <c r="D170" s="410">
        <v>4607111036384</v>
      </c>
      <c r="E170" s="410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73" t="s">
        <v>285</v>
      </c>
      <c r="Q170" s="412"/>
      <c r="R170" s="412"/>
      <c r="S170" s="412"/>
      <c r="T170" s="41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286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customHeight="1" x14ac:dyDescent="0.25">
      <c r="A171" s="63" t="s">
        <v>287</v>
      </c>
      <c r="B171" s="63" t="s">
        <v>288</v>
      </c>
      <c r="C171" s="36">
        <v>4301071056</v>
      </c>
      <c r="D171" s="410">
        <v>4640242180250</v>
      </c>
      <c r="E171" s="410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87</v>
      </c>
      <c r="L171" s="37" t="s">
        <v>121</v>
      </c>
      <c r="M171" s="38" t="s">
        <v>86</v>
      </c>
      <c r="N171" s="38"/>
      <c r="O171" s="37">
        <v>180</v>
      </c>
      <c r="P171" s="474" t="s">
        <v>289</v>
      </c>
      <c r="Q171" s="412"/>
      <c r="R171" s="412"/>
      <c r="S171" s="412"/>
      <c r="T171" s="41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290</v>
      </c>
      <c r="AG171" s="81"/>
      <c r="AJ171" s="87" t="s">
        <v>122</v>
      </c>
      <c r="AK171" s="87">
        <v>12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4301071050</v>
      </c>
      <c r="D172" s="410">
        <v>4607111036216</v>
      </c>
      <c r="E172" s="410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87</v>
      </c>
      <c r="L172" s="37" t="s">
        <v>121</v>
      </c>
      <c r="M172" s="38" t="s">
        <v>86</v>
      </c>
      <c r="N172" s="38"/>
      <c r="O172" s="37">
        <v>180</v>
      </c>
      <c r="P172" s="4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412"/>
      <c r="R172" s="412"/>
      <c r="S172" s="412"/>
      <c r="T172" s="41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293</v>
      </c>
      <c r="AG172" s="81"/>
      <c r="AJ172" s="87" t="s">
        <v>122</v>
      </c>
      <c r="AK172" s="87">
        <v>12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294</v>
      </c>
      <c r="B173" s="63" t="s">
        <v>295</v>
      </c>
      <c r="C173" s="36">
        <v>4301071061</v>
      </c>
      <c r="D173" s="410">
        <v>4607111036278</v>
      </c>
      <c r="E173" s="410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87</v>
      </c>
      <c r="L173" s="37" t="s">
        <v>88</v>
      </c>
      <c r="M173" s="38" t="s">
        <v>86</v>
      </c>
      <c r="N173" s="38"/>
      <c r="O173" s="37">
        <v>180</v>
      </c>
      <c r="P173" s="47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412"/>
      <c r="R173" s="412"/>
      <c r="S173" s="412"/>
      <c r="T173" s="41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05" t="s">
        <v>296</v>
      </c>
      <c r="AG173" s="81"/>
      <c r="AJ173" s="87" t="s">
        <v>89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17"/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8"/>
      <c r="P174" s="414" t="s">
        <v>40</v>
      </c>
      <c r="Q174" s="415"/>
      <c r="R174" s="415"/>
      <c r="S174" s="415"/>
      <c r="T174" s="415"/>
      <c r="U174" s="415"/>
      <c r="V174" s="416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417"/>
      <c r="B175" s="417"/>
      <c r="C175" s="417"/>
      <c r="D175" s="417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8"/>
      <c r="P175" s="414" t="s">
        <v>40</v>
      </c>
      <c r="Q175" s="415"/>
      <c r="R175" s="415"/>
      <c r="S175" s="415"/>
      <c r="T175" s="415"/>
      <c r="U175" s="415"/>
      <c r="V175" s="416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customHeight="1" x14ac:dyDescent="0.25">
      <c r="A176" s="409" t="s">
        <v>297</v>
      </c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  <c r="AA176" s="66"/>
      <c r="AB176" s="66"/>
      <c r="AC176" s="83"/>
    </row>
    <row r="177" spans="1:68" ht="27" customHeight="1" x14ac:dyDescent="0.25">
      <c r="A177" s="63" t="s">
        <v>298</v>
      </c>
      <c r="B177" s="63" t="s">
        <v>299</v>
      </c>
      <c r="C177" s="36">
        <v>4301080153</v>
      </c>
      <c r="D177" s="410">
        <v>4607111036827</v>
      </c>
      <c r="E177" s="410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87</v>
      </c>
      <c r="L177" s="37" t="s">
        <v>88</v>
      </c>
      <c r="M177" s="38" t="s">
        <v>86</v>
      </c>
      <c r="N177" s="38"/>
      <c r="O177" s="37">
        <v>90</v>
      </c>
      <c r="P177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412"/>
      <c r="R177" s="412"/>
      <c r="S177" s="412"/>
      <c r="T177" s="41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300</v>
      </c>
      <c r="AG177" s="81"/>
      <c r="AJ177" s="87" t="s">
        <v>89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301</v>
      </c>
      <c r="B178" s="63" t="s">
        <v>302</v>
      </c>
      <c r="C178" s="36">
        <v>4301080154</v>
      </c>
      <c r="D178" s="410">
        <v>4607111036834</v>
      </c>
      <c r="E178" s="410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87</v>
      </c>
      <c r="L178" s="37" t="s">
        <v>88</v>
      </c>
      <c r="M178" s="38" t="s">
        <v>86</v>
      </c>
      <c r="N178" s="38"/>
      <c r="O178" s="37">
        <v>90</v>
      </c>
      <c r="P178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412"/>
      <c r="R178" s="412"/>
      <c r="S178" s="412"/>
      <c r="T178" s="413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300</v>
      </c>
      <c r="AG178" s="81"/>
      <c r="AJ178" s="87" t="s">
        <v>89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17"/>
      <c r="B179" s="417"/>
      <c r="C179" s="417"/>
      <c r="D179" s="417"/>
      <c r="E179" s="417"/>
      <c r="F179" s="417"/>
      <c r="G179" s="417"/>
      <c r="H179" s="417"/>
      <c r="I179" s="417"/>
      <c r="J179" s="417"/>
      <c r="K179" s="417"/>
      <c r="L179" s="417"/>
      <c r="M179" s="417"/>
      <c r="N179" s="417"/>
      <c r="O179" s="418"/>
      <c r="P179" s="414" t="s">
        <v>40</v>
      </c>
      <c r="Q179" s="415"/>
      <c r="R179" s="415"/>
      <c r="S179" s="415"/>
      <c r="T179" s="415"/>
      <c r="U179" s="415"/>
      <c r="V179" s="416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417"/>
      <c r="B180" s="417"/>
      <c r="C180" s="417"/>
      <c r="D180" s="417"/>
      <c r="E180" s="417"/>
      <c r="F180" s="417"/>
      <c r="G180" s="417"/>
      <c r="H180" s="417"/>
      <c r="I180" s="417"/>
      <c r="J180" s="417"/>
      <c r="K180" s="417"/>
      <c r="L180" s="417"/>
      <c r="M180" s="417"/>
      <c r="N180" s="417"/>
      <c r="O180" s="418"/>
      <c r="P180" s="414" t="s">
        <v>40</v>
      </c>
      <c r="Q180" s="415"/>
      <c r="R180" s="415"/>
      <c r="S180" s="415"/>
      <c r="T180" s="415"/>
      <c r="U180" s="415"/>
      <c r="V180" s="416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customHeight="1" x14ac:dyDescent="0.2">
      <c r="A181" s="407" t="s">
        <v>303</v>
      </c>
      <c r="B181" s="407"/>
      <c r="C181" s="407"/>
      <c r="D181" s="407"/>
      <c r="E181" s="407"/>
      <c r="F181" s="407"/>
      <c r="G181" s="407"/>
      <c r="H181" s="407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  <c r="V181" s="407"/>
      <c r="W181" s="407"/>
      <c r="X181" s="407"/>
      <c r="Y181" s="407"/>
      <c r="Z181" s="407"/>
      <c r="AA181" s="54"/>
      <c r="AB181" s="54"/>
      <c r="AC181" s="54"/>
    </row>
    <row r="182" spans="1:68" ht="16.5" customHeight="1" x14ac:dyDescent="0.25">
      <c r="A182" s="408" t="s">
        <v>304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65"/>
      <c r="AB182" s="65"/>
      <c r="AC182" s="82"/>
    </row>
    <row r="183" spans="1:68" ht="14.25" customHeight="1" x14ac:dyDescent="0.25">
      <c r="A183" s="409" t="s">
        <v>91</v>
      </c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66"/>
      <c r="AB183" s="66"/>
      <c r="AC183" s="83"/>
    </row>
    <row r="184" spans="1:68" ht="27" customHeight="1" x14ac:dyDescent="0.25">
      <c r="A184" s="63" t="s">
        <v>305</v>
      </c>
      <c r="B184" s="63" t="s">
        <v>306</v>
      </c>
      <c r="C184" s="36">
        <v>4301132182</v>
      </c>
      <c r="D184" s="410">
        <v>4607111035721</v>
      </c>
      <c r="E184" s="410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97</v>
      </c>
      <c r="L184" s="37" t="s">
        <v>88</v>
      </c>
      <c r="M184" s="38" t="s">
        <v>86</v>
      </c>
      <c r="N184" s="38"/>
      <c r="O184" s="37">
        <v>365</v>
      </c>
      <c r="P184" s="47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12"/>
      <c r="R184" s="412"/>
      <c r="S184" s="412"/>
      <c r="T184" s="41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307</v>
      </c>
      <c r="AG184" s="81"/>
      <c r="AJ184" s="87" t="s">
        <v>89</v>
      </c>
      <c r="AK184" s="87">
        <v>1</v>
      </c>
      <c r="BB184" s="212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308</v>
      </c>
      <c r="B185" s="63" t="s">
        <v>309</v>
      </c>
      <c r="C185" s="36">
        <v>4301132179</v>
      </c>
      <c r="D185" s="410">
        <v>4607111035691</v>
      </c>
      <c r="E185" s="410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97</v>
      </c>
      <c r="L185" s="37" t="s">
        <v>88</v>
      </c>
      <c r="M185" s="38" t="s">
        <v>86</v>
      </c>
      <c r="N185" s="38"/>
      <c r="O185" s="37">
        <v>365</v>
      </c>
      <c r="P185" s="48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412"/>
      <c r="R185" s="412"/>
      <c r="S185" s="412"/>
      <c r="T185" s="41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310</v>
      </c>
      <c r="AG185" s="81"/>
      <c r="AJ185" s="87" t="s">
        <v>89</v>
      </c>
      <c r="AK185" s="87">
        <v>1</v>
      </c>
      <c r="BB185" s="214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311</v>
      </c>
      <c r="B186" s="63" t="s">
        <v>312</v>
      </c>
      <c r="C186" s="36">
        <v>4301132170</v>
      </c>
      <c r="D186" s="410">
        <v>4607111038487</v>
      </c>
      <c r="E186" s="410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97</v>
      </c>
      <c r="L186" s="37" t="s">
        <v>88</v>
      </c>
      <c r="M186" s="38" t="s">
        <v>86</v>
      </c>
      <c r="N186" s="38"/>
      <c r="O186" s="37">
        <v>180</v>
      </c>
      <c r="P186" s="48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412"/>
      <c r="R186" s="412"/>
      <c r="S186" s="412"/>
      <c r="T186" s="41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313</v>
      </c>
      <c r="AG186" s="81"/>
      <c r="AJ186" s="87" t="s">
        <v>89</v>
      </c>
      <c r="AK186" s="87">
        <v>1</v>
      </c>
      <c r="BB186" s="216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17"/>
      <c r="B187" s="417"/>
      <c r="C187" s="417"/>
      <c r="D187" s="417"/>
      <c r="E187" s="417"/>
      <c r="F187" s="417"/>
      <c r="G187" s="417"/>
      <c r="H187" s="417"/>
      <c r="I187" s="417"/>
      <c r="J187" s="417"/>
      <c r="K187" s="417"/>
      <c r="L187" s="417"/>
      <c r="M187" s="417"/>
      <c r="N187" s="417"/>
      <c r="O187" s="418"/>
      <c r="P187" s="414" t="s">
        <v>40</v>
      </c>
      <c r="Q187" s="415"/>
      <c r="R187" s="415"/>
      <c r="S187" s="415"/>
      <c r="T187" s="415"/>
      <c r="U187" s="415"/>
      <c r="V187" s="416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17"/>
      <c r="B188" s="417"/>
      <c r="C188" s="417"/>
      <c r="D188" s="417"/>
      <c r="E188" s="417"/>
      <c r="F188" s="417"/>
      <c r="G188" s="417"/>
      <c r="H188" s="417"/>
      <c r="I188" s="417"/>
      <c r="J188" s="417"/>
      <c r="K188" s="417"/>
      <c r="L188" s="417"/>
      <c r="M188" s="417"/>
      <c r="N188" s="417"/>
      <c r="O188" s="418"/>
      <c r="P188" s="414" t="s">
        <v>40</v>
      </c>
      <c r="Q188" s="415"/>
      <c r="R188" s="415"/>
      <c r="S188" s="415"/>
      <c r="T188" s="415"/>
      <c r="U188" s="415"/>
      <c r="V188" s="416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4.25" customHeight="1" x14ac:dyDescent="0.25">
      <c r="A189" s="409" t="s">
        <v>314</v>
      </c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66"/>
      <c r="AB189" s="66"/>
      <c r="AC189" s="83"/>
    </row>
    <row r="190" spans="1:68" ht="27" customHeight="1" x14ac:dyDescent="0.25">
      <c r="A190" s="63" t="s">
        <v>315</v>
      </c>
      <c r="B190" s="63" t="s">
        <v>316</v>
      </c>
      <c r="C190" s="36">
        <v>4301051855</v>
      </c>
      <c r="D190" s="410">
        <v>4680115885875</v>
      </c>
      <c r="E190" s="410"/>
      <c r="F190" s="62">
        <v>1</v>
      </c>
      <c r="G190" s="37">
        <v>9</v>
      </c>
      <c r="H190" s="62">
        <v>9</v>
      </c>
      <c r="I190" s="62">
        <v>9.4350000000000005</v>
      </c>
      <c r="J190" s="37">
        <v>64</v>
      </c>
      <c r="K190" s="37" t="s">
        <v>321</v>
      </c>
      <c r="L190" s="37" t="s">
        <v>88</v>
      </c>
      <c r="M190" s="38" t="s">
        <v>320</v>
      </c>
      <c r="N190" s="38"/>
      <c r="O190" s="37">
        <v>365</v>
      </c>
      <c r="P190" s="482" t="s">
        <v>317</v>
      </c>
      <c r="Q190" s="412"/>
      <c r="R190" s="412"/>
      <c r="S190" s="412"/>
      <c r="T190" s="413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IFERROR(IF(X190="","",X190*0.01898),"")</f>
        <v>0</v>
      </c>
      <c r="AA190" s="68" t="s">
        <v>46</v>
      </c>
      <c r="AB190" s="69" t="s">
        <v>46</v>
      </c>
      <c r="AC190" s="217" t="s">
        <v>318</v>
      </c>
      <c r="AG190" s="81"/>
      <c r="AJ190" s="87" t="s">
        <v>89</v>
      </c>
      <c r="AK190" s="87">
        <v>1</v>
      </c>
      <c r="BB190" s="218" t="s">
        <v>319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17"/>
      <c r="B191" s="417"/>
      <c r="C191" s="417"/>
      <c r="D191" s="417"/>
      <c r="E191" s="417"/>
      <c r="F191" s="417"/>
      <c r="G191" s="417"/>
      <c r="H191" s="417"/>
      <c r="I191" s="417"/>
      <c r="J191" s="417"/>
      <c r="K191" s="417"/>
      <c r="L191" s="417"/>
      <c r="M191" s="417"/>
      <c r="N191" s="417"/>
      <c r="O191" s="418"/>
      <c r="P191" s="414" t="s">
        <v>40</v>
      </c>
      <c r="Q191" s="415"/>
      <c r="R191" s="415"/>
      <c r="S191" s="415"/>
      <c r="T191" s="415"/>
      <c r="U191" s="415"/>
      <c r="V191" s="416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7"/>
      <c r="B192" s="417"/>
      <c r="C192" s="417"/>
      <c r="D192" s="417"/>
      <c r="E192" s="417"/>
      <c r="F192" s="417"/>
      <c r="G192" s="417"/>
      <c r="H192" s="417"/>
      <c r="I192" s="417"/>
      <c r="J192" s="417"/>
      <c r="K192" s="417"/>
      <c r="L192" s="417"/>
      <c r="M192" s="417"/>
      <c r="N192" s="417"/>
      <c r="O192" s="418"/>
      <c r="P192" s="414" t="s">
        <v>40</v>
      </c>
      <c r="Q192" s="415"/>
      <c r="R192" s="415"/>
      <c r="S192" s="415"/>
      <c r="T192" s="415"/>
      <c r="U192" s="415"/>
      <c r="V192" s="416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customHeight="1" x14ac:dyDescent="0.2">
      <c r="A193" s="407" t="s">
        <v>322</v>
      </c>
      <c r="B193" s="407"/>
      <c r="C193" s="407"/>
      <c r="D193" s="407"/>
      <c r="E193" s="407"/>
      <c r="F193" s="407"/>
      <c r="G193" s="407"/>
      <c r="H193" s="407"/>
      <c r="I193" s="407"/>
      <c r="J193" s="407"/>
      <c r="K193" s="407"/>
      <c r="L193" s="407"/>
      <c r="M193" s="407"/>
      <c r="N193" s="407"/>
      <c r="O193" s="407"/>
      <c r="P193" s="407"/>
      <c r="Q193" s="407"/>
      <c r="R193" s="407"/>
      <c r="S193" s="407"/>
      <c r="T193" s="407"/>
      <c r="U193" s="407"/>
      <c r="V193" s="407"/>
      <c r="W193" s="407"/>
      <c r="X193" s="407"/>
      <c r="Y193" s="407"/>
      <c r="Z193" s="407"/>
      <c r="AA193" s="54"/>
      <c r="AB193" s="54"/>
      <c r="AC193" s="54"/>
    </row>
    <row r="194" spans="1:68" ht="16.5" customHeight="1" x14ac:dyDescent="0.25">
      <c r="A194" s="408" t="s">
        <v>323</v>
      </c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65"/>
      <c r="AB194" s="65"/>
      <c r="AC194" s="82"/>
    </row>
    <row r="195" spans="1:68" ht="14.25" customHeight="1" x14ac:dyDescent="0.25">
      <c r="A195" s="409" t="s">
        <v>158</v>
      </c>
      <c r="B195" s="409"/>
      <c r="C195" s="409"/>
      <c r="D195" s="409"/>
      <c r="E195" s="409"/>
      <c r="F195" s="409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  <c r="AA195" s="66"/>
      <c r="AB195" s="66"/>
      <c r="AC195" s="83"/>
    </row>
    <row r="196" spans="1:68" ht="27" customHeight="1" x14ac:dyDescent="0.25">
      <c r="A196" s="63" t="s">
        <v>324</v>
      </c>
      <c r="B196" s="63" t="s">
        <v>325</v>
      </c>
      <c r="C196" s="36">
        <v>4301135707</v>
      </c>
      <c r="D196" s="410">
        <v>4620207490198</v>
      </c>
      <c r="E196" s="410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97</v>
      </c>
      <c r="L196" s="37" t="s">
        <v>121</v>
      </c>
      <c r="M196" s="38" t="s">
        <v>86</v>
      </c>
      <c r="N196" s="38"/>
      <c r="O196" s="37">
        <v>180</v>
      </c>
      <c r="P196" s="48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412"/>
      <c r="R196" s="412"/>
      <c r="S196" s="412"/>
      <c r="T196" s="41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9" t="s">
        <v>326</v>
      </c>
      <c r="AG196" s="81"/>
      <c r="AJ196" s="87" t="s">
        <v>122</v>
      </c>
      <c r="AK196" s="87">
        <v>14</v>
      </c>
      <c r="BB196" s="220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4301135719</v>
      </c>
      <c r="D197" s="410">
        <v>4620207490235</v>
      </c>
      <c r="E197" s="410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97</v>
      </c>
      <c r="L197" s="37" t="s">
        <v>121</v>
      </c>
      <c r="M197" s="38" t="s">
        <v>86</v>
      </c>
      <c r="N197" s="38"/>
      <c r="O197" s="37">
        <v>180</v>
      </c>
      <c r="P197" s="48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412"/>
      <c r="R197" s="412"/>
      <c r="S197" s="412"/>
      <c r="T197" s="41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329</v>
      </c>
      <c r="AG197" s="81"/>
      <c r="AJ197" s="87" t="s">
        <v>122</v>
      </c>
      <c r="AK197" s="87">
        <v>14</v>
      </c>
      <c r="BB197" s="222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4301135697</v>
      </c>
      <c r="D198" s="410">
        <v>4620207490259</v>
      </c>
      <c r="E198" s="410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97</v>
      </c>
      <c r="L198" s="37" t="s">
        <v>121</v>
      </c>
      <c r="M198" s="38" t="s">
        <v>86</v>
      </c>
      <c r="N198" s="38"/>
      <c r="O198" s="37">
        <v>180</v>
      </c>
      <c r="P198" s="48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412"/>
      <c r="R198" s="412"/>
      <c r="S198" s="412"/>
      <c r="T198" s="41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326</v>
      </c>
      <c r="AG198" s="81"/>
      <c r="AJ198" s="87" t="s">
        <v>122</v>
      </c>
      <c r="AK198" s="87">
        <v>14</v>
      </c>
      <c r="BB198" s="224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4301135681</v>
      </c>
      <c r="D199" s="410">
        <v>4620207490143</v>
      </c>
      <c r="E199" s="410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97</v>
      </c>
      <c r="L199" s="37" t="s">
        <v>88</v>
      </c>
      <c r="M199" s="38" t="s">
        <v>86</v>
      </c>
      <c r="N199" s="38"/>
      <c r="O199" s="37">
        <v>180</v>
      </c>
      <c r="P199" s="48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412"/>
      <c r="R199" s="412"/>
      <c r="S199" s="412"/>
      <c r="T199" s="41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334</v>
      </c>
      <c r="AG199" s="81"/>
      <c r="AJ199" s="87" t="s">
        <v>89</v>
      </c>
      <c r="AK199" s="87">
        <v>1</v>
      </c>
      <c r="BB199" s="226" t="s">
        <v>96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17"/>
      <c r="B200" s="417"/>
      <c r="C200" s="417"/>
      <c r="D200" s="417"/>
      <c r="E200" s="417"/>
      <c r="F200" s="417"/>
      <c r="G200" s="417"/>
      <c r="H200" s="417"/>
      <c r="I200" s="417"/>
      <c r="J200" s="417"/>
      <c r="K200" s="417"/>
      <c r="L200" s="417"/>
      <c r="M200" s="417"/>
      <c r="N200" s="417"/>
      <c r="O200" s="418"/>
      <c r="P200" s="414" t="s">
        <v>40</v>
      </c>
      <c r="Q200" s="415"/>
      <c r="R200" s="415"/>
      <c r="S200" s="415"/>
      <c r="T200" s="415"/>
      <c r="U200" s="415"/>
      <c r="V200" s="416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17"/>
      <c r="B201" s="417"/>
      <c r="C201" s="417"/>
      <c r="D201" s="417"/>
      <c r="E201" s="417"/>
      <c r="F201" s="417"/>
      <c r="G201" s="417"/>
      <c r="H201" s="417"/>
      <c r="I201" s="417"/>
      <c r="J201" s="417"/>
      <c r="K201" s="417"/>
      <c r="L201" s="417"/>
      <c r="M201" s="417"/>
      <c r="N201" s="417"/>
      <c r="O201" s="418"/>
      <c r="P201" s="414" t="s">
        <v>40</v>
      </c>
      <c r="Q201" s="415"/>
      <c r="R201" s="415"/>
      <c r="S201" s="415"/>
      <c r="T201" s="415"/>
      <c r="U201" s="415"/>
      <c r="V201" s="416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customHeight="1" x14ac:dyDescent="0.25">
      <c r="A202" s="408" t="s">
        <v>335</v>
      </c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  <c r="V202" s="408"/>
      <c r="W202" s="408"/>
      <c r="X202" s="408"/>
      <c r="Y202" s="408"/>
      <c r="Z202" s="408"/>
      <c r="AA202" s="65"/>
      <c r="AB202" s="65"/>
      <c r="AC202" s="82"/>
    </row>
    <row r="203" spans="1:68" ht="14.25" customHeight="1" x14ac:dyDescent="0.25">
      <c r="A203" s="409" t="s">
        <v>82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66"/>
      <c r="AB203" s="66"/>
      <c r="AC203" s="83"/>
    </row>
    <row r="204" spans="1:68" ht="16.5" customHeight="1" x14ac:dyDescent="0.25">
      <c r="A204" s="63" t="s">
        <v>336</v>
      </c>
      <c r="B204" s="63" t="s">
        <v>337</v>
      </c>
      <c r="C204" s="36">
        <v>4301070948</v>
      </c>
      <c r="D204" s="410">
        <v>4607111037022</v>
      </c>
      <c r="E204" s="410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125</v>
      </c>
      <c r="M204" s="38" t="s">
        <v>86</v>
      </c>
      <c r="N204" s="38"/>
      <c r="O204" s="37">
        <v>180</v>
      </c>
      <c r="P204" s="4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412"/>
      <c r="R204" s="412"/>
      <c r="S204" s="412"/>
      <c r="T204" s="41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7" t="s">
        <v>338</v>
      </c>
      <c r="AG204" s="81"/>
      <c r="AJ204" s="87" t="s">
        <v>126</v>
      </c>
      <c r="AK204" s="87">
        <v>84</v>
      </c>
      <c r="BB204" s="228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339</v>
      </c>
      <c r="B205" s="63" t="s">
        <v>340</v>
      </c>
      <c r="C205" s="36">
        <v>4301070990</v>
      </c>
      <c r="D205" s="410">
        <v>4607111038494</v>
      </c>
      <c r="E205" s="410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412"/>
      <c r="R205" s="412"/>
      <c r="S205" s="412"/>
      <c r="T205" s="41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341</v>
      </c>
      <c r="AG205" s="81"/>
      <c r="AJ205" s="87" t="s">
        <v>89</v>
      </c>
      <c r="AK205" s="87">
        <v>1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342</v>
      </c>
      <c r="B206" s="63" t="s">
        <v>343</v>
      </c>
      <c r="C206" s="36">
        <v>4301070966</v>
      </c>
      <c r="D206" s="410">
        <v>4607111038135</v>
      </c>
      <c r="E206" s="41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121</v>
      </c>
      <c r="M206" s="38" t="s">
        <v>86</v>
      </c>
      <c r="N206" s="38"/>
      <c r="O206" s="37">
        <v>180</v>
      </c>
      <c r="P206" s="4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412"/>
      <c r="R206" s="412"/>
      <c r="S206" s="412"/>
      <c r="T206" s="41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344</v>
      </c>
      <c r="AG206" s="81"/>
      <c r="AJ206" s="87" t="s">
        <v>122</v>
      </c>
      <c r="AK206" s="87">
        <v>12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17"/>
      <c r="B207" s="417"/>
      <c r="C207" s="417"/>
      <c r="D207" s="417"/>
      <c r="E207" s="417"/>
      <c r="F207" s="417"/>
      <c r="G207" s="417"/>
      <c r="H207" s="417"/>
      <c r="I207" s="417"/>
      <c r="J207" s="417"/>
      <c r="K207" s="417"/>
      <c r="L207" s="417"/>
      <c r="M207" s="417"/>
      <c r="N207" s="417"/>
      <c r="O207" s="418"/>
      <c r="P207" s="414" t="s">
        <v>40</v>
      </c>
      <c r="Q207" s="415"/>
      <c r="R207" s="415"/>
      <c r="S207" s="415"/>
      <c r="T207" s="415"/>
      <c r="U207" s="415"/>
      <c r="V207" s="416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17"/>
      <c r="B208" s="417"/>
      <c r="C208" s="417"/>
      <c r="D208" s="417"/>
      <c r="E208" s="417"/>
      <c r="F208" s="417"/>
      <c r="G208" s="417"/>
      <c r="H208" s="417"/>
      <c r="I208" s="417"/>
      <c r="J208" s="417"/>
      <c r="K208" s="417"/>
      <c r="L208" s="417"/>
      <c r="M208" s="417"/>
      <c r="N208" s="417"/>
      <c r="O208" s="418"/>
      <c r="P208" s="414" t="s">
        <v>40</v>
      </c>
      <c r="Q208" s="415"/>
      <c r="R208" s="415"/>
      <c r="S208" s="415"/>
      <c r="T208" s="415"/>
      <c r="U208" s="415"/>
      <c r="V208" s="416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customHeight="1" x14ac:dyDescent="0.25">
      <c r="A209" s="408" t="s">
        <v>345</v>
      </c>
      <c r="B209" s="408"/>
      <c r="C209" s="408"/>
      <c r="D209" s="408"/>
      <c r="E209" s="408"/>
      <c r="F209" s="408"/>
      <c r="G209" s="408"/>
      <c r="H209" s="408"/>
      <c r="I209" s="408"/>
      <c r="J209" s="408"/>
      <c r="K209" s="408"/>
      <c r="L209" s="408"/>
      <c r="M209" s="408"/>
      <c r="N209" s="408"/>
      <c r="O209" s="408"/>
      <c r="P209" s="408"/>
      <c r="Q209" s="408"/>
      <c r="R209" s="408"/>
      <c r="S209" s="408"/>
      <c r="T209" s="408"/>
      <c r="U209" s="408"/>
      <c r="V209" s="408"/>
      <c r="W209" s="408"/>
      <c r="X209" s="408"/>
      <c r="Y209" s="408"/>
      <c r="Z209" s="408"/>
      <c r="AA209" s="65"/>
      <c r="AB209" s="65"/>
      <c r="AC209" s="82"/>
    </row>
    <row r="210" spans="1:68" ht="14.25" customHeight="1" x14ac:dyDescent="0.25">
      <c r="A210" s="409" t="s">
        <v>82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  <c r="AA210" s="66"/>
      <c r="AB210" s="66"/>
      <c r="AC210" s="83"/>
    </row>
    <row r="211" spans="1:68" ht="27" customHeight="1" x14ac:dyDescent="0.25">
      <c r="A211" s="63" t="s">
        <v>346</v>
      </c>
      <c r="B211" s="63" t="s">
        <v>347</v>
      </c>
      <c r="C211" s="36">
        <v>4301070996</v>
      </c>
      <c r="D211" s="410">
        <v>4607111038654</v>
      </c>
      <c r="E211" s="410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412"/>
      <c r="R211" s="412"/>
      <c r="S211" s="412"/>
      <c r="T211" s="413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8">IFERROR(IF(X211="","",X211),"")</f>
        <v>0</v>
      </c>
      <c r="Z211" s="41">
        <f t="shared" ref="Z211:Z216" si="19">IFERROR(IF(X211="","",X211*0.0155),"")</f>
        <v>0</v>
      </c>
      <c r="AA211" s="68" t="s">
        <v>46</v>
      </c>
      <c r="AB211" s="69" t="s">
        <v>46</v>
      </c>
      <c r="AC211" s="233" t="s">
        <v>348</v>
      </c>
      <c r="AG211" s="81"/>
      <c r="AJ211" s="87" t="s">
        <v>89</v>
      </c>
      <c r="AK211" s="87">
        <v>1</v>
      </c>
      <c r="BB211" s="234" t="s">
        <v>70</v>
      </c>
      <c r="BM211" s="81">
        <f t="shared" ref="BM211:BM216" si="20">IFERROR(X211*I211,"0")</f>
        <v>0</v>
      </c>
      <c r="BN211" s="81">
        <f t="shared" ref="BN211:BN216" si="21">IFERROR(Y211*I211,"0")</f>
        <v>0</v>
      </c>
      <c r="BO211" s="81">
        <f t="shared" ref="BO211:BO216" si="22">IFERROR(X211/J211,"0")</f>
        <v>0</v>
      </c>
      <c r="BP211" s="81">
        <f t="shared" ref="BP211:BP216" si="23">IFERROR(Y211/J211,"0")</f>
        <v>0</v>
      </c>
    </row>
    <row r="212" spans="1:68" ht="27" customHeight="1" x14ac:dyDescent="0.25">
      <c r="A212" s="63" t="s">
        <v>349</v>
      </c>
      <c r="B212" s="63" t="s">
        <v>350</v>
      </c>
      <c r="C212" s="36">
        <v>4301070997</v>
      </c>
      <c r="D212" s="410">
        <v>4607111038586</v>
      </c>
      <c r="E212" s="410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87</v>
      </c>
      <c r="L212" s="37" t="s">
        <v>121</v>
      </c>
      <c r="M212" s="38" t="s">
        <v>86</v>
      </c>
      <c r="N212" s="38"/>
      <c r="O212" s="37">
        <v>180</v>
      </c>
      <c r="P212" s="4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412"/>
      <c r="R212" s="412"/>
      <c r="S212" s="412"/>
      <c r="T212" s="413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5" t="s">
        <v>348</v>
      </c>
      <c r="AG212" s="81"/>
      <c r="AJ212" s="87" t="s">
        <v>122</v>
      </c>
      <c r="AK212" s="87">
        <v>12</v>
      </c>
      <c r="BB212" s="236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351</v>
      </c>
      <c r="B213" s="63" t="s">
        <v>352</v>
      </c>
      <c r="C213" s="36">
        <v>4301070962</v>
      </c>
      <c r="D213" s="410">
        <v>4607111038609</v>
      </c>
      <c r="E213" s="410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412"/>
      <c r="R213" s="412"/>
      <c r="S213" s="412"/>
      <c r="T213" s="413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353</v>
      </c>
      <c r="AG213" s="81"/>
      <c r="AJ213" s="87" t="s">
        <v>89</v>
      </c>
      <c r="AK213" s="87">
        <v>1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354</v>
      </c>
      <c r="B214" s="63" t="s">
        <v>355</v>
      </c>
      <c r="C214" s="36">
        <v>4301070963</v>
      </c>
      <c r="D214" s="410">
        <v>4607111038630</v>
      </c>
      <c r="E214" s="410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9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412"/>
      <c r="R214" s="412"/>
      <c r="S214" s="412"/>
      <c r="T214" s="413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353</v>
      </c>
      <c r="AG214" s="81"/>
      <c r="AJ214" s="87" t="s">
        <v>89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356</v>
      </c>
      <c r="B215" s="63" t="s">
        <v>357</v>
      </c>
      <c r="C215" s="36">
        <v>4301070959</v>
      </c>
      <c r="D215" s="410">
        <v>4607111038616</v>
      </c>
      <c r="E215" s="410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412"/>
      <c r="R215" s="412"/>
      <c r="S215" s="412"/>
      <c r="T215" s="413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348</v>
      </c>
      <c r="AG215" s="81"/>
      <c r="AJ215" s="87" t="s">
        <v>89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358</v>
      </c>
      <c r="B216" s="63" t="s">
        <v>359</v>
      </c>
      <c r="C216" s="36">
        <v>4301070960</v>
      </c>
      <c r="D216" s="410">
        <v>4607111038623</v>
      </c>
      <c r="E216" s="410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121</v>
      </c>
      <c r="M216" s="38" t="s">
        <v>86</v>
      </c>
      <c r="N216" s="38"/>
      <c r="O216" s="37">
        <v>180</v>
      </c>
      <c r="P216" s="49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412"/>
      <c r="R216" s="412"/>
      <c r="S216" s="412"/>
      <c r="T216" s="41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348</v>
      </c>
      <c r="AG216" s="81"/>
      <c r="AJ216" s="87" t="s">
        <v>122</v>
      </c>
      <c r="AK216" s="87">
        <v>12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x14ac:dyDescent="0.2">
      <c r="A217" s="417"/>
      <c r="B217" s="417"/>
      <c r="C217" s="417"/>
      <c r="D217" s="417"/>
      <c r="E217" s="417"/>
      <c r="F217" s="417"/>
      <c r="G217" s="417"/>
      <c r="H217" s="417"/>
      <c r="I217" s="417"/>
      <c r="J217" s="417"/>
      <c r="K217" s="417"/>
      <c r="L217" s="417"/>
      <c r="M217" s="417"/>
      <c r="N217" s="417"/>
      <c r="O217" s="418"/>
      <c r="P217" s="414" t="s">
        <v>40</v>
      </c>
      <c r="Q217" s="415"/>
      <c r="R217" s="415"/>
      <c r="S217" s="415"/>
      <c r="T217" s="415"/>
      <c r="U217" s="415"/>
      <c r="V217" s="416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17"/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8"/>
      <c r="P218" s="414" t="s">
        <v>40</v>
      </c>
      <c r="Q218" s="415"/>
      <c r="R218" s="415"/>
      <c r="S218" s="415"/>
      <c r="T218" s="415"/>
      <c r="U218" s="415"/>
      <c r="V218" s="416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customHeight="1" x14ac:dyDescent="0.25">
      <c r="A219" s="408" t="s">
        <v>360</v>
      </c>
      <c r="B219" s="408"/>
      <c r="C219" s="408"/>
      <c r="D219" s="408"/>
      <c r="E219" s="408"/>
      <c r="F219" s="408"/>
      <c r="G219" s="408"/>
      <c r="H219" s="408"/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  <c r="V219" s="408"/>
      <c r="W219" s="408"/>
      <c r="X219" s="408"/>
      <c r="Y219" s="408"/>
      <c r="Z219" s="408"/>
      <c r="AA219" s="65"/>
      <c r="AB219" s="65"/>
      <c r="AC219" s="82"/>
    </row>
    <row r="220" spans="1:68" ht="14.25" customHeight="1" x14ac:dyDescent="0.25">
      <c r="A220" s="409" t="s">
        <v>82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  <c r="AA220" s="66"/>
      <c r="AB220" s="66"/>
      <c r="AC220" s="83"/>
    </row>
    <row r="221" spans="1:68" ht="27" customHeight="1" x14ac:dyDescent="0.25">
      <c r="A221" s="63" t="s">
        <v>361</v>
      </c>
      <c r="B221" s="63" t="s">
        <v>362</v>
      </c>
      <c r="C221" s="36">
        <v>4301070917</v>
      </c>
      <c r="D221" s="410">
        <v>4607111035912</v>
      </c>
      <c r="E221" s="410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4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412"/>
      <c r="R221" s="412"/>
      <c r="S221" s="412"/>
      <c r="T221" s="41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5" t="s">
        <v>363</v>
      </c>
      <c r="AG221" s="81"/>
      <c r="AJ221" s="87" t="s">
        <v>89</v>
      </c>
      <c r="AK221" s="87">
        <v>1</v>
      </c>
      <c r="BB221" s="246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364</v>
      </c>
      <c r="B222" s="63" t="s">
        <v>365</v>
      </c>
      <c r="C222" s="36">
        <v>4301070920</v>
      </c>
      <c r="D222" s="410">
        <v>4607111035929</v>
      </c>
      <c r="E222" s="410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87</v>
      </c>
      <c r="L222" s="37" t="s">
        <v>121</v>
      </c>
      <c r="M222" s="38" t="s">
        <v>86</v>
      </c>
      <c r="N222" s="38"/>
      <c r="O222" s="37">
        <v>180</v>
      </c>
      <c r="P222" s="49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412"/>
      <c r="R222" s="412"/>
      <c r="S222" s="412"/>
      <c r="T222" s="41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363</v>
      </c>
      <c r="AG222" s="81"/>
      <c r="AJ222" s="87" t="s">
        <v>122</v>
      </c>
      <c r="AK222" s="87">
        <v>12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4301070915</v>
      </c>
      <c r="D223" s="410">
        <v>4607111035882</v>
      </c>
      <c r="E223" s="410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412"/>
      <c r="R223" s="412"/>
      <c r="S223" s="412"/>
      <c r="T223" s="41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368</v>
      </c>
      <c r="AG223" s="81"/>
      <c r="AJ223" s="87" t="s">
        <v>89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369</v>
      </c>
      <c r="B224" s="63" t="s">
        <v>370</v>
      </c>
      <c r="C224" s="36">
        <v>4301070921</v>
      </c>
      <c r="D224" s="410">
        <v>4607111035905</v>
      </c>
      <c r="E224" s="410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412"/>
      <c r="R224" s="412"/>
      <c r="S224" s="412"/>
      <c r="T224" s="41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368</v>
      </c>
      <c r="AG224" s="81"/>
      <c r="AJ224" s="87" t="s">
        <v>89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17"/>
      <c r="B225" s="417"/>
      <c r="C225" s="417"/>
      <c r="D225" s="417"/>
      <c r="E225" s="417"/>
      <c r="F225" s="417"/>
      <c r="G225" s="417"/>
      <c r="H225" s="417"/>
      <c r="I225" s="417"/>
      <c r="J225" s="417"/>
      <c r="K225" s="417"/>
      <c r="L225" s="417"/>
      <c r="M225" s="417"/>
      <c r="N225" s="417"/>
      <c r="O225" s="418"/>
      <c r="P225" s="414" t="s">
        <v>40</v>
      </c>
      <c r="Q225" s="415"/>
      <c r="R225" s="415"/>
      <c r="S225" s="415"/>
      <c r="T225" s="415"/>
      <c r="U225" s="415"/>
      <c r="V225" s="416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17"/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8"/>
      <c r="P226" s="414" t="s">
        <v>40</v>
      </c>
      <c r="Q226" s="415"/>
      <c r="R226" s="415"/>
      <c r="S226" s="415"/>
      <c r="T226" s="415"/>
      <c r="U226" s="415"/>
      <c r="V226" s="416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customHeight="1" x14ac:dyDescent="0.25">
      <c r="A227" s="408" t="s">
        <v>371</v>
      </c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  <c r="V227" s="408"/>
      <c r="W227" s="408"/>
      <c r="X227" s="408"/>
      <c r="Y227" s="408"/>
      <c r="Z227" s="408"/>
      <c r="AA227" s="65"/>
      <c r="AB227" s="65"/>
      <c r="AC227" s="82"/>
    </row>
    <row r="228" spans="1:68" ht="14.25" customHeight="1" x14ac:dyDescent="0.25">
      <c r="A228" s="409" t="s">
        <v>82</v>
      </c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  <c r="AA228" s="66"/>
      <c r="AB228" s="66"/>
      <c r="AC228" s="83"/>
    </row>
    <row r="229" spans="1:68" ht="27" customHeight="1" x14ac:dyDescent="0.25">
      <c r="A229" s="63" t="s">
        <v>372</v>
      </c>
      <c r="B229" s="63" t="s">
        <v>373</v>
      </c>
      <c r="C229" s="36">
        <v>4301071093</v>
      </c>
      <c r="D229" s="410">
        <v>4620207490709</v>
      </c>
      <c r="E229" s="410"/>
      <c r="F229" s="62">
        <v>0.65</v>
      </c>
      <c r="G229" s="37">
        <v>8</v>
      </c>
      <c r="H229" s="62">
        <v>5.2</v>
      </c>
      <c r="I229" s="62">
        <v>5.47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00" t="s">
        <v>374</v>
      </c>
      <c r="Q229" s="412"/>
      <c r="R229" s="412"/>
      <c r="S229" s="412"/>
      <c r="T229" s="41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3" t="s">
        <v>375</v>
      </c>
      <c r="AG229" s="81"/>
      <c r="AJ229" s="87" t="s">
        <v>89</v>
      </c>
      <c r="AK229" s="87">
        <v>1</v>
      </c>
      <c r="BB229" s="254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7"/>
      <c r="B230" s="417"/>
      <c r="C230" s="417"/>
      <c r="D230" s="417"/>
      <c r="E230" s="417"/>
      <c r="F230" s="417"/>
      <c r="G230" s="417"/>
      <c r="H230" s="417"/>
      <c r="I230" s="417"/>
      <c r="J230" s="417"/>
      <c r="K230" s="417"/>
      <c r="L230" s="417"/>
      <c r="M230" s="417"/>
      <c r="N230" s="417"/>
      <c r="O230" s="418"/>
      <c r="P230" s="414" t="s">
        <v>40</v>
      </c>
      <c r="Q230" s="415"/>
      <c r="R230" s="415"/>
      <c r="S230" s="415"/>
      <c r="T230" s="415"/>
      <c r="U230" s="415"/>
      <c r="V230" s="416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17"/>
      <c r="B231" s="417"/>
      <c r="C231" s="417"/>
      <c r="D231" s="417"/>
      <c r="E231" s="417"/>
      <c r="F231" s="417"/>
      <c r="G231" s="417"/>
      <c r="H231" s="417"/>
      <c r="I231" s="417"/>
      <c r="J231" s="417"/>
      <c r="K231" s="417"/>
      <c r="L231" s="417"/>
      <c r="M231" s="417"/>
      <c r="N231" s="417"/>
      <c r="O231" s="418"/>
      <c r="P231" s="414" t="s">
        <v>40</v>
      </c>
      <c r="Q231" s="415"/>
      <c r="R231" s="415"/>
      <c r="S231" s="415"/>
      <c r="T231" s="415"/>
      <c r="U231" s="415"/>
      <c r="V231" s="416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4.25" customHeight="1" x14ac:dyDescent="0.25">
      <c r="A232" s="409" t="s">
        <v>158</v>
      </c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9"/>
      <c r="AA232" s="66"/>
      <c r="AB232" s="66"/>
      <c r="AC232" s="83"/>
    </row>
    <row r="233" spans="1:68" ht="27" customHeight="1" x14ac:dyDescent="0.25">
      <c r="A233" s="63" t="s">
        <v>376</v>
      </c>
      <c r="B233" s="63" t="s">
        <v>377</v>
      </c>
      <c r="C233" s="36">
        <v>4301135692</v>
      </c>
      <c r="D233" s="410">
        <v>4620207490570</v>
      </c>
      <c r="E233" s="410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97</v>
      </c>
      <c r="L233" s="37" t="s">
        <v>88</v>
      </c>
      <c r="M233" s="38" t="s">
        <v>86</v>
      </c>
      <c r="N233" s="38"/>
      <c r="O233" s="37">
        <v>180</v>
      </c>
      <c r="P233" s="501" t="s">
        <v>378</v>
      </c>
      <c r="Q233" s="412"/>
      <c r="R233" s="412"/>
      <c r="S233" s="412"/>
      <c r="T233" s="41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55" t="s">
        <v>379</v>
      </c>
      <c r="AG233" s="81"/>
      <c r="AJ233" s="87" t="s">
        <v>89</v>
      </c>
      <c r="AK233" s="87">
        <v>1</v>
      </c>
      <c r="BB233" s="256" t="s">
        <v>96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380</v>
      </c>
      <c r="B234" s="63" t="s">
        <v>381</v>
      </c>
      <c r="C234" s="36">
        <v>4301135691</v>
      </c>
      <c r="D234" s="410">
        <v>4620207490549</v>
      </c>
      <c r="E234" s="410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97</v>
      </c>
      <c r="L234" s="37" t="s">
        <v>88</v>
      </c>
      <c r="M234" s="38" t="s">
        <v>86</v>
      </c>
      <c r="N234" s="38"/>
      <c r="O234" s="37">
        <v>180</v>
      </c>
      <c r="P234" s="502" t="s">
        <v>382</v>
      </c>
      <c r="Q234" s="412"/>
      <c r="R234" s="412"/>
      <c r="S234" s="412"/>
      <c r="T234" s="41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379</v>
      </c>
      <c r="AG234" s="81"/>
      <c r="AJ234" s="87" t="s">
        <v>89</v>
      </c>
      <c r="AK234" s="87">
        <v>1</v>
      </c>
      <c r="BB234" s="258" t="s">
        <v>96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383</v>
      </c>
      <c r="B235" s="63" t="s">
        <v>384</v>
      </c>
      <c r="C235" s="36">
        <v>4301135694</v>
      </c>
      <c r="D235" s="410">
        <v>4620207490501</v>
      </c>
      <c r="E235" s="410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97</v>
      </c>
      <c r="L235" s="37" t="s">
        <v>88</v>
      </c>
      <c r="M235" s="38" t="s">
        <v>86</v>
      </c>
      <c r="N235" s="38"/>
      <c r="O235" s="37">
        <v>180</v>
      </c>
      <c r="P235" s="503" t="s">
        <v>385</v>
      </c>
      <c r="Q235" s="412"/>
      <c r="R235" s="412"/>
      <c r="S235" s="412"/>
      <c r="T235" s="41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379</v>
      </c>
      <c r="AG235" s="81"/>
      <c r="AJ235" s="87" t="s">
        <v>89</v>
      </c>
      <c r="AK235" s="87">
        <v>1</v>
      </c>
      <c r="BB235" s="260" t="s">
        <v>96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17"/>
      <c r="B236" s="417"/>
      <c r="C236" s="417"/>
      <c r="D236" s="417"/>
      <c r="E236" s="417"/>
      <c r="F236" s="417"/>
      <c r="G236" s="417"/>
      <c r="H236" s="417"/>
      <c r="I236" s="417"/>
      <c r="J236" s="417"/>
      <c r="K236" s="417"/>
      <c r="L236" s="417"/>
      <c r="M236" s="417"/>
      <c r="N236" s="417"/>
      <c r="O236" s="418"/>
      <c r="P236" s="414" t="s">
        <v>40</v>
      </c>
      <c r="Q236" s="415"/>
      <c r="R236" s="415"/>
      <c r="S236" s="415"/>
      <c r="T236" s="415"/>
      <c r="U236" s="415"/>
      <c r="V236" s="416"/>
      <c r="W236" s="42" t="s">
        <v>39</v>
      </c>
      <c r="X236" s="43">
        <f>IFERROR(SUM(X233:X235),"0")</f>
        <v>0</v>
      </c>
      <c r="Y236" s="43">
        <f>IFERROR(SUM(Y233:Y235),"0")</f>
        <v>0</v>
      </c>
      <c r="Z236" s="43">
        <f>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417"/>
      <c r="B237" s="417"/>
      <c r="C237" s="417"/>
      <c r="D237" s="417"/>
      <c r="E237" s="417"/>
      <c r="F237" s="417"/>
      <c r="G237" s="417"/>
      <c r="H237" s="417"/>
      <c r="I237" s="417"/>
      <c r="J237" s="417"/>
      <c r="K237" s="417"/>
      <c r="L237" s="417"/>
      <c r="M237" s="417"/>
      <c r="N237" s="417"/>
      <c r="O237" s="418"/>
      <c r="P237" s="414" t="s">
        <v>40</v>
      </c>
      <c r="Q237" s="415"/>
      <c r="R237" s="415"/>
      <c r="S237" s="415"/>
      <c r="T237" s="415"/>
      <c r="U237" s="415"/>
      <c r="V237" s="416"/>
      <c r="W237" s="42" t="s">
        <v>0</v>
      </c>
      <c r="X237" s="43">
        <f>IFERROR(SUMPRODUCT(X233:X235*H233:H235),"0")</f>
        <v>0</v>
      </c>
      <c r="Y237" s="43">
        <f>IFERROR(SUMPRODUCT(Y233:Y235*H233:H235),"0")</f>
        <v>0</v>
      </c>
      <c r="Z237" s="42"/>
      <c r="AA237" s="67"/>
      <c r="AB237" s="67"/>
      <c r="AC237" s="67"/>
    </row>
    <row r="238" spans="1:68" ht="16.5" customHeight="1" x14ac:dyDescent="0.25">
      <c r="A238" s="408" t="s">
        <v>386</v>
      </c>
      <c r="B238" s="408"/>
      <c r="C238" s="408"/>
      <c r="D238" s="408"/>
      <c r="E238" s="408"/>
      <c r="F238" s="408"/>
      <c r="G238" s="408"/>
      <c r="H238" s="408"/>
      <c r="I238" s="408"/>
      <c r="J238" s="408"/>
      <c r="K238" s="408"/>
      <c r="L238" s="408"/>
      <c r="M238" s="408"/>
      <c r="N238" s="408"/>
      <c r="O238" s="408"/>
      <c r="P238" s="408"/>
      <c r="Q238" s="408"/>
      <c r="R238" s="408"/>
      <c r="S238" s="408"/>
      <c r="T238" s="408"/>
      <c r="U238" s="408"/>
      <c r="V238" s="408"/>
      <c r="W238" s="408"/>
      <c r="X238" s="408"/>
      <c r="Y238" s="408"/>
      <c r="Z238" s="408"/>
      <c r="AA238" s="65"/>
      <c r="AB238" s="65"/>
      <c r="AC238" s="82"/>
    </row>
    <row r="239" spans="1:68" ht="14.25" customHeight="1" x14ac:dyDescent="0.25">
      <c r="A239" s="409" t="s">
        <v>314</v>
      </c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  <c r="AA239" s="66"/>
      <c r="AB239" s="66"/>
      <c r="AC239" s="83"/>
    </row>
    <row r="240" spans="1:68" ht="27" customHeight="1" x14ac:dyDescent="0.25">
      <c r="A240" s="63" t="s">
        <v>387</v>
      </c>
      <c r="B240" s="63" t="s">
        <v>388</v>
      </c>
      <c r="C240" s="36">
        <v>4301051320</v>
      </c>
      <c r="D240" s="410">
        <v>4680115881334</v>
      </c>
      <c r="E240" s="410"/>
      <c r="F240" s="62">
        <v>0.33</v>
      </c>
      <c r="G240" s="37">
        <v>6</v>
      </c>
      <c r="H240" s="62">
        <v>1.98</v>
      </c>
      <c r="I240" s="62">
        <v>2.25</v>
      </c>
      <c r="J240" s="37">
        <v>182</v>
      </c>
      <c r="K240" s="37" t="s">
        <v>97</v>
      </c>
      <c r="L240" s="37" t="s">
        <v>88</v>
      </c>
      <c r="M240" s="38" t="s">
        <v>320</v>
      </c>
      <c r="N240" s="38"/>
      <c r="O240" s="37">
        <v>365</v>
      </c>
      <c r="P240" s="50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0" s="412"/>
      <c r="R240" s="412"/>
      <c r="S240" s="412"/>
      <c r="T240" s="41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IFERROR(IF(X240="","",X240*0.00651),"")</f>
        <v>0</v>
      </c>
      <c r="AA240" s="68" t="s">
        <v>46</v>
      </c>
      <c r="AB240" s="69" t="s">
        <v>46</v>
      </c>
      <c r="AC240" s="261" t="s">
        <v>389</v>
      </c>
      <c r="AG240" s="81"/>
      <c r="AJ240" s="87" t="s">
        <v>89</v>
      </c>
      <c r="AK240" s="87">
        <v>1</v>
      </c>
      <c r="BB240" s="262" t="s">
        <v>319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17"/>
      <c r="B241" s="417"/>
      <c r="C241" s="417"/>
      <c r="D241" s="417"/>
      <c r="E241" s="417"/>
      <c r="F241" s="417"/>
      <c r="G241" s="417"/>
      <c r="H241" s="417"/>
      <c r="I241" s="417"/>
      <c r="J241" s="417"/>
      <c r="K241" s="417"/>
      <c r="L241" s="417"/>
      <c r="M241" s="417"/>
      <c r="N241" s="417"/>
      <c r="O241" s="418"/>
      <c r="P241" s="414" t="s">
        <v>40</v>
      </c>
      <c r="Q241" s="415"/>
      <c r="R241" s="415"/>
      <c r="S241" s="415"/>
      <c r="T241" s="415"/>
      <c r="U241" s="415"/>
      <c r="V241" s="416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17"/>
      <c r="B242" s="417"/>
      <c r="C242" s="417"/>
      <c r="D242" s="417"/>
      <c r="E242" s="417"/>
      <c r="F242" s="417"/>
      <c r="G242" s="417"/>
      <c r="H242" s="417"/>
      <c r="I242" s="417"/>
      <c r="J242" s="417"/>
      <c r="K242" s="417"/>
      <c r="L242" s="417"/>
      <c r="M242" s="417"/>
      <c r="N242" s="417"/>
      <c r="O242" s="418"/>
      <c r="P242" s="414" t="s">
        <v>40</v>
      </c>
      <c r="Q242" s="415"/>
      <c r="R242" s="415"/>
      <c r="S242" s="415"/>
      <c r="T242" s="415"/>
      <c r="U242" s="415"/>
      <c r="V242" s="416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6.5" customHeight="1" x14ac:dyDescent="0.25">
      <c r="A243" s="408" t="s">
        <v>390</v>
      </c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08"/>
      <c r="P243" s="408"/>
      <c r="Q243" s="408"/>
      <c r="R243" s="408"/>
      <c r="S243" s="408"/>
      <c r="T243" s="408"/>
      <c r="U243" s="408"/>
      <c r="V243" s="408"/>
      <c r="W243" s="408"/>
      <c r="X243" s="408"/>
      <c r="Y243" s="408"/>
      <c r="Z243" s="408"/>
      <c r="AA243" s="65"/>
      <c r="AB243" s="65"/>
      <c r="AC243" s="82"/>
    </row>
    <row r="244" spans="1:68" ht="14.25" customHeight="1" x14ac:dyDescent="0.25">
      <c r="A244" s="409" t="s">
        <v>82</v>
      </c>
      <c r="B244" s="409"/>
      <c r="C244" s="409"/>
      <c r="D244" s="409"/>
      <c r="E244" s="409"/>
      <c r="F244" s="409"/>
      <c r="G244" s="409"/>
      <c r="H244" s="409"/>
      <c r="I244" s="409"/>
      <c r="J244" s="409"/>
      <c r="K244" s="409"/>
      <c r="L244" s="409"/>
      <c r="M244" s="409"/>
      <c r="N244" s="409"/>
      <c r="O244" s="409"/>
      <c r="P244" s="409"/>
      <c r="Q244" s="409"/>
      <c r="R244" s="409"/>
      <c r="S244" s="409"/>
      <c r="T244" s="409"/>
      <c r="U244" s="409"/>
      <c r="V244" s="409"/>
      <c r="W244" s="409"/>
      <c r="X244" s="409"/>
      <c r="Y244" s="409"/>
      <c r="Z244" s="409"/>
      <c r="AA244" s="66"/>
      <c r="AB244" s="66"/>
      <c r="AC244" s="83"/>
    </row>
    <row r="245" spans="1:68" ht="16.5" customHeight="1" x14ac:dyDescent="0.25">
      <c r="A245" s="63" t="s">
        <v>391</v>
      </c>
      <c r="B245" s="63" t="s">
        <v>392</v>
      </c>
      <c r="C245" s="36">
        <v>4301071063</v>
      </c>
      <c r="D245" s="410">
        <v>4607111039019</v>
      </c>
      <c r="E245" s="410"/>
      <c r="F245" s="62">
        <v>0.43</v>
      </c>
      <c r="G245" s="37">
        <v>16</v>
      </c>
      <c r="H245" s="62">
        <v>6.88</v>
      </c>
      <c r="I245" s="62">
        <v>7.2060000000000004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180</v>
      </c>
      <c r="P245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412"/>
      <c r="R245" s="412"/>
      <c r="S245" s="412"/>
      <c r="T245" s="41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393</v>
      </c>
      <c r="AG245" s="81"/>
      <c r="AJ245" s="87" t="s">
        <v>89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16.5" customHeight="1" x14ac:dyDescent="0.25">
      <c r="A246" s="63" t="s">
        <v>394</v>
      </c>
      <c r="B246" s="63" t="s">
        <v>395</v>
      </c>
      <c r="C246" s="36">
        <v>4301071000</v>
      </c>
      <c r="D246" s="410">
        <v>4607111038708</v>
      </c>
      <c r="E246" s="410"/>
      <c r="F246" s="62">
        <v>0.8</v>
      </c>
      <c r="G246" s="37">
        <v>8</v>
      </c>
      <c r="H246" s="62">
        <v>6.4</v>
      </c>
      <c r="I246" s="62">
        <v>6.67</v>
      </c>
      <c r="J246" s="37">
        <v>84</v>
      </c>
      <c r="K246" s="37" t="s">
        <v>87</v>
      </c>
      <c r="L246" s="37" t="s">
        <v>121</v>
      </c>
      <c r="M246" s="38" t="s">
        <v>86</v>
      </c>
      <c r="N246" s="38"/>
      <c r="O246" s="37">
        <v>180</v>
      </c>
      <c r="P246" s="5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412"/>
      <c r="R246" s="412"/>
      <c r="S246" s="412"/>
      <c r="T246" s="41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393</v>
      </c>
      <c r="AG246" s="81"/>
      <c r="AJ246" s="87" t="s">
        <v>122</v>
      </c>
      <c r="AK246" s="87">
        <v>12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17"/>
      <c r="B247" s="417"/>
      <c r="C247" s="417"/>
      <c r="D247" s="417"/>
      <c r="E247" s="417"/>
      <c r="F247" s="417"/>
      <c r="G247" s="417"/>
      <c r="H247" s="417"/>
      <c r="I247" s="417"/>
      <c r="J247" s="417"/>
      <c r="K247" s="417"/>
      <c r="L247" s="417"/>
      <c r="M247" s="417"/>
      <c r="N247" s="417"/>
      <c r="O247" s="418"/>
      <c r="P247" s="414" t="s">
        <v>40</v>
      </c>
      <c r="Q247" s="415"/>
      <c r="R247" s="415"/>
      <c r="S247" s="415"/>
      <c r="T247" s="415"/>
      <c r="U247" s="415"/>
      <c r="V247" s="416"/>
      <c r="W247" s="42" t="s">
        <v>39</v>
      </c>
      <c r="X247" s="43">
        <f>IFERROR(SUM(X245:X246),"0")</f>
        <v>0</v>
      </c>
      <c r="Y247" s="43">
        <f>IFERROR(SUM(Y245:Y246),"0")</f>
        <v>0</v>
      </c>
      <c r="Z247" s="43">
        <f>IFERROR(IF(Z245="",0,Z245),"0")+IFERROR(IF(Z246="",0,Z246),"0")</f>
        <v>0</v>
      </c>
      <c r="AA247" s="67"/>
      <c r="AB247" s="67"/>
      <c r="AC247" s="67"/>
    </row>
    <row r="248" spans="1:68" x14ac:dyDescent="0.2">
      <c r="A248" s="417"/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8"/>
      <c r="P248" s="414" t="s">
        <v>40</v>
      </c>
      <c r="Q248" s="415"/>
      <c r="R248" s="415"/>
      <c r="S248" s="415"/>
      <c r="T248" s="415"/>
      <c r="U248" s="415"/>
      <c r="V248" s="416"/>
      <c r="W248" s="42" t="s">
        <v>0</v>
      </c>
      <c r="X248" s="43">
        <f>IFERROR(SUMPRODUCT(X245:X246*H245:H246),"0")</f>
        <v>0</v>
      </c>
      <c r="Y248" s="43">
        <f>IFERROR(SUMPRODUCT(Y245:Y246*H245:H246),"0")</f>
        <v>0</v>
      </c>
      <c r="Z248" s="42"/>
      <c r="AA248" s="67"/>
      <c r="AB248" s="67"/>
      <c r="AC248" s="67"/>
    </row>
    <row r="249" spans="1:68" ht="27.75" customHeight="1" x14ac:dyDescent="0.2">
      <c r="A249" s="407" t="s">
        <v>396</v>
      </c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7"/>
      <c r="P249" s="407"/>
      <c r="Q249" s="407"/>
      <c r="R249" s="407"/>
      <c r="S249" s="407"/>
      <c r="T249" s="407"/>
      <c r="U249" s="407"/>
      <c r="V249" s="407"/>
      <c r="W249" s="407"/>
      <c r="X249" s="407"/>
      <c r="Y249" s="407"/>
      <c r="Z249" s="407"/>
      <c r="AA249" s="54"/>
      <c r="AB249" s="54"/>
      <c r="AC249" s="54"/>
    </row>
    <row r="250" spans="1:68" ht="16.5" customHeight="1" x14ac:dyDescent="0.25">
      <c r="A250" s="408" t="s">
        <v>397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65"/>
      <c r="AB250" s="65"/>
      <c r="AC250" s="82"/>
    </row>
    <row r="251" spans="1:68" ht="14.25" customHeight="1" x14ac:dyDescent="0.25">
      <c r="A251" s="409" t="s">
        <v>82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66"/>
      <c r="AB251" s="66"/>
      <c r="AC251" s="83"/>
    </row>
    <row r="252" spans="1:68" ht="27" customHeight="1" x14ac:dyDescent="0.25">
      <c r="A252" s="63" t="s">
        <v>398</v>
      </c>
      <c r="B252" s="63" t="s">
        <v>399</v>
      </c>
      <c r="C252" s="36">
        <v>4301071036</v>
      </c>
      <c r="D252" s="410">
        <v>4607111036162</v>
      </c>
      <c r="E252" s="410"/>
      <c r="F252" s="62">
        <v>0.8</v>
      </c>
      <c r="G252" s="37">
        <v>8</v>
      </c>
      <c r="H252" s="62">
        <v>6.4</v>
      </c>
      <c r="I252" s="62">
        <v>6.6811999999999996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90</v>
      </c>
      <c r="P252" s="5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412"/>
      <c r="R252" s="412"/>
      <c r="S252" s="412"/>
      <c r="T252" s="41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7" t="s">
        <v>400</v>
      </c>
      <c r="AG252" s="81"/>
      <c r="AJ252" s="87" t="s">
        <v>89</v>
      </c>
      <c r="AK252" s="87">
        <v>1</v>
      </c>
      <c r="BB252" s="268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17"/>
      <c r="B253" s="417"/>
      <c r="C253" s="417"/>
      <c r="D253" s="417"/>
      <c r="E253" s="417"/>
      <c r="F253" s="417"/>
      <c r="G253" s="417"/>
      <c r="H253" s="417"/>
      <c r="I253" s="417"/>
      <c r="J253" s="417"/>
      <c r="K253" s="417"/>
      <c r="L253" s="417"/>
      <c r="M253" s="417"/>
      <c r="N253" s="417"/>
      <c r="O253" s="418"/>
      <c r="P253" s="414" t="s">
        <v>40</v>
      </c>
      <c r="Q253" s="415"/>
      <c r="R253" s="415"/>
      <c r="S253" s="415"/>
      <c r="T253" s="415"/>
      <c r="U253" s="415"/>
      <c r="V253" s="416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417"/>
      <c r="B254" s="417"/>
      <c r="C254" s="417"/>
      <c r="D254" s="417"/>
      <c r="E254" s="417"/>
      <c r="F254" s="417"/>
      <c r="G254" s="417"/>
      <c r="H254" s="417"/>
      <c r="I254" s="417"/>
      <c r="J254" s="417"/>
      <c r="K254" s="417"/>
      <c r="L254" s="417"/>
      <c r="M254" s="417"/>
      <c r="N254" s="417"/>
      <c r="O254" s="418"/>
      <c r="P254" s="414" t="s">
        <v>40</v>
      </c>
      <c r="Q254" s="415"/>
      <c r="R254" s="415"/>
      <c r="S254" s="415"/>
      <c r="T254" s="415"/>
      <c r="U254" s="415"/>
      <c r="V254" s="416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407" t="s">
        <v>401</v>
      </c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  <c r="V255" s="407"/>
      <c r="W255" s="407"/>
      <c r="X255" s="407"/>
      <c r="Y255" s="407"/>
      <c r="Z255" s="407"/>
      <c r="AA255" s="54"/>
      <c r="AB255" s="54"/>
      <c r="AC255" s="54"/>
    </row>
    <row r="256" spans="1:68" ht="16.5" customHeight="1" x14ac:dyDescent="0.25">
      <c r="A256" s="408" t="s">
        <v>402</v>
      </c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  <c r="AA256" s="65"/>
      <c r="AB256" s="65"/>
      <c r="AC256" s="82"/>
    </row>
    <row r="257" spans="1:68" ht="14.25" customHeight="1" x14ac:dyDescent="0.25">
      <c r="A257" s="409" t="s">
        <v>82</v>
      </c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66"/>
      <c r="AB257" s="66"/>
      <c r="AC257" s="83"/>
    </row>
    <row r="258" spans="1:68" ht="27" customHeight="1" x14ac:dyDescent="0.25">
      <c r="A258" s="63" t="s">
        <v>403</v>
      </c>
      <c r="B258" s="63" t="s">
        <v>404</v>
      </c>
      <c r="C258" s="36">
        <v>4301071029</v>
      </c>
      <c r="D258" s="410">
        <v>4607111035899</v>
      </c>
      <c r="E258" s="410"/>
      <c r="F258" s="62">
        <v>1</v>
      </c>
      <c r="G258" s="37">
        <v>5</v>
      </c>
      <c r="H258" s="62">
        <v>5</v>
      </c>
      <c r="I258" s="62">
        <v>5.2619999999999996</v>
      </c>
      <c r="J258" s="37">
        <v>84</v>
      </c>
      <c r="K258" s="37" t="s">
        <v>87</v>
      </c>
      <c r="L258" s="37" t="s">
        <v>125</v>
      </c>
      <c r="M258" s="38" t="s">
        <v>86</v>
      </c>
      <c r="N258" s="38"/>
      <c r="O258" s="37">
        <v>180</v>
      </c>
      <c r="P258" s="5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412"/>
      <c r="R258" s="412"/>
      <c r="S258" s="412"/>
      <c r="T258" s="41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9" t="s">
        <v>293</v>
      </c>
      <c r="AG258" s="81"/>
      <c r="AJ258" s="87" t="s">
        <v>126</v>
      </c>
      <c r="AK258" s="87">
        <v>84</v>
      </c>
      <c r="BB258" s="27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405</v>
      </c>
      <c r="B259" s="63" t="s">
        <v>406</v>
      </c>
      <c r="C259" s="36">
        <v>4301070991</v>
      </c>
      <c r="D259" s="410">
        <v>4607111038180</v>
      </c>
      <c r="E259" s="410"/>
      <c r="F259" s="62">
        <v>0.4</v>
      </c>
      <c r="G259" s="37">
        <v>16</v>
      </c>
      <c r="H259" s="62">
        <v>6.4</v>
      </c>
      <c r="I259" s="62">
        <v>6.71</v>
      </c>
      <c r="J259" s="37">
        <v>84</v>
      </c>
      <c r="K259" s="37" t="s">
        <v>87</v>
      </c>
      <c r="L259" s="37" t="s">
        <v>121</v>
      </c>
      <c r="M259" s="38" t="s">
        <v>86</v>
      </c>
      <c r="N259" s="38"/>
      <c r="O259" s="37">
        <v>180</v>
      </c>
      <c r="P259" s="50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412"/>
      <c r="R259" s="412"/>
      <c r="S259" s="412"/>
      <c r="T259" s="41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407</v>
      </c>
      <c r="AG259" s="81"/>
      <c r="AJ259" s="87" t="s">
        <v>122</v>
      </c>
      <c r="AK259" s="87">
        <v>12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17"/>
      <c r="B260" s="417"/>
      <c r="C260" s="417"/>
      <c r="D260" s="417"/>
      <c r="E260" s="417"/>
      <c r="F260" s="417"/>
      <c r="G260" s="417"/>
      <c r="H260" s="417"/>
      <c r="I260" s="417"/>
      <c r="J260" s="417"/>
      <c r="K260" s="417"/>
      <c r="L260" s="417"/>
      <c r="M260" s="417"/>
      <c r="N260" s="417"/>
      <c r="O260" s="418"/>
      <c r="P260" s="414" t="s">
        <v>40</v>
      </c>
      <c r="Q260" s="415"/>
      <c r="R260" s="415"/>
      <c r="S260" s="415"/>
      <c r="T260" s="415"/>
      <c r="U260" s="415"/>
      <c r="V260" s="416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417"/>
      <c r="B261" s="417"/>
      <c r="C261" s="417"/>
      <c r="D261" s="417"/>
      <c r="E261" s="417"/>
      <c r="F261" s="417"/>
      <c r="G261" s="417"/>
      <c r="H261" s="417"/>
      <c r="I261" s="417"/>
      <c r="J261" s="417"/>
      <c r="K261" s="417"/>
      <c r="L261" s="417"/>
      <c r="M261" s="417"/>
      <c r="N261" s="417"/>
      <c r="O261" s="418"/>
      <c r="P261" s="414" t="s">
        <v>40</v>
      </c>
      <c r="Q261" s="415"/>
      <c r="R261" s="415"/>
      <c r="S261" s="415"/>
      <c r="T261" s="415"/>
      <c r="U261" s="415"/>
      <c r="V261" s="416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27.75" customHeight="1" x14ac:dyDescent="0.2">
      <c r="A262" s="407" t="s">
        <v>408</v>
      </c>
      <c r="B262" s="407"/>
      <c r="C262" s="407"/>
      <c r="D262" s="407"/>
      <c r="E262" s="407"/>
      <c r="F262" s="407"/>
      <c r="G262" s="407"/>
      <c r="H262" s="407"/>
      <c r="I262" s="407"/>
      <c r="J262" s="407"/>
      <c r="K262" s="407"/>
      <c r="L262" s="407"/>
      <c r="M262" s="407"/>
      <c r="N262" s="407"/>
      <c r="O262" s="407"/>
      <c r="P262" s="407"/>
      <c r="Q262" s="407"/>
      <c r="R262" s="407"/>
      <c r="S262" s="407"/>
      <c r="T262" s="407"/>
      <c r="U262" s="407"/>
      <c r="V262" s="407"/>
      <c r="W262" s="407"/>
      <c r="X262" s="407"/>
      <c r="Y262" s="407"/>
      <c r="Z262" s="407"/>
      <c r="AA262" s="54"/>
      <c r="AB262" s="54"/>
      <c r="AC262" s="54"/>
    </row>
    <row r="263" spans="1:68" ht="16.5" customHeight="1" x14ac:dyDescent="0.25">
      <c r="A263" s="408" t="s">
        <v>409</v>
      </c>
      <c r="B263" s="408"/>
      <c r="C263" s="408"/>
      <c r="D263" s="408"/>
      <c r="E263" s="408"/>
      <c r="F263" s="408"/>
      <c r="G263" s="408"/>
      <c r="H263" s="408"/>
      <c r="I263" s="408"/>
      <c r="J263" s="408"/>
      <c r="K263" s="408"/>
      <c r="L263" s="408"/>
      <c r="M263" s="408"/>
      <c r="N263" s="408"/>
      <c r="O263" s="408"/>
      <c r="P263" s="408"/>
      <c r="Q263" s="408"/>
      <c r="R263" s="408"/>
      <c r="S263" s="408"/>
      <c r="T263" s="408"/>
      <c r="U263" s="408"/>
      <c r="V263" s="408"/>
      <c r="W263" s="408"/>
      <c r="X263" s="408"/>
      <c r="Y263" s="408"/>
      <c r="Z263" s="408"/>
      <c r="AA263" s="65"/>
      <c r="AB263" s="65"/>
      <c r="AC263" s="82"/>
    </row>
    <row r="264" spans="1:68" ht="14.25" customHeight="1" x14ac:dyDescent="0.25">
      <c r="A264" s="409" t="s">
        <v>410</v>
      </c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  <c r="AA264" s="66"/>
      <c r="AB264" s="66"/>
      <c r="AC264" s="83"/>
    </row>
    <row r="265" spans="1:68" ht="27" customHeight="1" x14ac:dyDescent="0.25">
      <c r="A265" s="63" t="s">
        <v>411</v>
      </c>
      <c r="B265" s="63" t="s">
        <v>412</v>
      </c>
      <c r="C265" s="36">
        <v>4301133004</v>
      </c>
      <c r="D265" s="410">
        <v>4607111039774</v>
      </c>
      <c r="E265" s="410"/>
      <c r="F265" s="62">
        <v>0.25</v>
      </c>
      <c r="G265" s="37">
        <v>12</v>
      </c>
      <c r="H265" s="62">
        <v>3</v>
      </c>
      <c r="I265" s="62">
        <v>3.22</v>
      </c>
      <c r="J265" s="37">
        <v>70</v>
      </c>
      <c r="K265" s="37" t="s">
        <v>97</v>
      </c>
      <c r="L265" s="37" t="s">
        <v>88</v>
      </c>
      <c r="M265" s="38" t="s">
        <v>86</v>
      </c>
      <c r="N265" s="38"/>
      <c r="O265" s="37">
        <v>180</v>
      </c>
      <c r="P265" s="510" t="s">
        <v>413</v>
      </c>
      <c r="Q265" s="412"/>
      <c r="R265" s="412"/>
      <c r="S265" s="412"/>
      <c r="T265" s="413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IFERROR(IF(X265="","",X265*0.01788),"")</f>
        <v>0</v>
      </c>
      <c r="AA265" s="68" t="s">
        <v>46</v>
      </c>
      <c r="AB265" s="69" t="s">
        <v>46</v>
      </c>
      <c r="AC265" s="273" t="s">
        <v>414</v>
      </c>
      <c r="AG265" s="81"/>
      <c r="AJ265" s="87" t="s">
        <v>89</v>
      </c>
      <c r="AK265" s="87">
        <v>1</v>
      </c>
      <c r="BB265" s="274" t="s">
        <v>96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17"/>
      <c r="B266" s="417"/>
      <c r="C266" s="417"/>
      <c r="D266" s="417"/>
      <c r="E266" s="417"/>
      <c r="F266" s="417"/>
      <c r="G266" s="417"/>
      <c r="H266" s="417"/>
      <c r="I266" s="417"/>
      <c r="J266" s="417"/>
      <c r="K266" s="417"/>
      <c r="L266" s="417"/>
      <c r="M266" s="417"/>
      <c r="N266" s="417"/>
      <c r="O266" s="418"/>
      <c r="P266" s="414" t="s">
        <v>40</v>
      </c>
      <c r="Q266" s="415"/>
      <c r="R266" s="415"/>
      <c r="S266" s="415"/>
      <c r="T266" s="415"/>
      <c r="U266" s="415"/>
      <c r="V266" s="416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17"/>
      <c r="B267" s="417"/>
      <c r="C267" s="417"/>
      <c r="D267" s="417"/>
      <c r="E267" s="417"/>
      <c r="F267" s="417"/>
      <c r="G267" s="417"/>
      <c r="H267" s="417"/>
      <c r="I267" s="417"/>
      <c r="J267" s="417"/>
      <c r="K267" s="417"/>
      <c r="L267" s="417"/>
      <c r="M267" s="417"/>
      <c r="N267" s="417"/>
      <c r="O267" s="418"/>
      <c r="P267" s="414" t="s">
        <v>40</v>
      </c>
      <c r="Q267" s="415"/>
      <c r="R267" s="415"/>
      <c r="S267" s="415"/>
      <c r="T267" s="415"/>
      <c r="U267" s="415"/>
      <c r="V267" s="416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14.25" customHeight="1" x14ac:dyDescent="0.25">
      <c r="A268" s="409" t="s">
        <v>158</v>
      </c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  <c r="AA268" s="66"/>
      <c r="AB268" s="66"/>
      <c r="AC268" s="83"/>
    </row>
    <row r="269" spans="1:68" ht="37.5" customHeight="1" x14ac:dyDescent="0.25">
      <c r="A269" s="63" t="s">
        <v>415</v>
      </c>
      <c r="B269" s="63" t="s">
        <v>416</v>
      </c>
      <c r="C269" s="36">
        <v>4301135400</v>
      </c>
      <c r="D269" s="410">
        <v>4607111039361</v>
      </c>
      <c r="E269" s="410"/>
      <c r="F269" s="62">
        <v>0.25</v>
      </c>
      <c r="G269" s="37">
        <v>12</v>
      </c>
      <c r="H269" s="62">
        <v>3</v>
      </c>
      <c r="I269" s="62">
        <v>3.7035999999999998</v>
      </c>
      <c r="J269" s="37">
        <v>70</v>
      </c>
      <c r="K269" s="37" t="s">
        <v>97</v>
      </c>
      <c r="L269" s="37" t="s">
        <v>88</v>
      </c>
      <c r="M269" s="38" t="s">
        <v>86</v>
      </c>
      <c r="N269" s="38"/>
      <c r="O269" s="37">
        <v>180</v>
      </c>
      <c r="P269" s="51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412"/>
      <c r="R269" s="412"/>
      <c r="S269" s="412"/>
      <c r="T269" s="413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IFERROR(IF(X269="","",X269*0.01788),"")</f>
        <v>0</v>
      </c>
      <c r="AA269" s="68" t="s">
        <v>46</v>
      </c>
      <c r="AB269" s="69" t="s">
        <v>46</v>
      </c>
      <c r="AC269" s="275" t="s">
        <v>414</v>
      </c>
      <c r="AG269" s="81"/>
      <c r="AJ269" s="87" t="s">
        <v>89</v>
      </c>
      <c r="AK269" s="87">
        <v>1</v>
      </c>
      <c r="BB269" s="276" t="s">
        <v>96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17"/>
      <c r="B270" s="417"/>
      <c r="C270" s="417"/>
      <c r="D270" s="417"/>
      <c r="E270" s="417"/>
      <c r="F270" s="417"/>
      <c r="G270" s="417"/>
      <c r="H270" s="417"/>
      <c r="I270" s="417"/>
      <c r="J270" s="417"/>
      <c r="K270" s="417"/>
      <c r="L270" s="417"/>
      <c r="M270" s="417"/>
      <c r="N270" s="417"/>
      <c r="O270" s="418"/>
      <c r="P270" s="414" t="s">
        <v>40</v>
      </c>
      <c r="Q270" s="415"/>
      <c r="R270" s="415"/>
      <c r="S270" s="415"/>
      <c r="T270" s="415"/>
      <c r="U270" s="415"/>
      <c r="V270" s="416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17"/>
      <c r="B271" s="417"/>
      <c r="C271" s="417"/>
      <c r="D271" s="417"/>
      <c r="E271" s="417"/>
      <c r="F271" s="417"/>
      <c r="G271" s="417"/>
      <c r="H271" s="417"/>
      <c r="I271" s="417"/>
      <c r="J271" s="417"/>
      <c r="K271" s="417"/>
      <c r="L271" s="417"/>
      <c r="M271" s="417"/>
      <c r="N271" s="417"/>
      <c r="O271" s="418"/>
      <c r="P271" s="414" t="s">
        <v>40</v>
      </c>
      <c r="Q271" s="415"/>
      <c r="R271" s="415"/>
      <c r="S271" s="415"/>
      <c r="T271" s="415"/>
      <c r="U271" s="415"/>
      <c r="V271" s="416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27.75" customHeight="1" x14ac:dyDescent="0.2">
      <c r="A272" s="407" t="s">
        <v>278</v>
      </c>
      <c r="B272" s="407"/>
      <c r="C272" s="407"/>
      <c r="D272" s="407"/>
      <c r="E272" s="407"/>
      <c r="F272" s="407"/>
      <c r="G272" s="407"/>
      <c r="H272" s="407"/>
      <c r="I272" s="407"/>
      <c r="J272" s="407"/>
      <c r="K272" s="407"/>
      <c r="L272" s="407"/>
      <c r="M272" s="407"/>
      <c r="N272" s="407"/>
      <c r="O272" s="407"/>
      <c r="P272" s="407"/>
      <c r="Q272" s="407"/>
      <c r="R272" s="407"/>
      <c r="S272" s="407"/>
      <c r="T272" s="407"/>
      <c r="U272" s="407"/>
      <c r="V272" s="407"/>
      <c r="W272" s="407"/>
      <c r="X272" s="407"/>
      <c r="Y272" s="407"/>
      <c r="Z272" s="407"/>
      <c r="AA272" s="54"/>
      <c r="AB272" s="54"/>
      <c r="AC272" s="54"/>
    </row>
    <row r="273" spans="1:68" ht="16.5" customHeight="1" x14ac:dyDescent="0.25">
      <c r="A273" s="408" t="s">
        <v>278</v>
      </c>
      <c r="B273" s="408"/>
      <c r="C273" s="408"/>
      <c r="D273" s="408"/>
      <c r="E273" s="408"/>
      <c r="F273" s="408"/>
      <c r="G273" s="408"/>
      <c r="H273" s="408"/>
      <c r="I273" s="408"/>
      <c r="J273" s="408"/>
      <c r="K273" s="408"/>
      <c r="L273" s="408"/>
      <c r="M273" s="408"/>
      <c r="N273" s="408"/>
      <c r="O273" s="408"/>
      <c r="P273" s="408"/>
      <c r="Q273" s="408"/>
      <c r="R273" s="408"/>
      <c r="S273" s="408"/>
      <c r="T273" s="408"/>
      <c r="U273" s="408"/>
      <c r="V273" s="408"/>
      <c r="W273" s="408"/>
      <c r="X273" s="408"/>
      <c r="Y273" s="408"/>
      <c r="Z273" s="408"/>
      <c r="AA273" s="65"/>
      <c r="AB273" s="65"/>
      <c r="AC273" s="82"/>
    </row>
    <row r="274" spans="1:68" ht="14.25" customHeight="1" x14ac:dyDescent="0.25">
      <c r="A274" s="409" t="s">
        <v>82</v>
      </c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  <c r="AA274" s="66"/>
      <c r="AB274" s="66"/>
      <c r="AC274" s="83"/>
    </row>
    <row r="275" spans="1:68" ht="27" customHeight="1" x14ac:dyDescent="0.25">
      <c r="A275" s="63" t="s">
        <v>417</v>
      </c>
      <c r="B275" s="63" t="s">
        <v>418</v>
      </c>
      <c r="C275" s="36">
        <v>4301071014</v>
      </c>
      <c r="D275" s="410">
        <v>4640242181264</v>
      </c>
      <c r="E275" s="410"/>
      <c r="F275" s="62">
        <v>0.7</v>
      </c>
      <c r="G275" s="37">
        <v>10</v>
      </c>
      <c r="H275" s="62">
        <v>7</v>
      </c>
      <c r="I275" s="62">
        <v>7.28</v>
      </c>
      <c r="J275" s="37">
        <v>84</v>
      </c>
      <c r="K275" s="37" t="s">
        <v>87</v>
      </c>
      <c r="L275" s="37" t="s">
        <v>121</v>
      </c>
      <c r="M275" s="38" t="s">
        <v>86</v>
      </c>
      <c r="N275" s="38"/>
      <c r="O275" s="37">
        <v>180</v>
      </c>
      <c r="P275" s="512" t="s">
        <v>419</v>
      </c>
      <c r="Q275" s="412"/>
      <c r="R275" s="412"/>
      <c r="S275" s="412"/>
      <c r="T275" s="413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7" t="s">
        <v>420</v>
      </c>
      <c r="AG275" s="81"/>
      <c r="AJ275" s="87" t="s">
        <v>122</v>
      </c>
      <c r="AK275" s="87">
        <v>12</v>
      </c>
      <c r="BB275" s="278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421</v>
      </c>
      <c r="B276" s="63" t="s">
        <v>422</v>
      </c>
      <c r="C276" s="36">
        <v>4301071021</v>
      </c>
      <c r="D276" s="410">
        <v>4640242181325</v>
      </c>
      <c r="E276" s="410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121</v>
      </c>
      <c r="M276" s="38" t="s">
        <v>86</v>
      </c>
      <c r="N276" s="38"/>
      <c r="O276" s="37">
        <v>180</v>
      </c>
      <c r="P276" s="513" t="s">
        <v>423</v>
      </c>
      <c r="Q276" s="412"/>
      <c r="R276" s="412"/>
      <c r="S276" s="412"/>
      <c r="T276" s="41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420</v>
      </c>
      <c r="AG276" s="81"/>
      <c r="AJ276" s="87" t="s">
        <v>122</v>
      </c>
      <c r="AK276" s="87">
        <v>12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424</v>
      </c>
      <c r="B277" s="63" t="s">
        <v>425</v>
      </c>
      <c r="C277" s="36">
        <v>4301070993</v>
      </c>
      <c r="D277" s="410">
        <v>4640242180670</v>
      </c>
      <c r="E277" s="410"/>
      <c r="F277" s="62">
        <v>1</v>
      </c>
      <c r="G277" s="37">
        <v>6</v>
      </c>
      <c r="H277" s="62">
        <v>6</v>
      </c>
      <c r="I277" s="62">
        <v>6.23</v>
      </c>
      <c r="J277" s="37">
        <v>84</v>
      </c>
      <c r="K277" s="37" t="s">
        <v>87</v>
      </c>
      <c r="L277" s="37" t="s">
        <v>121</v>
      </c>
      <c r="M277" s="38" t="s">
        <v>86</v>
      </c>
      <c r="N277" s="38"/>
      <c r="O277" s="37">
        <v>180</v>
      </c>
      <c r="P277" s="514" t="s">
        <v>426</v>
      </c>
      <c r="Q277" s="412"/>
      <c r="R277" s="412"/>
      <c r="S277" s="412"/>
      <c r="T277" s="41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427</v>
      </c>
      <c r="AG277" s="81"/>
      <c r="AJ277" s="87" t="s">
        <v>122</v>
      </c>
      <c r="AK277" s="87">
        <v>12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17"/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8"/>
      <c r="P278" s="414" t="s">
        <v>40</v>
      </c>
      <c r="Q278" s="415"/>
      <c r="R278" s="415"/>
      <c r="S278" s="415"/>
      <c r="T278" s="415"/>
      <c r="U278" s="415"/>
      <c r="V278" s="416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417"/>
      <c r="B279" s="417"/>
      <c r="C279" s="417"/>
      <c r="D279" s="417"/>
      <c r="E279" s="417"/>
      <c r="F279" s="417"/>
      <c r="G279" s="417"/>
      <c r="H279" s="417"/>
      <c r="I279" s="417"/>
      <c r="J279" s="417"/>
      <c r="K279" s="417"/>
      <c r="L279" s="417"/>
      <c r="M279" s="417"/>
      <c r="N279" s="417"/>
      <c r="O279" s="418"/>
      <c r="P279" s="414" t="s">
        <v>40</v>
      </c>
      <c r="Q279" s="415"/>
      <c r="R279" s="415"/>
      <c r="S279" s="415"/>
      <c r="T279" s="415"/>
      <c r="U279" s="415"/>
      <c r="V279" s="416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409" t="s">
        <v>182</v>
      </c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  <c r="AA280" s="66"/>
      <c r="AB280" s="66"/>
      <c r="AC280" s="83"/>
    </row>
    <row r="281" spans="1:68" ht="27" customHeight="1" x14ac:dyDescent="0.25">
      <c r="A281" s="63" t="s">
        <v>428</v>
      </c>
      <c r="B281" s="63" t="s">
        <v>429</v>
      </c>
      <c r="C281" s="36">
        <v>4301131019</v>
      </c>
      <c r="D281" s="410">
        <v>4640242180427</v>
      </c>
      <c r="E281" s="410"/>
      <c r="F281" s="62">
        <v>1.8</v>
      </c>
      <c r="G281" s="37">
        <v>1</v>
      </c>
      <c r="H281" s="62">
        <v>1.8</v>
      </c>
      <c r="I281" s="62">
        <v>1.915</v>
      </c>
      <c r="J281" s="37">
        <v>234</v>
      </c>
      <c r="K281" s="37" t="s">
        <v>173</v>
      </c>
      <c r="L281" s="37" t="s">
        <v>121</v>
      </c>
      <c r="M281" s="38" t="s">
        <v>86</v>
      </c>
      <c r="N281" s="38"/>
      <c r="O281" s="37">
        <v>180</v>
      </c>
      <c r="P281" s="51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412"/>
      <c r="R281" s="412"/>
      <c r="S281" s="412"/>
      <c r="T281" s="413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3" t="s">
        <v>430</v>
      </c>
      <c r="AG281" s="81"/>
      <c r="AJ281" s="87" t="s">
        <v>122</v>
      </c>
      <c r="AK281" s="87">
        <v>18</v>
      </c>
      <c r="BB281" s="284" t="s">
        <v>96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17"/>
      <c r="B282" s="417"/>
      <c r="C282" s="417"/>
      <c r="D282" s="417"/>
      <c r="E282" s="417"/>
      <c r="F282" s="417"/>
      <c r="G282" s="417"/>
      <c r="H282" s="417"/>
      <c r="I282" s="417"/>
      <c r="J282" s="417"/>
      <c r="K282" s="417"/>
      <c r="L282" s="417"/>
      <c r="M282" s="417"/>
      <c r="N282" s="417"/>
      <c r="O282" s="418"/>
      <c r="P282" s="414" t="s">
        <v>40</v>
      </c>
      <c r="Q282" s="415"/>
      <c r="R282" s="415"/>
      <c r="S282" s="415"/>
      <c r="T282" s="415"/>
      <c r="U282" s="415"/>
      <c r="V282" s="416"/>
      <c r="W282" s="42" t="s">
        <v>39</v>
      </c>
      <c r="X282" s="43">
        <f>IFERROR(SUM(X281:X281),"0")</f>
        <v>0</v>
      </c>
      <c r="Y282" s="43">
        <f>IFERROR(SUM(Y281:Y281),"0")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417"/>
      <c r="B283" s="417"/>
      <c r="C283" s="417"/>
      <c r="D283" s="417"/>
      <c r="E283" s="417"/>
      <c r="F283" s="417"/>
      <c r="G283" s="417"/>
      <c r="H283" s="417"/>
      <c r="I283" s="417"/>
      <c r="J283" s="417"/>
      <c r="K283" s="417"/>
      <c r="L283" s="417"/>
      <c r="M283" s="417"/>
      <c r="N283" s="417"/>
      <c r="O283" s="418"/>
      <c r="P283" s="414" t="s">
        <v>40</v>
      </c>
      <c r="Q283" s="415"/>
      <c r="R283" s="415"/>
      <c r="S283" s="415"/>
      <c r="T283" s="415"/>
      <c r="U283" s="415"/>
      <c r="V283" s="416"/>
      <c r="W283" s="42" t="s">
        <v>0</v>
      </c>
      <c r="X283" s="43">
        <f>IFERROR(SUMPRODUCT(X281:X281*H281:H281),"0")</f>
        <v>0</v>
      </c>
      <c r="Y283" s="43">
        <f>IFERROR(SUMPRODUCT(Y281:Y281*H281:H281),"0")</f>
        <v>0</v>
      </c>
      <c r="Z283" s="42"/>
      <c r="AA283" s="67"/>
      <c r="AB283" s="67"/>
      <c r="AC283" s="67"/>
    </row>
    <row r="284" spans="1:68" ht="14.25" customHeight="1" x14ac:dyDescent="0.25">
      <c r="A284" s="409" t="s">
        <v>91</v>
      </c>
      <c r="B284" s="409"/>
      <c r="C284" s="409"/>
      <c r="D284" s="409"/>
      <c r="E284" s="409"/>
      <c r="F284" s="409"/>
      <c r="G284" s="409"/>
      <c r="H284" s="409"/>
      <c r="I284" s="409"/>
      <c r="J284" s="409"/>
      <c r="K284" s="409"/>
      <c r="L284" s="409"/>
      <c r="M284" s="409"/>
      <c r="N284" s="409"/>
      <c r="O284" s="409"/>
      <c r="P284" s="409"/>
      <c r="Q284" s="409"/>
      <c r="R284" s="409"/>
      <c r="S284" s="409"/>
      <c r="T284" s="409"/>
      <c r="U284" s="409"/>
      <c r="V284" s="409"/>
      <c r="W284" s="409"/>
      <c r="X284" s="409"/>
      <c r="Y284" s="409"/>
      <c r="Z284" s="409"/>
      <c r="AA284" s="66"/>
      <c r="AB284" s="66"/>
      <c r="AC284" s="83"/>
    </row>
    <row r="285" spans="1:68" ht="27" customHeight="1" x14ac:dyDescent="0.25">
      <c r="A285" s="63" t="s">
        <v>431</v>
      </c>
      <c r="B285" s="63" t="s">
        <v>432</v>
      </c>
      <c r="C285" s="36">
        <v>4301132080</v>
      </c>
      <c r="D285" s="410">
        <v>4640242180397</v>
      </c>
      <c r="E285" s="410"/>
      <c r="F285" s="62">
        <v>1</v>
      </c>
      <c r="G285" s="37">
        <v>6</v>
      </c>
      <c r="H285" s="62">
        <v>6</v>
      </c>
      <c r="I285" s="62">
        <v>6.26</v>
      </c>
      <c r="J285" s="37">
        <v>84</v>
      </c>
      <c r="K285" s="37" t="s">
        <v>87</v>
      </c>
      <c r="L285" s="37" t="s">
        <v>125</v>
      </c>
      <c r="M285" s="38" t="s">
        <v>86</v>
      </c>
      <c r="N285" s="38"/>
      <c r="O285" s="37">
        <v>180</v>
      </c>
      <c r="P285" s="51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412"/>
      <c r="R285" s="412"/>
      <c r="S285" s="412"/>
      <c r="T285" s="413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85" t="s">
        <v>433</v>
      </c>
      <c r="AG285" s="81"/>
      <c r="AJ285" s="87" t="s">
        <v>126</v>
      </c>
      <c r="AK285" s="87">
        <v>84</v>
      </c>
      <c r="BB285" s="286" t="s">
        <v>96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434</v>
      </c>
      <c r="B286" s="63" t="s">
        <v>435</v>
      </c>
      <c r="C286" s="36">
        <v>4301132104</v>
      </c>
      <c r="D286" s="410">
        <v>4640242181219</v>
      </c>
      <c r="E286" s="410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173</v>
      </c>
      <c r="L286" s="37" t="s">
        <v>121</v>
      </c>
      <c r="M286" s="38" t="s">
        <v>86</v>
      </c>
      <c r="N286" s="38"/>
      <c r="O286" s="37">
        <v>180</v>
      </c>
      <c r="P286" s="517" t="s">
        <v>436</v>
      </c>
      <c r="Q286" s="412"/>
      <c r="R286" s="412"/>
      <c r="S286" s="412"/>
      <c r="T286" s="413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87" t="s">
        <v>433</v>
      </c>
      <c r="AG286" s="81"/>
      <c r="AJ286" s="87" t="s">
        <v>122</v>
      </c>
      <c r="AK286" s="87">
        <v>18</v>
      </c>
      <c r="BB286" s="288" t="s">
        <v>96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17"/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8"/>
      <c r="P287" s="414" t="s">
        <v>40</v>
      </c>
      <c r="Q287" s="415"/>
      <c r="R287" s="415"/>
      <c r="S287" s="415"/>
      <c r="T287" s="415"/>
      <c r="U287" s="415"/>
      <c r="V287" s="416"/>
      <c r="W287" s="42" t="s">
        <v>39</v>
      </c>
      <c r="X287" s="43">
        <f>IFERROR(SUM(X285:X286),"0")</f>
        <v>0</v>
      </c>
      <c r="Y287" s="43">
        <f>IFERROR(SUM(Y285:Y286),"0")</f>
        <v>0</v>
      </c>
      <c r="Z287" s="43">
        <f>IFERROR(IF(Z285="",0,Z285),"0")+IFERROR(IF(Z286="",0,Z286),"0")</f>
        <v>0</v>
      </c>
      <c r="AA287" s="67"/>
      <c r="AB287" s="67"/>
      <c r="AC287" s="67"/>
    </row>
    <row r="288" spans="1:68" x14ac:dyDescent="0.2">
      <c r="A288" s="417"/>
      <c r="B288" s="417"/>
      <c r="C288" s="417"/>
      <c r="D288" s="417"/>
      <c r="E288" s="417"/>
      <c r="F288" s="417"/>
      <c r="G288" s="417"/>
      <c r="H288" s="417"/>
      <c r="I288" s="417"/>
      <c r="J288" s="417"/>
      <c r="K288" s="417"/>
      <c r="L288" s="417"/>
      <c r="M288" s="417"/>
      <c r="N288" s="417"/>
      <c r="O288" s="418"/>
      <c r="P288" s="414" t="s">
        <v>40</v>
      </c>
      <c r="Q288" s="415"/>
      <c r="R288" s="415"/>
      <c r="S288" s="415"/>
      <c r="T288" s="415"/>
      <c r="U288" s="415"/>
      <c r="V288" s="416"/>
      <c r="W288" s="42" t="s">
        <v>0</v>
      </c>
      <c r="X288" s="43">
        <f>IFERROR(SUMPRODUCT(X285:X286*H285:H286),"0")</f>
        <v>0</v>
      </c>
      <c r="Y288" s="43">
        <f>IFERROR(SUMPRODUCT(Y285:Y286*H285:H286),"0")</f>
        <v>0</v>
      </c>
      <c r="Z288" s="42"/>
      <c r="AA288" s="67"/>
      <c r="AB288" s="67"/>
      <c r="AC288" s="67"/>
    </row>
    <row r="289" spans="1:68" ht="14.25" customHeight="1" x14ac:dyDescent="0.25">
      <c r="A289" s="409" t="s">
        <v>154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  <c r="AA289" s="66"/>
      <c r="AB289" s="66"/>
      <c r="AC289" s="83"/>
    </row>
    <row r="290" spans="1:68" ht="27" customHeight="1" x14ac:dyDescent="0.25">
      <c r="A290" s="63" t="s">
        <v>437</v>
      </c>
      <c r="B290" s="63" t="s">
        <v>438</v>
      </c>
      <c r="C290" s="36">
        <v>4301136028</v>
      </c>
      <c r="D290" s="410">
        <v>4640242180304</v>
      </c>
      <c r="E290" s="410"/>
      <c r="F290" s="62">
        <v>2.7</v>
      </c>
      <c r="G290" s="37">
        <v>1</v>
      </c>
      <c r="H290" s="62">
        <v>2.7</v>
      </c>
      <c r="I290" s="62">
        <v>2.8906000000000001</v>
      </c>
      <c r="J290" s="37">
        <v>126</v>
      </c>
      <c r="K290" s="37" t="s">
        <v>97</v>
      </c>
      <c r="L290" s="37" t="s">
        <v>121</v>
      </c>
      <c r="M290" s="38" t="s">
        <v>86</v>
      </c>
      <c r="N290" s="38"/>
      <c r="O290" s="37">
        <v>180</v>
      </c>
      <c r="P290" s="518" t="s">
        <v>439</v>
      </c>
      <c r="Q290" s="412"/>
      <c r="R290" s="412"/>
      <c r="S290" s="412"/>
      <c r="T290" s="413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289" t="s">
        <v>440</v>
      </c>
      <c r="AG290" s="81"/>
      <c r="AJ290" s="87" t="s">
        <v>122</v>
      </c>
      <c r="AK290" s="87">
        <v>14</v>
      </c>
      <c r="BB290" s="290" t="s">
        <v>96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441</v>
      </c>
      <c r="B291" s="63" t="s">
        <v>442</v>
      </c>
      <c r="C291" s="36">
        <v>4301136026</v>
      </c>
      <c r="D291" s="410">
        <v>4640242180236</v>
      </c>
      <c r="E291" s="410"/>
      <c r="F291" s="62">
        <v>5</v>
      </c>
      <c r="G291" s="37">
        <v>1</v>
      </c>
      <c r="H291" s="62">
        <v>5</v>
      </c>
      <c r="I291" s="62">
        <v>5.2350000000000003</v>
      </c>
      <c r="J291" s="37">
        <v>84</v>
      </c>
      <c r="K291" s="37" t="s">
        <v>87</v>
      </c>
      <c r="L291" s="37" t="s">
        <v>125</v>
      </c>
      <c r="M291" s="38" t="s">
        <v>86</v>
      </c>
      <c r="N291" s="38"/>
      <c r="O291" s="37">
        <v>180</v>
      </c>
      <c r="P291" s="51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412"/>
      <c r="R291" s="412"/>
      <c r="S291" s="412"/>
      <c r="T291" s="41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440</v>
      </c>
      <c r="AG291" s="81"/>
      <c r="AJ291" s="87" t="s">
        <v>126</v>
      </c>
      <c r="AK291" s="87">
        <v>84</v>
      </c>
      <c r="BB291" s="292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443</v>
      </c>
      <c r="B292" s="63" t="s">
        <v>444</v>
      </c>
      <c r="C292" s="36">
        <v>4301136029</v>
      </c>
      <c r="D292" s="410">
        <v>4640242180410</v>
      </c>
      <c r="E292" s="410"/>
      <c r="F292" s="62">
        <v>2.2400000000000002</v>
      </c>
      <c r="G292" s="37">
        <v>1</v>
      </c>
      <c r="H292" s="62">
        <v>2.2400000000000002</v>
      </c>
      <c r="I292" s="62">
        <v>2.4319999999999999</v>
      </c>
      <c r="J292" s="37">
        <v>126</v>
      </c>
      <c r="K292" s="37" t="s">
        <v>97</v>
      </c>
      <c r="L292" s="37" t="s">
        <v>121</v>
      </c>
      <c r="M292" s="38" t="s">
        <v>86</v>
      </c>
      <c r="N292" s="38"/>
      <c r="O292" s="37">
        <v>180</v>
      </c>
      <c r="P292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412"/>
      <c r="R292" s="412"/>
      <c r="S292" s="412"/>
      <c r="T292" s="413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3" t="s">
        <v>440</v>
      </c>
      <c r="AG292" s="81"/>
      <c r="AJ292" s="87" t="s">
        <v>122</v>
      </c>
      <c r="AK292" s="87">
        <v>14</v>
      </c>
      <c r="BB292" s="294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17"/>
      <c r="B293" s="417"/>
      <c r="C293" s="417"/>
      <c r="D293" s="417"/>
      <c r="E293" s="417"/>
      <c r="F293" s="417"/>
      <c r="G293" s="417"/>
      <c r="H293" s="417"/>
      <c r="I293" s="417"/>
      <c r="J293" s="417"/>
      <c r="K293" s="417"/>
      <c r="L293" s="417"/>
      <c r="M293" s="417"/>
      <c r="N293" s="417"/>
      <c r="O293" s="418"/>
      <c r="P293" s="414" t="s">
        <v>40</v>
      </c>
      <c r="Q293" s="415"/>
      <c r="R293" s="415"/>
      <c r="S293" s="415"/>
      <c r="T293" s="415"/>
      <c r="U293" s="415"/>
      <c r="V293" s="416"/>
      <c r="W293" s="42" t="s">
        <v>39</v>
      </c>
      <c r="X293" s="43">
        <f>IFERROR(SUM(X290:X292),"0")</f>
        <v>0</v>
      </c>
      <c r="Y293" s="43">
        <f>IFERROR(SUM(Y290:Y292),"0")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17"/>
      <c r="B294" s="417"/>
      <c r="C294" s="417"/>
      <c r="D294" s="417"/>
      <c r="E294" s="417"/>
      <c r="F294" s="417"/>
      <c r="G294" s="417"/>
      <c r="H294" s="417"/>
      <c r="I294" s="417"/>
      <c r="J294" s="417"/>
      <c r="K294" s="417"/>
      <c r="L294" s="417"/>
      <c r="M294" s="417"/>
      <c r="N294" s="417"/>
      <c r="O294" s="418"/>
      <c r="P294" s="414" t="s">
        <v>40</v>
      </c>
      <c r="Q294" s="415"/>
      <c r="R294" s="415"/>
      <c r="S294" s="415"/>
      <c r="T294" s="415"/>
      <c r="U294" s="415"/>
      <c r="V294" s="416"/>
      <c r="W294" s="42" t="s">
        <v>0</v>
      </c>
      <c r="X294" s="43">
        <f>IFERROR(SUMPRODUCT(X290:X292*H290:H292),"0")</f>
        <v>0</v>
      </c>
      <c r="Y294" s="43">
        <f>IFERROR(SUMPRODUCT(Y290:Y292*H290:H292),"0")</f>
        <v>0</v>
      </c>
      <c r="Z294" s="42"/>
      <c r="AA294" s="67"/>
      <c r="AB294" s="67"/>
      <c r="AC294" s="67"/>
    </row>
    <row r="295" spans="1:68" ht="14.25" customHeight="1" x14ac:dyDescent="0.25">
      <c r="A295" s="409" t="s">
        <v>158</v>
      </c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409"/>
      <c r="P295" s="409"/>
      <c r="Q295" s="409"/>
      <c r="R295" s="409"/>
      <c r="S295" s="409"/>
      <c r="T295" s="409"/>
      <c r="U295" s="409"/>
      <c r="V295" s="409"/>
      <c r="W295" s="409"/>
      <c r="X295" s="409"/>
      <c r="Y295" s="409"/>
      <c r="Z295" s="409"/>
      <c r="AA295" s="66"/>
      <c r="AB295" s="66"/>
      <c r="AC295" s="83"/>
    </row>
    <row r="296" spans="1:68" ht="37.5" customHeight="1" x14ac:dyDescent="0.25">
      <c r="A296" s="63" t="s">
        <v>445</v>
      </c>
      <c r="B296" s="63" t="s">
        <v>446</v>
      </c>
      <c r="C296" s="36">
        <v>4301135504</v>
      </c>
      <c r="D296" s="410">
        <v>4640242181554</v>
      </c>
      <c r="E296" s="410"/>
      <c r="F296" s="62">
        <v>3</v>
      </c>
      <c r="G296" s="37">
        <v>1</v>
      </c>
      <c r="H296" s="62">
        <v>3</v>
      </c>
      <c r="I296" s="62">
        <v>3.1920000000000002</v>
      </c>
      <c r="J296" s="37">
        <v>126</v>
      </c>
      <c r="K296" s="37" t="s">
        <v>97</v>
      </c>
      <c r="L296" s="37" t="s">
        <v>88</v>
      </c>
      <c r="M296" s="38" t="s">
        <v>86</v>
      </c>
      <c r="N296" s="38"/>
      <c r="O296" s="37">
        <v>180</v>
      </c>
      <c r="P296" s="521" t="s">
        <v>447</v>
      </c>
      <c r="Q296" s="412"/>
      <c r="R296" s="412"/>
      <c r="S296" s="412"/>
      <c r="T296" s="41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ref="Y296:Y316" si="24"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448</v>
      </c>
      <c r="AG296" s="81"/>
      <c r="AJ296" s="87" t="s">
        <v>89</v>
      </c>
      <c r="AK296" s="87">
        <v>1</v>
      </c>
      <c r="BB296" s="296" t="s">
        <v>96</v>
      </c>
      <c r="BM296" s="81">
        <f t="shared" ref="BM296:BM316" si="25">IFERROR(X296*I296,"0")</f>
        <v>0</v>
      </c>
      <c r="BN296" s="81">
        <f t="shared" ref="BN296:BN316" si="26">IFERROR(Y296*I296,"0")</f>
        <v>0</v>
      </c>
      <c r="BO296" s="81">
        <f t="shared" ref="BO296:BO316" si="27">IFERROR(X296/J296,"0")</f>
        <v>0</v>
      </c>
      <c r="BP296" s="81">
        <f t="shared" ref="BP296:BP316" si="28">IFERROR(Y296/J296,"0")</f>
        <v>0</v>
      </c>
    </row>
    <row r="297" spans="1:68" ht="27" customHeight="1" x14ac:dyDescent="0.25">
      <c r="A297" s="63" t="s">
        <v>449</v>
      </c>
      <c r="B297" s="63" t="s">
        <v>450</v>
      </c>
      <c r="C297" s="36">
        <v>4301135394</v>
      </c>
      <c r="D297" s="410">
        <v>4640242181561</v>
      </c>
      <c r="E297" s="410"/>
      <c r="F297" s="62">
        <v>3.7</v>
      </c>
      <c r="G297" s="37">
        <v>1</v>
      </c>
      <c r="H297" s="62">
        <v>3.7</v>
      </c>
      <c r="I297" s="62">
        <v>3.8919999999999999</v>
      </c>
      <c r="J297" s="37">
        <v>126</v>
      </c>
      <c r="K297" s="37" t="s">
        <v>97</v>
      </c>
      <c r="L297" s="37" t="s">
        <v>121</v>
      </c>
      <c r="M297" s="38" t="s">
        <v>86</v>
      </c>
      <c r="N297" s="38"/>
      <c r="O297" s="37">
        <v>180</v>
      </c>
      <c r="P297" s="522" t="s">
        <v>451</v>
      </c>
      <c r="Q297" s="412"/>
      <c r="R297" s="412"/>
      <c r="S297" s="412"/>
      <c r="T297" s="41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452</v>
      </c>
      <c r="AG297" s="81"/>
      <c r="AJ297" s="87" t="s">
        <v>122</v>
      </c>
      <c r="AK297" s="87">
        <v>14</v>
      </c>
      <c r="BB297" s="298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453</v>
      </c>
      <c r="B298" s="63" t="s">
        <v>454</v>
      </c>
      <c r="C298" s="36">
        <v>4301135374</v>
      </c>
      <c r="D298" s="410">
        <v>4640242181424</v>
      </c>
      <c r="E298" s="410"/>
      <c r="F298" s="62">
        <v>5.5</v>
      </c>
      <c r="G298" s="37">
        <v>1</v>
      </c>
      <c r="H298" s="62">
        <v>5.5</v>
      </c>
      <c r="I298" s="62">
        <v>5.7350000000000003</v>
      </c>
      <c r="J298" s="37">
        <v>84</v>
      </c>
      <c r="K298" s="37" t="s">
        <v>87</v>
      </c>
      <c r="L298" s="37" t="s">
        <v>121</v>
      </c>
      <c r="M298" s="38" t="s">
        <v>86</v>
      </c>
      <c r="N298" s="38"/>
      <c r="O298" s="37">
        <v>180</v>
      </c>
      <c r="P298" s="52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412"/>
      <c r="R298" s="412"/>
      <c r="S298" s="412"/>
      <c r="T298" s="41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448</v>
      </c>
      <c r="AG298" s="81"/>
      <c r="AJ298" s="87" t="s">
        <v>122</v>
      </c>
      <c r="AK298" s="87">
        <v>12</v>
      </c>
      <c r="BB298" s="30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455</v>
      </c>
      <c r="B299" s="63" t="s">
        <v>456</v>
      </c>
      <c r="C299" s="36">
        <v>4301135320</v>
      </c>
      <c r="D299" s="410">
        <v>4640242181592</v>
      </c>
      <c r="E299" s="410"/>
      <c r="F299" s="62">
        <v>3.5</v>
      </c>
      <c r="G299" s="37">
        <v>1</v>
      </c>
      <c r="H299" s="62">
        <v>3.5</v>
      </c>
      <c r="I299" s="62">
        <v>3.6850000000000001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4" t="s">
        <v>457</v>
      </c>
      <c r="Q299" s="412"/>
      <c r="R299" s="412"/>
      <c r="S299" s="412"/>
      <c r="T299" s="41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ref="Z299:Z307" si="29">IFERROR(IF(X299="","",X299*0.00936),"")</f>
        <v>0</v>
      </c>
      <c r="AA299" s="68" t="s">
        <v>46</v>
      </c>
      <c r="AB299" s="69" t="s">
        <v>46</v>
      </c>
      <c r="AC299" s="301" t="s">
        <v>458</v>
      </c>
      <c r="AG299" s="81"/>
      <c r="AJ299" s="87" t="s">
        <v>89</v>
      </c>
      <c r="AK299" s="87">
        <v>1</v>
      </c>
      <c r="BB299" s="30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37.5" customHeight="1" x14ac:dyDescent="0.25">
      <c r="A300" s="63" t="s">
        <v>459</v>
      </c>
      <c r="B300" s="63" t="s">
        <v>460</v>
      </c>
      <c r="C300" s="36">
        <v>4301135552</v>
      </c>
      <c r="D300" s="410">
        <v>4640242181431</v>
      </c>
      <c r="E300" s="410"/>
      <c r="F300" s="62">
        <v>3.5</v>
      </c>
      <c r="G300" s="37">
        <v>1</v>
      </c>
      <c r="H300" s="62">
        <v>3.5</v>
      </c>
      <c r="I300" s="62">
        <v>3.6920000000000002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525" t="s">
        <v>461</v>
      </c>
      <c r="Q300" s="412"/>
      <c r="R300" s="412"/>
      <c r="S300" s="412"/>
      <c r="T300" s="41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03" t="s">
        <v>462</v>
      </c>
      <c r="AG300" s="81"/>
      <c r="AJ300" s="87" t="s">
        <v>89</v>
      </c>
      <c r="AK300" s="87">
        <v>1</v>
      </c>
      <c r="BB300" s="30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463</v>
      </c>
      <c r="B301" s="63" t="s">
        <v>464</v>
      </c>
      <c r="C301" s="36">
        <v>4301135405</v>
      </c>
      <c r="D301" s="410">
        <v>4640242181523</v>
      </c>
      <c r="E301" s="410"/>
      <c r="F301" s="62">
        <v>3</v>
      </c>
      <c r="G301" s="37">
        <v>1</v>
      </c>
      <c r="H301" s="62">
        <v>3</v>
      </c>
      <c r="I301" s="62">
        <v>3.1920000000000002</v>
      </c>
      <c r="J301" s="37">
        <v>126</v>
      </c>
      <c r="K301" s="37" t="s">
        <v>97</v>
      </c>
      <c r="L301" s="37" t="s">
        <v>121</v>
      </c>
      <c r="M301" s="38" t="s">
        <v>86</v>
      </c>
      <c r="N301" s="38"/>
      <c r="O301" s="37">
        <v>180</v>
      </c>
      <c r="P301" s="52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412"/>
      <c r="R301" s="412"/>
      <c r="S301" s="412"/>
      <c r="T301" s="41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452</v>
      </c>
      <c r="AG301" s="81"/>
      <c r="AJ301" s="87" t="s">
        <v>122</v>
      </c>
      <c r="AK301" s="87">
        <v>14</v>
      </c>
      <c r="BB301" s="30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465</v>
      </c>
      <c r="B302" s="63" t="s">
        <v>466</v>
      </c>
      <c r="C302" s="36">
        <v>4301135404</v>
      </c>
      <c r="D302" s="410">
        <v>4640242181516</v>
      </c>
      <c r="E302" s="410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7" t="s">
        <v>467</v>
      </c>
      <c r="Q302" s="412"/>
      <c r="R302" s="412"/>
      <c r="S302" s="412"/>
      <c r="T302" s="41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462</v>
      </c>
      <c r="AG302" s="81"/>
      <c r="AJ302" s="87" t="s">
        <v>89</v>
      </c>
      <c r="AK302" s="87">
        <v>1</v>
      </c>
      <c r="BB302" s="30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468</v>
      </c>
      <c r="B303" s="63" t="s">
        <v>469</v>
      </c>
      <c r="C303" s="36">
        <v>4301135375</v>
      </c>
      <c r="D303" s="410">
        <v>4640242181486</v>
      </c>
      <c r="E303" s="41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121</v>
      </c>
      <c r="M303" s="38" t="s">
        <v>86</v>
      </c>
      <c r="N303" s="38"/>
      <c r="O303" s="37">
        <v>180</v>
      </c>
      <c r="P303" s="52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412"/>
      <c r="R303" s="412"/>
      <c r="S303" s="412"/>
      <c r="T303" s="41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448</v>
      </c>
      <c r="AG303" s="81"/>
      <c r="AJ303" s="87" t="s">
        <v>122</v>
      </c>
      <c r="AK303" s="87">
        <v>14</v>
      </c>
      <c r="BB303" s="310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470</v>
      </c>
      <c r="B304" s="63" t="s">
        <v>471</v>
      </c>
      <c r="C304" s="36">
        <v>4301135402</v>
      </c>
      <c r="D304" s="410">
        <v>4640242181493</v>
      </c>
      <c r="E304" s="410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29" t="s">
        <v>472</v>
      </c>
      <c r="Q304" s="412"/>
      <c r="R304" s="412"/>
      <c r="S304" s="412"/>
      <c r="T304" s="41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448</v>
      </c>
      <c r="AG304" s="81"/>
      <c r="AJ304" s="87" t="s">
        <v>89</v>
      </c>
      <c r="AK304" s="87">
        <v>1</v>
      </c>
      <c r="BB304" s="312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473</v>
      </c>
      <c r="B305" s="63" t="s">
        <v>474</v>
      </c>
      <c r="C305" s="36">
        <v>4301135403</v>
      </c>
      <c r="D305" s="410">
        <v>4640242181509</v>
      </c>
      <c r="E305" s="410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121</v>
      </c>
      <c r="M305" s="38" t="s">
        <v>86</v>
      </c>
      <c r="N305" s="38"/>
      <c r="O305" s="37">
        <v>180</v>
      </c>
      <c r="P305" s="5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412"/>
      <c r="R305" s="412"/>
      <c r="S305" s="412"/>
      <c r="T305" s="41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448</v>
      </c>
      <c r="AG305" s="81"/>
      <c r="AJ305" s="87" t="s">
        <v>122</v>
      </c>
      <c r="AK305" s="87">
        <v>14</v>
      </c>
      <c r="BB305" s="314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475</v>
      </c>
      <c r="B306" s="63" t="s">
        <v>476</v>
      </c>
      <c r="C306" s="36">
        <v>4301135304</v>
      </c>
      <c r="D306" s="410">
        <v>4640242181240</v>
      </c>
      <c r="E306" s="410"/>
      <c r="F306" s="62">
        <v>0.3</v>
      </c>
      <c r="G306" s="37">
        <v>9</v>
      </c>
      <c r="H306" s="62">
        <v>2.7</v>
      </c>
      <c r="I306" s="62">
        <v>2.88</v>
      </c>
      <c r="J306" s="37">
        <v>126</v>
      </c>
      <c r="K306" s="37" t="s">
        <v>97</v>
      </c>
      <c r="L306" s="37" t="s">
        <v>121</v>
      </c>
      <c r="M306" s="38" t="s">
        <v>86</v>
      </c>
      <c r="N306" s="38"/>
      <c r="O306" s="37">
        <v>180</v>
      </c>
      <c r="P306" s="531" t="s">
        <v>477</v>
      </c>
      <c r="Q306" s="412"/>
      <c r="R306" s="412"/>
      <c r="S306" s="412"/>
      <c r="T306" s="41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448</v>
      </c>
      <c r="AG306" s="81"/>
      <c r="AJ306" s="87" t="s">
        <v>122</v>
      </c>
      <c r="AK306" s="87">
        <v>14</v>
      </c>
      <c r="BB306" s="316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478</v>
      </c>
      <c r="B307" s="63" t="s">
        <v>479</v>
      </c>
      <c r="C307" s="36">
        <v>4301135310</v>
      </c>
      <c r="D307" s="410">
        <v>4640242181318</v>
      </c>
      <c r="E307" s="410"/>
      <c r="F307" s="62">
        <v>0.3</v>
      </c>
      <c r="G307" s="37">
        <v>9</v>
      </c>
      <c r="H307" s="62">
        <v>2.7</v>
      </c>
      <c r="I307" s="62">
        <v>2.988</v>
      </c>
      <c r="J307" s="37">
        <v>126</v>
      </c>
      <c r="K307" s="37" t="s">
        <v>97</v>
      </c>
      <c r="L307" s="37" t="s">
        <v>121</v>
      </c>
      <c r="M307" s="38" t="s">
        <v>86</v>
      </c>
      <c r="N307" s="38"/>
      <c r="O307" s="37">
        <v>180</v>
      </c>
      <c r="P307" s="532" t="s">
        <v>480</v>
      </c>
      <c r="Q307" s="412"/>
      <c r="R307" s="412"/>
      <c r="S307" s="412"/>
      <c r="T307" s="41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452</v>
      </c>
      <c r="AG307" s="81"/>
      <c r="AJ307" s="87" t="s">
        <v>122</v>
      </c>
      <c r="AK307" s="87">
        <v>14</v>
      </c>
      <c r="BB307" s="318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481</v>
      </c>
      <c r="B308" s="63" t="s">
        <v>482</v>
      </c>
      <c r="C308" s="36">
        <v>4301135306</v>
      </c>
      <c r="D308" s="410">
        <v>4640242181387</v>
      </c>
      <c r="E308" s="410"/>
      <c r="F308" s="62">
        <v>0.3</v>
      </c>
      <c r="G308" s="37">
        <v>9</v>
      </c>
      <c r="H308" s="62">
        <v>2.7</v>
      </c>
      <c r="I308" s="62">
        <v>2.8450000000000002</v>
      </c>
      <c r="J308" s="37">
        <v>234</v>
      </c>
      <c r="K308" s="37" t="s">
        <v>173</v>
      </c>
      <c r="L308" s="37" t="s">
        <v>121</v>
      </c>
      <c r="M308" s="38" t="s">
        <v>86</v>
      </c>
      <c r="N308" s="38"/>
      <c r="O308" s="37">
        <v>180</v>
      </c>
      <c r="P308" s="533" t="s">
        <v>483</v>
      </c>
      <c r="Q308" s="412"/>
      <c r="R308" s="412"/>
      <c r="S308" s="412"/>
      <c r="T308" s="41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19" t="s">
        <v>448</v>
      </c>
      <c r="AG308" s="81"/>
      <c r="AJ308" s="87" t="s">
        <v>122</v>
      </c>
      <c r="AK308" s="87">
        <v>18</v>
      </c>
      <c r="BB308" s="320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484</v>
      </c>
      <c r="B309" s="63" t="s">
        <v>485</v>
      </c>
      <c r="C309" s="36">
        <v>4301135305</v>
      </c>
      <c r="D309" s="410">
        <v>4640242181394</v>
      </c>
      <c r="E309" s="410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173</v>
      </c>
      <c r="L309" s="37" t="s">
        <v>121</v>
      </c>
      <c r="M309" s="38" t="s">
        <v>86</v>
      </c>
      <c r="N309" s="38"/>
      <c r="O309" s="37">
        <v>180</v>
      </c>
      <c r="P309" s="534" t="s">
        <v>486</v>
      </c>
      <c r="Q309" s="412"/>
      <c r="R309" s="412"/>
      <c r="S309" s="412"/>
      <c r="T309" s="41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448</v>
      </c>
      <c r="AG309" s="81"/>
      <c r="AJ309" s="87" t="s">
        <v>122</v>
      </c>
      <c r="AK309" s="87">
        <v>18</v>
      </c>
      <c r="BB309" s="322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487</v>
      </c>
      <c r="B310" s="63" t="s">
        <v>488</v>
      </c>
      <c r="C310" s="36">
        <v>4301135309</v>
      </c>
      <c r="D310" s="410">
        <v>4640242181332</v>
      </c>
      <c r="E310" s="410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173</v>
      </c>
      <c r="L310" s="37" t="s">
        <v>88</v>
      </c>
      <c r="M310" s="38" t="s">
        <v>86</v>
      </c>
      <c r="N310" s="38"/>
      <c r="O310" s="37">
        <v>180</v>
      </c>
      <c r="P310" s="535" t="s">
        <v>489</v>
      </c>
      <c r="Q310" s="412"/>
      <c r="R310" s="412"/>
      <c r="S310" s="412"/>
      <c r="T310" s="41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448</v>
      </c>
      <c r="AG310" s="81"/>
      <c r="AJ310" s="87" t="s">
        <v>89</v>
      </c>
      <c r="AK310" s="87">
        <v>1</v>
      </c>
      <c r="BB310" s="324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490</v>
      </c>
      <c r="B311" s="63" t="s">
        <v>491</v>
      </c>
      <c r="C311" s="36">
        <v>4301135308</v>
      </c>
      <c r="D311" s="410">
        <v>4640242181349</v>
      </c>
      <c r="E311" s="410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173</v>
      </c>
      <c r="L311" s="37" t="s">
        <v>121</v>
      </c>
      <c r="M311" s="38" t="s">
        <v>86</v>
      </c>
      <c r="N311" s="38"/>
      <c r="O311" s="37">
        <v>180</v>
      </c>
      <c r="P311" s="536" t="s">
        <v>492</v>
      </c>
      <c r="Q311" s="412"/>
      <c r="R311" s="412"/>
      <c r="S311" s="412"/>
      <c r="T311" s="41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448</v>
      </c>
      <c r="AG311" s="81"/>
      <c r="AJ311" s="87" t="s">
        <v>122</v>
      </c>
      <c r="AK311" s="87">
        <v>18</v>
      </c>
      <c r="BB311" s="326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493</v>
      </c>
      <c r="B312" s="63" t="s">
        <v>494</v>
      </c>
      <c r="C312" s="36">
        <v>4301135307</v>
      </c>
      <c r="D312" s="410">
        <v>4640242181370</v>
      </c>
      <c r="E312" s="410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173</v>
      </c>
      <c r="L312" s="37" t="s">
        <v>88</v>
      </c>
      <c r="M312" s="38" t="s">
        <v>86</v>
      </c>
      <c r="N312" s="38"/>
      <c r="O312" s="37">
        <v>180</v>
      </c>
      <c r="P312" s="537" t="s">
        <v>495</v>
      </c>
      <c r="Q312" s="412"/>
      <c r="R312" s="412"/>
      <c r="S312" s="412"/>
      <c r="T312" s="41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496</v>
      </c>
      <c r="AG312" s="81"/>
      <c r="AJ312" s="87" t="s">
        <v>89</v>
      </c>
      <c r="AK312" s="87">
        <v>1</v>
      </c>
      <c r="BB312" s="328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497</v>
      </c>
      <c r="B313" s="63" t="s">
        <v>498</v>
      </c>
      <c r="C313" s="36">
        <v>4301135318</v>
      </c>
      <c r="D313" s="410">
        <v>4607111037480</v>
      </c>
      <c r="E313" s="410"/>
      <c r="F313" s="62">
        <v>1</v>
      </c>
      <c r="G313" s="37">
        <v>4</v>
      </c>
      <c r="H313" s="62">
        <v>4</v>
      </c>
      <c r="I313" s="62">
        <v>4.2724000000000002</v>
      </c>
      <c r="J313" s="37">
        <v>84</v>
      </c>
      <c r="K313" s="37" t="s">
        <v>87</v>
      </c>
      <c r="L313" s="37" t="s">
        <v>88</v>
      </c>
      <c r="M313" s="38" t="s">
        <v>86</v>
      </c>
      <c r="N313" s="38"/>
      <c r="O313" s="37">
        <v>180</v>
      </c>
      <c r="P313" s="538" t="s">
        <v>499</v>
      </c>
      <c r="Q313" s="412"/>
      <c r="R313" s="412"/>
      <c r="S313" s="412"/>
      <c r="T313" s="41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29" t="s">
        <v>500</v>
      </c>
      <c r="AG313" s="81"/>
      <c r="AJ313" s="87" t="s">
        <v>89</v>
      </c>
      <c r="AK313" s="87">
        <v>1</v>
      </c>
      <c r="BB313" s="330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501</v>
      </c>
      <c r="B314" s="63" t="s">
        <v>502</v>
      </c>
      <c r="C314" s="36">
        <v>4301135319</v>
      </c>
      <c r="D314" s="410">
        <v>4607111037473</v>
      </c>
      <c r="E314" s="410"/>
      <c r="F314" s="62">
        <v>1</v>
      </c>
      <c r="G314" s="37">
        <v>4</v>
      </c>
      <c r="H314" s="62">
        <v>4</v>
      </c>
      <c r="I314" s="62">
        <v>4.2300000000000004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39" t="s">
        <v>503</v>
      </c>
      <c r="Q314" s="412"/>
      <c r="R314" s="412"/>
      <c r="S314" s="412"/>
      <c r="T314" s="41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504</v>
      </c>
      <c r="AG314" s="81"/>
      <c r="AJ314" s="87" t="s">
        <v>89</v>
      </c>
      <c r="AK314" s="87">
        <v>1</v>
      </c>
      <c r="BB314" s="332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505</v>
      </c>
      <c r="B315" s="63" t="s">
        <v>506</v>
      </c>
      <c r="C315" s="36">
        <v>4301135198</v>
      </c>
      <c r="D315" s="410">
        <v>4640242180663</v>
      </c>
      <c r="E315" s="410"/>
      <c r="F315" s="62">
        <v>0.9</v>
      </c>
      <c r="G315" s="37">
        <v>4</v>
      </c>
      <c r="H315" s="62">
        <v>3.6</v>
      </c>
      <c r="I315" s="62">
        <v>3.83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0" t="s">
        <v>507</v>
      </c>
      <c r="Q315" s="412"/>
      <c r="R315" s="412"/>
      <c r="S315" s="412"/>
      <c r="T315" s="413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508</v>
      </c>
      <c r="AG315" s="81"/>
      <c r="AJ315" s="87" t="s">
        <v>89</v>
      </c>
      <c r="AK315" s="87">
        <v>1</v>
      </c>
      <c r="BB315" s="334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509</v>
      </c>
      <c r="B316" s="63" t="s">
        <v>510</v>
      </c>
      <c r="C316" s="36">
        <v>4301135723</v>
      </c>
      <c r="D316" s="410">
        <v>4640242181783</v>
      </c>
      <c r="E316" s="410"/>
      <c r="F316" s="62">
        <v>0.3</v>
      </c>
      <c r="G316" s="37">
        <v>9</v>
      </c>
      <c r="H316" s="62">
        <v>2.7</v>
      </c>
      <c r="I316" s="62">
        <v>2.988</v>
      </c>
      <c r="J316" s="37">
        <v>126</v>
      </c>
      <c r="K316" s="37" t="s">
        <v>97</v>
      </c>
      <c r="L316" s="37" t="s">
        <v>88</v>
      </c>
      <c r="M316" s="38" t="s">
        <v>86</v>
      </c>
      <c r="N316" s="38"/>
      <c r="O316" s="37">
        <v>180</v>
      </c>
      <c r="P316" s="541" t="s">
        <v>511</v>
      </c>
      <c r="Q316" s="412"/>
      <c r="R316" s="412"/>
      <c r="S316" s="412"/>
      <c r="T316" s="413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IFERROR(IF(X316="","",X316*0.00936),"")</f>
        <v>0</v>
      </c>
      <c r="AA316" s="68" t="s">
        <v>46</v>
      </c>
      <c r="AB316" s="69" t="s">
        <v>46</v>
      </c>
      <c r="AC316" s="335" t="s">
        <v>512</v>
      </c>
      <c r="AG316" s="81"/>
      <c r="AJ316" s="87" t="s">
        <v>89</v>
      </c>
      <c r="AK316" s="87">
        <v>1</v>
      </c>
      <c r="BB316" s="336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417"/>
      <c r="B317" s="417"/>
      <c r="C317" s="417"/>
      <c r="D317" s="417"/>
      <c r="E317" s="417"/>
      <c r="F317" s="417"/>
      <c r="G317" s="417"/>
      <c r="H317" s="417"/>
      <c r="I317" s="417"/>
      <c r="J317" s="417"/>
      <c r="K317" s="417"/>
      <c r="L317" s="417"/>
      <c r="M317" s="417"/>
      <c r="N317" s="417"/>
      <c r="O317" s="418"/>
      <c r="P317" s="414" t="s">
        <v>40</v>
      </c>
      <c r="Q317" s="415"/>
      <c r="R317" s="415"/>
      <c r="S317" s="415"/>
      <c r="T317" s="415"/>
      <c r="U317" s="415"/>
      <c r="V317" s="416"/>
      <c r="W317" s="42" t="s">
        <v>39</v>
      </c>
      <c r="X317" s="43">
        <f>IFERROR(SUM(X296:X316),"0")</f>
        <v>0</v>
      </c>
      <c r="Y317" s="43">
        <f>IFERROR(SUM(Y296:Y316),"0")</f>
        <v>0</v>
      </c>
      <c r="Z317" s="43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417"/>
      <c r="B318" s="417"/>
      <c r="C318" s="417"/>
      <c r="D318" s="417"/>
      <c r="E318" s="417"/>
      <c r="F318" s="417"/>
      <c r="G318" s="417"/>
      <c r="H318" s="417"/>
      <c r="I318" s="417"/>
      <c r="J318" s="417"/>
      <c r="K318" s="417"/>
      <c r="L318" s="417"/>
      <c r="M318" s="417"/>
      <c r="N318" s="417"/>
      <c r="O318" s="418"/>
      <c r="P318" s="414" t="s">
        <v>40</v>
      </c>
      <c r="Q318" s="415"/>
      <c r="R318" s="415"/>
      <c r="S318" s="415"/>
      <c r="T318" s="415"/>
      <c r="U318" s="415"/>
      <c r="V318" s="416"/>
      <c r="W318" s="42" t="s">
        <v>0</v>
      </c>
      <c r="X318" s="43">
        <f>IFERROR(SUMPRODUCT(X296:X316*H296:H316),"0")</f>
        <v>0</v>
      </c>
      <c r="Y318" s="43">
        <f>IFERROR(SUMPRODUCT(Y296:Y316*H296:H316),"0")</f>
        <v>0</v>
      </c>
      <c r="Z318" s="42"/>
      <c r="AA318" s="67"/>
      <c r="AB318" s="67"/>
      <c r="AC318" s="67"/>
    </row>
    <row r="319" spans="1:68" ht="16.5" customHeight="1" x14ac:dyDescent="0.25">
      <c r="A319" s="408" t="s">
        <v>513</v>
      </c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08"/>
      <c r="P319" s="408"/>
      <c r="Q319" s="408"/>
      <c r="R319" s="408"/>
      <c r="S319" s="408"/>
      <c r="T319" s="408"/>
      <c r="U319" s="408"/>
      <c r="V319" s="408"/>
      <c r="W319" s="408"/>
      <c r="X319" s="408"/>
      <c r="Y319" s="408"/>
      <c r="Z319" s="408"/>
      <c r="AA319" s="65"/>
      <c r="AB319" s="65"/>
      <c r="AC319" s="82"/>
    </row>
    <row r="320" spans="1:68" ht="14.25" customHeight="1" x14ac:dyDescent="0.25">
      <c r="A320" s="409" t="s">
        <v>158</v>
      </c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9"/>
      <c r="AA320" s="66"/>
      <c r="AB320" s="66"/>
      <c r="AC320" s="83"/>
    </row>
    <row r="321" spans="1:68" ht="27" customHeight="1" x14ac:dyDescent="0.25">
      <c r="A321" s="63" t="s">
        <v>514</v>
      </c>
      <c r="B321" s="63" t="s">
        <v>515</v>
      </c>
      <c r="C321" s="36">
        <v>4301135268</v>
      </c>
      <c r="D321" s="410">
        <v>4640242181134</v>
      </c>
      <c r="E321" s="410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87</v>
      </c>
      <c r="L321" s="37" t="s">
        <v>88</v>
      </c>
      <c r="M321" s="38" t="s">
        <v>86</v>
      </c>
      <c r="N321" s="38"/>
      <c r="O321" s="37">
        <v>180</v>
      </c>
      <c r="P321" s="542" t="s">
        <v>516</v>
      </c>
      <c r="Q321" s="412"/>
      <c r="R321" s="412"/>
      <c r="S321" s="412"/>
      <c r="T321" s="413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7" t="s">
        <v>517</v>
      </c>
      <c r="AG321" s="81"/>
      <c r="AJ321" s="87" t="s">
        <v>89</v>
      </c>
      <c r="AK321" s="87">
        <v>1</v>
      </c>
      <c r="BB321" s="338" t="s">
        <v>96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x14ac:dyDescent="0.2">
      <c r="A322" s="417"/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8"/>
      <c r="P322" s="414" t="s">
        <v>40</v>
      </c>
      <c r="Q322" s="415"/>
      <c r="R322" s="415"/>
      <c r="S322" s="415"/>
      <c r="T322" s="415"/>
      <c r="U322" s="415"/>
      <c r="V322" s="416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17"/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418"/>
      <c r="P323" s="414" t="s">
        <v>40</v>
      </c>
      <c r="Q323" s="415"/>
      <c r="R323" s="415"/>
      <c r="S323" s="415"/>
      <c r="T323" s="415"/>
      <c r="U323" s="415"/>
      <c r="V323" s="416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7"/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546"/>
      <c r="P324" s="543" t="s">
        <v>33</v>
      </c>
      <c r="Q324" s="544"/>
      <c r="R324" s="544"/>
      <c r="S324" s="544"/>
      <c r="T324" s="544"/>
      <c r="U324" s="544"/>
      <c r="V324" s="545"/>
      <c r="W324" s="42" t="s">
        <v>0</v>
      </c>
      <c r="X324" s="43">
        <f>IFERROR(X24+X32+X39+X51+X56+X60+X64+X68+X74+X80+X85+X91+X101+X108+X118+X122+X128+X134+X140+X145+X150+X156+X161+X167+X175+X180+X188+X192+X201+X208+X218+X226+X231+X237+X242+X248+X254+X261+X267+X271+X279+X283+X288+X294+X318+X323,"0")</f>
        <v>0</v>
      </c>
      <c r="Y324" s="43">
        <f>IFERROR(Y24+Y32+Y39+Y51+Y56+Y60+Y64+Y68+Y74+Y80+Y85+Y91+Y101+Y108+Y118+Y122+Y128+Y134+Y140+Y145+Y150+Y156+Y161+Y167+Y175+Y180+Y188+Y192+Y201+Y208+Y218+Y226+Y231+Y237+Y242+Y248+Y254+Y261+Y267+Y271+Y279+Y283+Y288+Y294+Y318+Y323,"0")</f>
        <v>0</v>
      </c>
      <c r="Z324" s="42"/>
      <c r="AA324" s="67"/>
      <c r="AB324" s="67"/>
      <c r="AC324" s="67"/>
    </row>
    <row r="325" spans="1:68" x14ac:dyDescent="0.2">
      <c r="A325" s="417"/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546"/>
      <c r="P325" s="543" t="s">
        <v>34</v>
      </c>
      <c r="Q325" s="544"/>
      <c r="R325" s="544"/>
      <c r="S325" s="544"/>
      <c r="T325" s="544"/>
      <c r="U325" s="544"/>
      <c r="V325" s="545"/>
      <c r="W325" s="42" t="s">
        <v>0</v>
      </c>
      <c r="X325" s="43">
        <f>IFERROR(SUM(BM22:BM321),"0")</f>
        <v>0</v>
      </c>
      <c r="Y325" s="43">
        <f>IFERROR(SUM(BN22:BN321),"0")</f>
        <v>0</v>
      </c>
      <c r="Z325" s="42"/>
      <c r="AA325" s="67"/>
      <c r="AB325" s="67"/>
      <c r="AC325" s="67"/>
    </row>
    <row r="326" spans="1:68" x14ac:dyDescent="0.2">
      <c r="A326" s="417"/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546"/>
      <c r="P326" s="543" t="s">
        <v>35</v>
      </c>
      <c r="Q326" s="544"/>
      <c r="R326" s="544"/>
      <c r="S326" s="544"/>
      <c r="T326" s="544"/>
      <c r="U326" s="544"/>
      <c r="V326" s="545"/>
      <c r="W326" s="42" t="s">
        <v>20</v>
      </c>
      <c r="X326" s="44">
        <f>ROUNDUP(SUM(BO22:BO321),0)</f>
        <v>0</v>
      </c>
      <c r="Y326" s="44">
        <f>ROUNDUP(SUM(BP22:BP321),0)</f>
        <v>0</v>
      </c>
      <c r="Z326" s="42"/>
      <c r="AA326" s="67"/>
      <c r="AB326" s="67"/>
      <c r="AC326" s="67"/>
    </row>
    <row r="327" spans="1:68" x14ac:dyDescent="0.2">
      <c r="A327" s="417"/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546"/>
      <c r="P327" s="543" t="s">
        <v>36</v>
      </c>
      <c r="Q327" s="544"/>
      <c r="R327" s="544"/>
      <c r="S327" s="544"/>
      <c r="T327" s="544"/>
      <c r="U327" s="544"/>
      <c r="V327" s="545"/>
      <c r="W327" s="42" t="s">
        <v>0</v>
      </c>
      <c r="X327" s="43">
        <f>GrossWeightTotal+PalletQtyTotal*25</f>
        <v>0</v>
      </c>
      <c r="Y327" s="43">
        <f>GrossWeightTotalR+PalletQtyTotalR*25</f>
        <v>0</v>
      </c>
      <c r="Z327" s="42"/>
      <c r="AA327" s="67"/>
      <c r="AB327" s="67"/>
      <c r="AC327" s="67"/>
    </row>
    <row r="328" spans="1:68" x14ac:dyDescent="0.2">
      <c r="A328" s="417"/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546"/>
      <c r="P328" s="543" t="s">
        <v>37</v>
      </c>
      <c r="Q328" s="544"/>
      <c r="R328" s="544"/>
      <c r="S328" s="544"/>
      <c r="T328" s="544"/>
      <c r="U328" s="544"/>
      <c r="V328" s="545"/>
      <c r="W328" s="42" t="s">
        <v>20</v>
      </c>
      <c r="X328" s="43">
        <f>IFERROR(X23+X31+X38+X50+X55+X59+X63+X67+X73+X79+X84+X90+X100+X107+X117+X121+X127+X133+X139+X144+X149+X155+X160+X166+X174+X179+X187+X191+X200+X207+X217+X225+X230+X236+X241+X247+X253+X260+X266+X270+X278+X282+X287+X293+X317+X322,"0")</f>
        <v>0</v>
      </c>
      <c r="Y328" s="43">
        <f>IFERROR(Y23+Y31+Y38+Y50+Y55+Y59+Y63+Y67+Y73+Y79+Y84+Y90+Y100+Y107+Y117+Y121+Y127+Y133+Y139+Y144+Y149+Y155+Y160+Y166+Y174+Y179+Y187+Y191+Y200+Y207+Y217+Y225+Y230+Y236+Y241+Y247+Y253+Y260+Y266+Y270+Y278+Y282+Y287+Y293+Y317+Y322,"0")</f>
        <v>0</v>
      </c>
      <c r="Z328" s="42"/>
      <c r="AA328" s="67"/>
      <c r="AB328" s="67"/>
      <c r="AC328" s="67"/>
    </row>
    <row r="329" spans="1:68" ht="14.25" x14ac:dyDescent="0.2">
      <c r="A329" s="417"/>
      <c r="B329" s="417"/>
      <c r="C329" s="417"/>
      <c r="D329" s="417"/>
      <c r="E329" s="417"/>
      <c r="F329" s="417"/>
      <c r="G329" s="417"/>
      <c r="H329" s="417"/>
      <c r="I329" s="417"/>
      <c r="J329" s="417"/>
      <c r="K329" s="417"/>
      <c r="L329" s="417"/>
      <c r="M329" s="417"/>
      <c r="N329" s="417"/>
      <c r="O329" s="546"/>
      <c r="P329" s="543" t="s">
        <v>38</v>
      </c>
      <c r="Q329" s="544"/>
      <c r="R329" s="544"/>
      <c r="S329" s="544"/>
      <c r="T329" s="544"/>
      <c r="U329" s="544"/>
      <c r="V329" s="545"/>
      <c r="W329" s="45" t="s">
        <v>52</v>
      </c>
      <c r="X329" s="42"/>
      <c r="Y329" s="42"/>
      <c r="Z329" s="42">
        <f>IFERROR(Z23+Z31+Z38+Z50+Z55+Z59+Z63+Z67+Z73+Z79+Z84+Z90+Z100+Z107+Z117+Z121+Z127+Z133+Z139+Z144+Z149+Z155+Z160+Z166+Z174+Z179+Z187+Z191+Z200+Z207+Z217+Z225+Z230+Z236+Z241+Z247+Z253+Z260+Z266+Z270+Z278+Z282+Z287+Z293+Z317+Z322,"0")</f>
        <v>0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81</v>
      </c>
      <c r="C331" s="547" t="s">
        <v>45</v>
      </c>
      <c r="D331" s="547" t="s">
        <v>45</v>
      </c>
      <c r="E331" s="547" t="s">
        <v>45</v>
      </c>
      <c r="F331" s="547" t="s">
        <v>45</v>
      </c>
      <c r="G331" s="547" t="s">
        <v>45</v>
      </c>
      <c r="H331" s="547" t="s">
        <v>45</v>
      </c>
      <c r="I331" s="547" t="s">
        <v>45</v>
      </c>
      <c r="J331" s="547" t="s">
        <v>45</v>
      </c>
      <c r="K331" s="547" t="s">
        <v>45</v>
      </c>
      <c r="L331" s="547" t="s">
        <v>45</v>
      </c>
      <c r="M331" s="547" t="s">
        <v>45</v>
      </c>
      <c r="N331" s="548"/>
      <c r="O331" s="547" t="s">
        <v>45</v>
      </c>
      <c r="P331" s="547" t="s">
        <v>45</v>
      </c>
      <c r="Q331" s="547" t="s">
        <v>45</v>
      </c>
      <c r="R331" s="547" t="s">
        <v>45</v>
      </c>
      <c r="S331" s="547" t="s">
        <v>45</v>
      </c>
      <c r="T331" s="547" t="s">
        <v>45</v>
      </c>
      <c r="U331" s="547" t="s">
        <v>277</v>
      </c>
      <c r="V331" s="547" t="s">
        <v>277</v>
      </c>
      <c r="W331" s="88" t="s">
        <v>303</v>
      </c>
      <c r="X331" s="547" t="s">
        <v>322</v>
      </c>
      <c r="Y331" s="547" t="s">
        <v>322</v>
      </c>
      <c r="Z331" s="547" t="s">
        <v>322</v>
      </c>
      <c r="AA331" s="547" t="s">
        <v>322</v>
      </c>
      <c r="AB331" s="547" t="s">
        <v>322</v>
      </c>
      <c r="AC331" s="547" t="s">
        <v>322</v>
      </c>
      <c r="AD331" s="547" t="s">
        <v>322</v>
      </c>
      <c r="AE331" s="88" t="s">
        <v>396</v>
      </c>
      <c r="AF331" s="88" t="s">
        <v>401</v>
      </c>
      <c r="AG331" s="88" t="s">
        <v>408</v>
      </c>
      <c r="AH331" s="547" t="s">
        <v>278</v>
      </c>
      <c r="AI331" s="547" t="s">
        <v>278</v>
      </c>
    </row>
    <row r="332" spans="1:68" ht="14.25" customHeight="1" thickTop="1" x14ac:dyDescent="0.2">
      <c r="A332" s="549" t="s">
        <v>10</v>
      </c>
      <c r="B332" s="547" t="s">
        <v>81</v>
      </c>
      <c r="C332" s="547" t="s">
        <v>90</v>
      </c>
      <c r="D332" s="547" t="s">
        <v>104</v>
      </c>
      <c r="E332" s="547" t="s">
        <v>117</v>
      </c>
      <c r="F332" s="547" t="s">
        <v>140</v>
      </c>
      <c r="G332" s="547" t="s">
        <v>169</v>
      </c>
      <c r="H332" s="547" t="s">
        <v>176</v>
      </c>
      <c r="I332" s="547" t="s">
        <v>181</v>
      </c>
      <c r="J332" s="547" t="s">
        <v>191</v>
      </c>
      <c r="K332" s="547" t="s">
        <v>209</v>
      </c>
      <c r="L332" s="547" t="s">
        <v>219</v>
      </c>
      <c r="M332" s="547" t="s">
        <v>238</v>
      </c>
      <c r="N332" s="1"/>
      <c r="O332" s="547" t="s">
        <v>244</v>
      </c>
      <c r="P332" s="547" t="s">
        <v>251</v>
      </c>
      <c r="Q332" s="547" t="s">
        <v>257</v>
      </c>
      <c r="R332" s="547" t="s">
        <v>262</v>
      </c>
      <c r="S332" s="547" t="s">
        <v>265</v>
      </c>
      <c r="T332" s="547" t="s">
        <v>273</v>
      </c>
      <c r="U332" s="547" t="s">
        <v>278</v>
      </c>
      <c r="V332" s="547" t="s">
        <v>282</v>
      </c>
      <c r="W332" s="547" t="s">
        <v>304</v>
      </c>
      <c r="X332" s="547" t="s">
        <v>323</v>
      </c>
      <c r="Y332" s="547" t="s">
        <v>335</v>
      </c>
      <c r="Z332" s="547" t="s">
        <v>345</v>
      </c>
      <c r="AA332" s="547" t="s">
        <v>360</v>
      </c>
      <c r="AB332" s="547" t="s">
        <v>371</v>
      </c>
      <c r="AC332" s="547" t="s">
        <v>386</v>
      </c>
      <c r="AD332" s="547" t="s">
        <v>390</v>
      </c>
      <c r="AE332" s="547" t="s">
        <v>397</v>
      </c>
      <c r="AF332" s="547" t="s">
        <v>402</v>
      </c>
      <c r="AG332" s="547" t="s">
        <v>409</v>
      </c>
      <c r="AH332" s="547" t="s">
        <v>278</v>
      </c>
      <c r="AI332" s="547" t="s">
        <v>513</v>
      </c>
    </row>
    <row r="333" spans="1:68" ht="13.5" thickBot="1" x14ac:dyDescent="0.25">
      <c r="A333" s="550"/>
      <c r="B333" s="547"/>
      <c r="C333" s="547"/>
      <c r="D333" s="547"/>
      <c r="E333" s="547"/>
      <c r="F333" s="547"/>
      <c r="G333" s="547"/>
      <c r="H333" s="547"/>
      <c r="I333" s="547"/>
      <c r="J333" s="547"/>
      <c r="K333" s="547"/>
      <c r="L333" s="547"/>
      <c r="M333" s="547"/>
      <c r="N333" s="1"/>
      <c r="O333" s="547"/>
      <c r="P333" s="547"/>
      <c r="Q333" s="547"/>
      <c r="R333" s="547"/>
      <c r="S333" s="547"/>
      <c r="T333" s="547"/>
      <c r="U333" s="547"/>
      <c r="V333" s="547"/>
      <c r="W333" s="547"/>
      <c r="X333" s="547"/>
      <c r="Y333" s="547"/>
      <c r="Z333" s="547"/>
      <c r="AA333" s="547"/>
      <c r="AB333" s="547"/>
      <c r="AC333" s="547"/>
      <c r="AD333" s="547"/>
      <c r="AE333" s="547"/>
      <c r="AF333" s="547"/>
      <c r="AG333" s="547"/>
      <c r="AH333" s="547"/>
      <c r="AI333" s="547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IFERROR(X28*H28,"0")+IFERROR(X29*H29,"0")+IFERROR(X30*H30,"0")</f>
        <v>0</v>
      </c>
      <c r="D334" s="52">
        <f>IFERROR(X35*H35,"0")+IFERROR(X36*H36,"0")+IFERROR(X37*H37,"0")</f>
        <v>0</v>
      </c>
      <c r="E334" s="52">
        <f>IFERROR(X42*H42,"0")+IFERROR(X43*H43,"0")+IFERROR(X44*H44,"0")+IFERROR(X45*H45,"0")+IFERROR(X46*H46,"0")+IFERROR(X47*H47,"0")+IFERROR(X48*H48,"0")+IFERROR(X49*H49,"0")</f>
        <v>0</v>
      </c>
      <c r="F334" s="52">
        <f>IFERROR(X54*H54,"0")+IFERROR(X58*H58,"0")+IFERROR(X62*H62,"0")+IFERROR(X66*H66,"0")+IFERROR(X70*H70,"0")+IFERROR(X71*H71,"0")+IFERROR(X72*H72,"0")</f>
        <v>0</v>
      </c>
      <c r="G334" s="52">
        <f>IFERROR(X77*H77,"0")+IFERROR(X78*H78,"0")</f>
        <v>0</v>
      </c>
      <c r="H334" s="52">
        <f>IFERROR(X83*H83,"0")</f>
        <v>0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IFERROR(X104*H104,"0")+IFERROR(X105*H105,"0")+IFERROR(X106*H106,"0")</f>
        <v>0</v>
      </c>
      <c r="L334" s="52">
        <f>IFERROR(X111*H111,"0")+IFERROR(X112*H112,"0")+IFERROR(X113*H113,"0")+IFERROR(X114*H114,"0")+IFERROR(X115*H115,"0")+IFERROR(X116*H116,"0")+IFERROR(X120*H120,"0")</f>
        <v>0</v>
      </c>
      <c r="M334" s="52">
        <f>IFERROR(X125*H125,"0")+IFERROR(X126*H126,"0")</f>
        <v>0</v>
      </c>
      <c r="N334" s="1"/>
      <c r="O334" s="52">
        <f>IFERROR(X131*H131,"0")+IFERROR(X132*H132,"0")</f>
        <v>0</v>
      </c>
      <c r="P334" s="52">
        <f>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IFERROR(X153*H153,"0")+IFERROR(X154*H154,"0")</f>
        <v>0</v>
      </c>
      <c r="T334" s="52">
        <f>IFERROR(X159*H159,"0")</f>
        <v>0</v>
      </c>
      <c r="U334" s="52">
        <f>IFERROR(X165*H165,"0")</f>
        <v>0</v>
      </c>
      <c r="V334" s="52">
        <f>IFERROR(X170*H170,"0")+IFERROR(X171*H171,"0")+IFERROR(X172*H172,"0")+IFERROR(X173*H173,"0")+IFERROR(X177*H177,"0")+IFERROR(X178*H178,"0")</f>
        <v>0</v>
      </c>
      <c r="W334" s="52">
        <f>IFERROR(X184*H184,"0")+IFERROR(X185*H185,"0")+IFERROR(X186*H186,"0")+IFERROR(X190*H190,"0")</f>
        <v>0</v>
      </c>
      <c r="X334" s="52">
        <f>IFERROR(X196*H196,"0")+IFERROR(X197*H197,"0")+IFERROR(X198*H198,"0")+IFERROR(X199*H199,"0")</f>
        <v>0</v>
      </c>
      <c r="Y334" s="52">
        <f>IFERROR(X204*H204,"0")+IFERROR(X205*H205,"0")+IFERROR(X206*H206,"0")</f>
        <v>0</v>
      </c>
      <c r="Z334" s="52">
        <f>IFERROR(X211*H211,"0")+IFERROR(X212*H212,"0")+IFERROR(X213*H213,"0")+IFERROR(X214*H214,"0")+IFERROR(X215*H215,"0")+IFERROR(X216*H216,"0")</f>
        <v>0</v>
      </c>
      <c r="AA334" s="52">
        <f>IFERROR(X221*H221,"0")+IFERROR(X222*H222,"0")+IFERROR(X223*H223,"0")+IFERROR(X224*H224,"0")</f>
        <v>0</v>
      </c>
      <c r="AB334" s="52">
        <f>IFERROR(X229*H229,"0")+IFERROR(X233*H233,"0")+IFERROR(X234*H234,"0")+IFERROR(X235*H235,"0")</f>
        <v>0</v>
      </c>
      <c r="AC334" s="52">
        <f>IFERROR(X240*H240,"0")</f>
        <v>0</v>
      </c>
      <c r="AD334" s="52">
        <f>IFERROR(X245*H245,"0")+IFERROR(X246*H246,"0")</f>
        <v>0</v>
      </c>
      <c r="AE334" s="52">
        <f>IFERROR(X252*H252,"0")</f>
        <v>0</v>
      </c>
      <c r="AF334" s="52">
        <f>IFERROR(X258*H258,"0")+IFERROR(X259*H259,"0")</f>
        <v>0</v>
      </c>
      <c r="AG334" s="52">
        <f>IFERROR(X265*H265,"0")+IFERROR(X269*H269,"0")</f>
        <v>0</v>
      </c>
      <c r="AH334" s="52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0</v>
      </c>
      <c r="C337" s="72">
        <f>SUMPRODUCT(--(BB:BB="КИЗ"),--(W:W="кор"),H:H,Y:Y)+SUMPRODUCT(--(BB:BB="КИЗ"),--(W:W="кг"),Y:Y)</f>
        <v>0</v>
      </c>
    </row>
  </sheetData>
  <sheetProtection algorithmName="SHA-512" hashValue="PqRl5/+OsLg3LvTZZzLR36y5cSUsaszPA46vPohOM25zwtrDPs5hlVTPAuZ/vCi+R6+wPFLP7wBVBfY8+hNkAA==" saltValue="28SVc7B+dZHtdbw3E2+n1Q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7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A319:Z319"/>
    <mergeCell ref="A320:Z320"/>
    <mergeCell ref="D321:E321"/>
    <mergeCell ref="P321:T321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91:E291"/>
    <mergeCell ref="P291:T291"/>
    <mergeCell ref="A280:Z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68:Z268"/>
    <mergeCell ref="D269:E269"/>
    <mergeCell ref="P269:T269"/>
    <mergeCell ref="P270:V270"/>
    <mergeCell ref="A270:O271"/>
    <mergeCell ref="P271:V271"/>
    <mergeCell ref="A272:Z272"/>
    <mergeCell ref="A273:Z273"/>
    <mergeCell ref="A274:Z274"/>
    <mergeCell ref="P260:V260"/>
    <mergeCell ref="A260:O261"/>
    <mergeCell ref="P261:V261"/>
    <mergeCell ref="A262:Z262"/>
    <mergeCell ref="A263:Z263"/>
    <mergeCell ref="A264:Z264"/>
    <mergeCell ref="D265:E265"/>
    <mergeCell ref="P265:T265"/>
    <mergeCell ref="P266:V266"/>
    <mergeCell ref="A266:O267"/>
    <mergeCell ref="P267:V267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D240:E240"/>
    <mergeCell ref="P240:T240"/>
    <mergeCell ref="P241:V241"/>
    <mergeCell ref="A241:O242"/>
    <mergeCell ref="P242:V242"/>
    <mergeCell ref="A243:Z243"/>
    <mergeCell ref="A244:Z244"/>
    <mergeCell ref="D245:E245"/>
    <mergeCell ref="P245:T245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A239:Z239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A193:Z193"/>
    <mergeCell ref="A194:Z194"/>
    <mergeCell ref="A195:Z195"/>
    <mergeCell ref="D196:E196"/>
    <mergeCell ref="P196:T196"/>
    <mergeCell ref="D197:E197"/>
    <mergeCell ref="P197:T197"/>
    <mergeCell ref="D198:E198"/>
    <mergeCell ref="P198:T198"/>
    <mergeCell ref="P187:V187"/>
    <mergeCell ref="A187:O188"/>
    <mergeCell ref="P188:V188"/>
    <mergeCell ref="A189:Z189"/>
    <mergeCell ref="D190:E190"/>
    <mergeCell ref="P190:T190"/>
    <mergeCell ref="P191:V191"/>
    <mergeCell ref="A191:O192"/>
    <mergeCell ref="P192:V192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P179:V179"/>
    <mergeCell ref="A179:O180"/>
    <mergeCell ref="P180:V180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P107:V107"/>
    <mergeCell ref="A107:O108"/>
    <mergeCell ref="P108:V108"/>
    <mergeCell ref="A109:Z109"/>
    <mergeCell ref="A110:Z110"/>
    <mergeCell ref="D111:E111"/>
    <mergeCell ref="P111:T111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3:E83"/>
    <mergeCell ref="P83:T83"/>
    <mergeCell ref="P84:V84"/>
    <mergeCell ref="A84:O85"/>
    <mergeCell ref="P85:V85"/>
    <mergeCell ref="A86:Z86"/>
    <mergeCell ref="A87:Z87"/>
    <mergeCell ref="D88:E88"/>
    <mergeCell ref="P88:T88"/>
    <mergeCell ref="D77:E77"/>
    <mergeCell ref="P77:T77"/>
    <mergeCell ref="D78:E78"/>
    <mergeCell ref="P78:T78"/>
    <mergeCell ref="P79:V79"/>
    <mergeCell ref="A79:O80"/>
    <mergeCell ref="P80:V80"/>
    <mergeCell ref="A81:Z81"/>
    <mergeCell ref="A82:Z82"/>
    <mergeCell ref="D71:E71"/>
    <mergeCell ref="P71:T71"/>
    <mergeCell ref="D72:E72"/>
    <mergeCell ref="P72:T72"/>
    <mergeCell ref="P73:V73"/>
    <mergeCell ref="A73:O74"/>
    <mergeCell ref="P74:V74"/>
    <mergeCell ref="A75:Z75"/>
    <mergeCell ref="A76:Z76"/>
    <mergeCell ref="A65:Z65"/>
    <mergeCell ref="D66:E66"/>
    <mergeCell ref="P66:T66"/>
    <mergeCell ref="P67:V67"/>
    <mergeCell ref="A67:O68"/>
    <mergeCell ref="P68:V68"/>
    <mergeCell ref="A69:Z69"/>
    <mergeCell ref="D70:E70"/>
    <mergeCell ref="P70:T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312:X316 X310 X304 X302 X299:X300 X296 X269 X265 X252 X245 X240 X233:X235 X229 X223:X224 X221 X213:X215 X211 X205 X199 X190 X184:X186 X177:X178 X173 X170 X159 X153:X154 X148 X143 X132 X120 X111 X105:X106 X98 X96 X88:X89 X83 X70:X72 X66 X62 X58 X54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311 X305:X309 X303 X301 X297:X298 X292 X290 X286 X281 X275:X277 X259 X246 X222 X216 X212 X206 X196:X198 X171:X172 X165 X137 X131 X115 X112 X104 X99 X94 X77 X45:X49" xr:uid="{00000000-0002-0000-0000-000018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 X285 X258 X204 X138 X125:X126 X116 X113:X114 X97 X95 X78 X43:X44" xr:uid="{00000000-0002-0000-0000-000019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9"/>
    </row>
    <row r="3" spans="2:8" x14ac:dyDescent="0.2">
      <c r="B3" s="53" t="s">
        <v>519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521</v>
      </c>
      <c r="D6" s="53" t="s">
        <v>522</v>
      </c>
      <c r="E6" s="53" t="s">
        <v>46</v>
      </c>
    </row>
    <row r="8" spans="2:8" x14ac:dyDescent="0.2">
      <c r="B8" s="53" t="s">
        <v>80</v>
      </c>
      <c r="C8" s="53" t="s">
        <v>521</v>
      </c>
      <c r="D8" s="53" t="s">
        <v>46</v>
      </c>
      <c r="E8" s="53" t="s">
        <v>46</v>
      </c>
    </row>
    <row r="10" spans="2:8" x14ac:dyDescent="0.2">
      <c r="B10" s="53" t="s">
        <v>523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533</v>
      </c>
      <c r="C20" s="53" t="s">
        <v>46</v>
      </c>
      <c r="D20" s="53" t="s">
        <v>46</v>
      </c>
      <c r="E20" s="53" t="s">
        <v>46</v>
      </c>
    </row>
  </sheetData>
  <sheetProtection algorithmName="SHA-512" hashValue="8eyimDiY+/x6VpoIJp8S1L0Ugavrk4ydw030T/dXId3bJeIy5j8RSbzioa97uZCYtFS9974Nf48wqWy7FqZZEw==" saltValue="7f9VVHetcX/IJcXxRKBd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2025-04-23T09:36:58Z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