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739ED54F-B1AD-401D-9524-51AE8C1C71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заказа'!$B$284:$B$284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заказа'!$B$324:$B$324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заказа'!$B$31:$B$31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заказа'!$B$201:$B$201</definedName>
    <definedName name="ProductId72">'Бланк заказа'!$B$202:$B$202</definedName>
    <definedName name="ProductId73">'Бланк заказа'!$B$207:$B$207</definedName>
    <definedName name="ProductId74">'Бланк заказа'!$B$208:$B$208</definedName>
    <definedName name="ProductId75">'Бланк заказа'!$B$209:$B$209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заказа'!$B$224:$B$224</definedName>
    <definedName name="ProductId83">'Бланк заказа'!$B$225:$B$225</definedName>
    <definedName name="ProductId84">'Бланк заказа'!$B$226:$B$226</definedName>
    <definedName name="ProductId85">'Бланк заказа'!$B$227:$B$227</definedName>
    <definedName name="ProductId86">'Бланк заказа'!$B$232:$B$232</definedName>
    <definedName name="ProductId87">'Бланк заказа'!$B$236:$B$236</definedName>
    <definedName name="ProductId88">'Бланк заказа'!$B$237:$B$237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заказа'!$B$248:$B$248</definedName>
    <definedName name="ProductId92">'Бланк заказа'!$B$249:$B$249</definedName>
    <definedName name="ProductId93">'Бланк заказа'!$B$255:$B$255</definedName>
    <definedName name="ProductId94">'Бланк заказа'!$B$261:$B$261</definedName>
    <definedName name="ProductId95">'Бланк заказа'!$B$262:$B$262</definedName>
    <definedName name="ProductId96">'Бланк заказа'!$B$268:$B$268</definedName>
    <definedName name="ProductId97">'Бланк заказа'!$B$272:$B$272</definedName>
    <definedName name="ProductId98">'Бланк заказа'!$B$278:$B$278</definedName>
    <definedName name="ProductId99">'Бланк заказа'!$B$279:$B$279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заказа'!$X$284:$X$284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заказа'!$X$324:$X$324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заказа'!$X$31:$X$31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заказа'!$X$201:$X$201</definedName>
    <definedName name="SalesQty72">'Бланк заказа'!$X$202:$X$202</definedName>
    <definedName name="SalesQty73">'Бланк заказа'!$X$207:$X$207</definedName>
    <definedName name="SalesQty74">'Бланк заказа'!$X$208:$X$208</definedName>
    <definedName name="SalesQty75">'Бланк заказа'!$X$209:$X$209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заказа'!$X$224:$X$224</definedName>
    <definedName name="SalesQty83">'Бланк заказа'!$X$225:$X$225</definedName>
    <definedName name="SalesQty84">'Бланк заказа'!$X$226:$X$226</definedName>
    <definedName name="SalesQty85">'Бланк заказа'!$X$227:$X$227</definedName>
    <definedName name="SalesQty86">'Бланк заказа'!$X$232:$X$232</definedName>
    <definedName name="SalesQty87">'Бланк заказа'!$X$236:$X$236</definedName>
    <definedName name="SalesQty88">'Бланк заказа'!$X$237:$X$237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заказа'!$X$248:$X$248</definedName>
    <definedName name="SalesQty92">'Бланк заказа'!$X$249:$X$249</definedName>
    <definedName name="SalesQty93">'Бланк заказа'!$X$255:$X$255</definedName>
    <definedName name="SalesQty94">'Бланк заказа'!$X$261:$X$261</definedName>
    <definedName name="SalesQty95">'Бланк заказа'!$X$262:$X$262</definedName>
    <definedName name="SalesQty96">'Бланк заказа'!$X$268:$X$268</definedName>
    <definedName name="SalesQty97">'Бланк заказа'!$X$272:$X$272</definedName>
    <definedName name="SalesQty98">'Бланк заказа'!$X$278:$X$278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заказа'!$Y$284:$Y$284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заказа'!$Y$324:$Y$324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заказа'!$Y$31:$Y$31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заказа'!$Y$201:$Y$201</definedName>
    <definedName name="SalesRoundBox72">'Бланк заказа'!$Y$202:$Y$202</definedName>
    <definedName name="SalesRoundBox73">'Бланк заказа'!$Y$207:$Y$207</definedName>
    <definedName name="SalesRoundBox74">'Бланк заказа'!$Y$208:$Y$208</definedName>
    <definedName name="SalesRoundBox75">'Бланк заказа'!$Y$209:$Y$209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заказа'!$Y$224:$Y$224</definedName>
    <definedName name="SalesRoundBox83">'Бланк заказа'!$Y$225:$Y$225</definedName>
    <definedName name="SalesRoundBox84">'Бланк заказа'!$Y$226:$Y$226</definedName>
    <definedName name="SalesRoundBox85">'Бланк заказа'!$Y$227:$Y$227</definedName>
    <definedName name="SalesRoundBox86">'Бланк заказа'!$Y$232:$Y$232</definedName>
    <definedName name="SalesRoundBox87">'Бланк заказа'!$Y$236:$Y$236</definedName>
    <definedName name="SalesRoundBox88">'Бланк заказа'!$Y$237:$Y$237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заказа'!$Y$248:$Y$248</definedName>
    <definedName name="SalesRoundBox92">'Бланк заказа'!$Y$249:$Y$249</definedName>
    <definedName name="SalesRoundBox93">'Бланк заказа'!$Y$255:$Y$255</definedName>
    <definedName name="SalesRoundBox94">'Бланк заказа'!$Y$261:$Y$261</definedName>
    <definedName name="SalesRoundBox95">'Бланк заказа'!$Y$262:$Y$262</definedName>
    <definedName name="SalesRoundBox96">'Бланк заказа'!$Y$268:$Y$268</definedName>
    <definedName name="SalesRoundBox97">'Бланк заказа'!$Y$272:$Y$272</definedName>
    <definedName name="SalesRoundBox98">'Бланк заказа'!$Y$278:$Y$278</definedName>
    <definedName name="SalesRoundBox99">'Бланк заказа'!$Y$279:$Y$279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заказа'!$W$284:$W$284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заказа'!$W$324:$W$324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заказа'!$W$31:$W$31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заказа'!$W$201:$W$201</definedName>
    <definedName name="UnitOfMeasure72">'Бланк заказа'!$W$202:$W$202</definedName>
    <definedName name="UnitOfMeasure73">'Бланк заказа'!$W$207:$W$207</definedName>
    <definedName name="UnitOfMeasure74">'Бланк заказа'!$W$208:$W$208</definedName>
    <definedName name="UnitOfMeasure75">'Бланк заказа'!$W$209:$W$209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заказа'!$W$224:$W$224</definedName>
    <definedName name="UnitOfMeasure83">'Бланк заказа'!$W$225:$W$225</definedName>
    <definedName name="UnitOfMeasure84">'Бланк заказа'!$W$226:$W$226</definedName>
    <definedName name="UnitOfMeasure85">'Бланк заказа'!$W$227:$W$227</definedName>
    <definedName name="UnitOfMeasure86">'Бланк заказа'!$W$232:$W$232</definedName>
    <definedName name="UnitOfMeasure87">'Бланк заказа'!$W$236:$W$236</definedName>
    <definedName name="UnitOfMeasure88">'Бланк заказа'!$W$237:$W$237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заказа'!$W$248:$W$248</definedName>
    <definedName name="UnitOfMeasure92">'Бланк заказа'!$W$249:$W$249</definedName>
    <definedName name="UnitOfMeasure93">'Бланк заказа'!$W$255:$W$255</definedName>
    <definedName name="UnitOfMeasure94">'Бланк заказа'!$W$261:$W$261</definedName>
    <definedName name="UnitOfMeasure95">'Бланк заказа'!$W$262:$W$262</definedName>
    <definedName name="UnitOfMeasure96">'Бланк заказа'!$W$268:$W$268</definedName>
    <definedName name="UnitOfMeasure97">'Бланк заказа'!$W$272:$W$272</definedName>
    <definedName name="UnitOfMeasure98">'Бланк заказа'!$W$278:$W$278</definedName>
    <definedName name="UnitOfMeasure99">'Бланк заказа'!$W$279:$W$279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2" l="1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Y326" i="2"/>
  <c r="X326" i="2"/>
  <c r="Y325" i="2"/>
  <c r="X325" i="2"/>
  <c r="BP324" i="2"/>
  <c r="BO324" i="2"/>
  <c r="BN324" i="2"/>
  <c r="BM324" i="2"/>
  <c r="Z324" i="2"/>
  <c r="Z325" i="2" s="1"/>
  <c r="Y324" i="2"/>
  <c r="X321" i="2"/>
  <c r="X320" i="2"/>
  <c r="BO319" i="2"/>
  <c r="BM319" i="2"/>
  <c r="Z319" i="2"/>
  <c r="Y319" i="2"/>
  <c r="BN319" i="2" s="1"/>
  <c r="BO318" i="2"/>
  <c r="BM318" i="2"/>
  <c r="Z318" i="2"/>
  <c r="Y318" i="2"/>
  <c r="BN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P303" i="2"/>
  <c r="BO303" i="2"/>
  <c r="BN303" i="2"/>
  <c r="BM303" i="2"/>
  <c r="Z303" i="2"/>
  <c r="Y303" i="2"/>
  <c r="BO302" i="2"/>
  <c r="BM302" i="2"/>
  <c r="Z302" i="2"/>
  <c r="Y302" i="2"/>
  <c r="BP302" i="2" s="1"/>
  <c r="BO301" i="2"/>
  <c r="BM301" i="2"/>
  <c r="Z301" i="2"/>
  <c r="Y301" i="2"/>
  <c r="BN301" i="2" s="1"/>
  <c r="P301" i="2"/>
  <c r="BO300" i="2"/>
  <c r="BM300" i="2"/>
  <c r="Z300" i="2"/>
  <c r="Y300" i="2"/>
  <c r="BN300" i="2" s="1"/>
  <c r="BO299" i="2"/>
  <c r="BM299" i="2"/>
  <c r="Z299" i="2"/>
  <c r="Z320" i="2" s="1"/>
  <c r="Y299" i="2"/>
  <c r="X297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Z296" i="2" s="1"/>
  <c r="Y293" i="2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BP288" i="2" s="1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P280" i="2"/>
  <c r="BO280" i="2"/>
  <c r="BN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BN278" i="2" s="1"/>
  <c r="X274" i="2"/>
  <c r="X273" i="2"/>
  <c r="BO272" i="2"/>
  <c r="BM272" i="2"/>
  <c r="Z272" i="2"/>
  <c r="Z273" i="2" s="1"/>
  <c r="Y272" i="2"/>
  <c r="Y273" i="2" s="1"/>
  <c r="P272" i="2"/>
  <c r="X270" i="2"/>
  <c r="Z269" i="2"/>
  <c r="X269" i="2"/>
  <c r="BO268" i="2"/>
  <c r="BM268" i="2"/>
  <c r="Z268" i="2"/>
  <c r="Y268" i="2"/>
  <c r="Y269" i="2" s="1"/>
  <c r="X264" i="2"/>
  <c r="X263" i="2"/>
  <c r="BO262" i="2"/>
  <c r="BN262" i="2"/>
  <c r="BM262" i="2"/>
  <c r="Z262" i="2"/>
  <c r="Z263" i="2" s="1"/>
  <c r="Y262" i="2"/>
  <c r="BP262" i="2" s="1"/>
  <c r="P262" i="2"/>
  <c r="BO261" i="2"/>
  <c r="BM261" i="2"/>
  <c r="Z261" i="2"/>
  <c r="Y261" i="2"/>
  <c r="Y264" i="2" s="1"/>
  <c r="P261" i="2"/>
  <c r="X257" i="2"/>
  <c r="X256" i="2"/>
  <c r="BO255" i="2"/>
  <c r="BM255" i="2"/>
  <c r="Z255" i="2"/>
  <c r="Z256" i="2" s="1"/>
  <c r="Y255" i="2"/>
  <c r="BP255" i="2" s="1"/>
  <c r="P255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Y250" i="2" s="1"/>
  <c r="P248" i="2"/>
  <c r="X245" i="2"/>
  <c r="X244" i="2"/>
  <c r="BO243" i="2"/>
  <c r="BM243" i="2"/>
  <c r="Z243" i="2"/>
  <c r="Z244" i="2" s="1"/>
  <c r="Y243" i="2"/>
  <c r="Y244" i="2" s="1"/>
  <c r="P243" i="2"/>
  <c r="X240" i="2"/>
  <c r="X239" i="2"/>
  <c r="BP238" i="2"/>
  <c r="BO238" i="2"/>
  <c r="BN238" i="2"/>
  <c r="BM238" i="2"/>
  <c r="Z238" i="2"/>
  <c r="Y238" i="2"/>
  <c r="BO237" i="2"/>
  <c r="BM237" i="2"/>
  <c r="Z237" i="2"/>
  <c r="Y237" i="2"/>
  <c r="BP237" i="2" s="1"/>
  <c r="BO236" i="2"/>
  <c r="BM236" i="2"/>
  <c r="Z236" i="2"/>
  <c r="Z239" i="2" s="1"/>
  <c r="Y236" i="2"/>
  <c r="Y240" i="2" s="1"/>
  <c r="X234" i="2"/>
  <c r="X233" i="2"/>
  <c r="BO232" i="2"/>
  <c r="BM232" i="2"/>
  <c r="Z232" i="2"/>
  <c r="Z233" i="2" s="1"/>
  <c r="Y232" i="2"/>
  <c r="Y233" i="2" s="1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BO224" i="2"/>
  <c r="BM224" i="2"/>
  <c r="Z224" i="2"/>
  <c r="Y224" i="2"/>
  <c r="BN224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P216" i="2" s="1"/>
  <c r="P216" i="2"/>
  <c r="BO215" i="2"/>
  <c r="BM215" i="2"/>
  <c r="Z215" i="2"/>
  <c r="Y215" i="2"/>
  <c r="BN215" i="2" s="1"/>
  <c r="P215" i="2"/>
  <c r="BO214" i="2"/>
  <c r="BM214" i="2"/>
  <c r="Z214" i="2"/>
  <c r="Y214" i="2"/>
  <c r="Y220" i="2" s="1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Z203" i="2" s="1"/>
  <c r="Y200" i="2"/>
  <c r="P200" i="2"/>
  <c r="BO199" i="2"/>
  <c r="BM199" i="2"/>
  <c r="Z199" i="2"/>
  <c r="Y199" i="2"/>
  <c r="BP199" i="2" s="1"/>
  <c r="P199" i="2"/>
  <c r="X195" i="2"/>
  <c r="X194" i="2"/>
  <c r="BO193" i="2"/>
  <c r="BM193" i="2"/>
  <c r="Z193" i="2"/>
  <c r="Z194" i="2" s="1"/>
  <c r="Y193" i="2"/>
  <c r="Y194" i="2" s="1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Y190" i="2" s="1"/>
  <c r="P188" i="2"/>
  <c r="BP187" i="2"/>
  <c r="BO187" i="2"/>
  <c r="BN187" i="2"/>
  <c r="BM187" i="2"/>
  <c r="Z187" i="2"/>
  <c r="Z190" i="2" s="1"/>
  <c r="Y187" i="2"/>
  <c r="P187" i="2"/>
  <c r="X183" i="2"/>
  <c r="X182" i="2"/>
  <c r="BO181" i="2"/>
  <c r="BM181" i="2"/>
  <c r="Z181" i="2"/>
  <c r="Y181" i="2"/>
  <c r="BN181" i="2" s="1"/>
  <c r="P181" i="2"/>
  <c r="BO180" i="2"/>
  <c r="BM180" i="2"/>
  <c r="Z180" i="2"/>
  <c r="Y180" i="2"/>
  <c r="BN180" i="2" s="1"/>
  <c r="P180" i="2"/>
  <c r="X178" i="2"/>
  <c r="X177" i="2"/>
  <c r="BO176" i="2"/>
  <c r="BM176" i="2"/>
  <c r="Z176" i="2"/>
  <c r="Y176" i="2"/>
  <c r="BP176" i="2" s="1"/>
  <c r="P176" i="2"/>
  <c r="BO175" i="2"/>
  <c r="BM175" i="2"/>
  <c r="Z175" i="2"/>
  <c r="Y175" i="2"/>
  <c r="BP175" i="2" s="1"/>
  <c r="P175" i="2"/>
  <c r="BO174" i="2"/>
  <c r="BM174" i="2"/>
  <c r="Z174" i="2"/>
  <c r="Y174" i="2"/>
  <c r="BN174" i="2" s="1"/>
  <c r="BP173" i="2"/>
  <c r="BO173" i="2"/>
  <c r="BN173" i="2"/>
  <c r="BM173" i="2"/>
  <c r="Z173" i="2"/>
  <c r="Z177" i="2" s="1"/>
  <c r="Y173" i="2"/>
  <c r="X170" i="2"/>
  <c r="X169" i="2"/>
  <c r="BO168" i="2"/>
  <c r="BM168" i="2"/>
  <c r="Z168" i="2"/>
  <c r="Z169" i="2" s="1"/>
  <c r="Y168" i="2"/>
  <c r="Y170" i="2" s="1"/>
  <c r="Y164" i="2"/>
  <c r="X164" i="2"/>
  <c r="X163" i="2"/>
  <c r="BO162" i="2"/>
  <c r="BM162" i="2"/>
  <c r="Z162" i="2"/>
  <c r="Z163" i="2" s="1"/>
  <c r="Y162" i="2"/>
  <c r="BN162" i="2" s="1"/>
  <c r="P162" i="2"/>
  <c r="X159" i="2"/>
  <c r="X158" i="2"/>
  <c r="BO157" i="2"/>
  <c r="BM157" i="2"/>
  <c r="Z157" i="2"/>
  <c r="Y157" i="2"/>
  <c r="Y158" i="2" s="1"/>
  <c r="P157" i="2"/>
  <c r="BO156" i="2"/>
  <c r="BM156" i="2"/>
  <c r="Z156" i="2"/>
  <c r="Y156" i="2"/>
  <c r="BP156" i="2" s="1"/>
  <c r="P156" i="2"/>
  <c r="X153" i="2"/>
  <c r="X152" i="2"/>
  <c r="BO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Y148" i="2" s="1"/>
  <c r="X143" i="2"/>
  <c r="X142" i="2"/>
  <c r="BO141" i="2"/>
  <c r="BM141" i="2"/>
  <c r="Z141" i="2"/>
  <c r="Z142" i="2" s="1"/>
  <c r="Y141" i="2"/>
  <c r="BN141" i="2" s="1"/>
  <c r="P141" i="2"/>
  <c r="BO140" i="2"/>
  <c r="BM140" i="2"/>
  <c r="Z140" i="2"/>
  <c r="Y140" i="2"/>
  <c r="BP140" i="2" s="1"/>
  <c r="P140" i="2"/>
  <c r="X137" i="2"/>
  <c r="X136" i="2"/>
  <c r="BO135" i="2"/>
  <c r="BM135" i="2"/>
  <c r="Z135" i="2"/>
  <c r="Y135" i="2"/>
  <c r="BP135" i="2" s="1"/>
  <c r="P135" i="2"/>
  <c r="BO134" i="2"/>
  <c r="BM134" i="2"/>
  <c r="Z134" i="2"/>
  <c r="Z136" i="2" s="1"/>
  <c r="Y134" i="2"/>
  <c r="BP134" i="2" s="1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Z130" i="2" s="1"/>
  <c r="Y128" i="2"/>
  <c r="BP128" i="2" s="1"/>
  <c r="P128" i="2"/>
  <c r="Y125" i="2"/>
  <c r="X125" i="2"/>
  <c r="X124" i="2"/>
  <c r="BO123" i="2"/>
  <c r="BM123" i="2"/>
  <c r="Z123" i="2"/>
  <c r="Z124" i="2" s="1"/>
  <c r="Y123" i="2"/>
  <c r="Y124" i="2" s="1"/>
  <c r="X121" i="2"/>
  <c r="X120" i="2"/>
  <c r="BP119" i="2"/>
  <c r="BO119" i="2"/>
  <c r="BN119" i="2"/>
  <c r="BM119" i="2"/>
  <c r="Z119" i="2"/>
  <c r="Y119" i="2"/>
  <c r="P119" i="2"/>
  <c r="BO118" i="2"/>
  <c r="BM118" i="2"/>
  <c r="Z118" i="2"/>
  <c r="Y118" i="2"/>
  <c r="BP118" i="2" s="1"/>
  <c r="P118" i="2"/>
  <c r="BO117" i="2"/>
  <c r="BM117" i="2"/>
  <c r="Z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N115" i="2" s="1"/>
  <c r="P115" i="2"/>
  <c r="BO114" i="2"/>
  <c r="BM114" i="2"/>
  <c r="Z114" i="2"/>
  <c r="Y114" i="2"/>
  <c r="BN114" i="2" s="1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BO107" i="2"/>
  <c r="BM107" i="2"/>
  <c r="Z107" i="2"/>
  <c r="Z110" i="2" s="1"/>
  <c r="Y107" i="2"/>
  <c r="P107" i="2"/>
  <c r="X104" i="2"/>
  <c r="X103" i="2"/>
  <c r="BO102" i="2"/>
  <c r="BM102" i="2"/>
  <c r="Z102" i="2"/>
  <c r="Y102" i="2"/>
  <c r="BP102" i="2" s="1"/>
  <c r="P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Z103" i="2" s="1"/>
  <c r="Y97" i="2"/>
  <c r="P97" i="2"/>
  <c r="BO96" i="2"/>
  <c r="BM96" i="2"/>
  <c r="Z96" i="2"/>
  <c r="Y96" i="2"/>
  <c r="BP96" i="2" s="1"/>
  <c r="X93" i="2"/>
  <c r="X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BO89" i="2"/>
  <c r="BM89" i="2"/>
  <c r="Z89" i="2"/>
  <c r="Z92" i="2" s="1"/>
  <c r="Y89" i="2"/>
  <c r="X86" i="2"/>
  <c r="Z85" i="2"/>
  <c r="X85" i="2"/>
  <c r="BO84" i="2"/>
  <c r="BM84" i="2"/>
  <c r="Z84" i="2"/>
  <c r="Y84" i="2"/>
  <c r="Y85" i="2" s="1"/>
  <c r="X81" i="2"/>
  <c r="X80" i="2"/>
  <c r="BO79" i="2"/>
  <c r="BM79" i="2"/>
  <c r="Z79" i="2"/>
  <c r="Y79" i="2"/>
  <c r="BP79" i="2" s="1"/>
  <c r="P79" i="2"/>
  <c r="BP78" i="2"/>
  <c r="BO78" i="2"/>
  <c r="BN78" i="2"/>
  <c r="BM78" i="2"/>
  <c r="Z78" i="2"/>
  <c r="Y78" i="2"/>
  <c r="P78" i="2"/>
  <c r="X75" i="2"/>
  <c r="X74" i="2"/>
  <c r="BO73" i="2"/>
  <c r="BM73" i="2"/>
  <c r="Z73" i="2"/>
  <c r="Y73" i="2"/>
  <c r="BN73" i="2" s="1"/>
  <c r="BO72" i="2"/>
  <c r="BM72" i="2"/>
  <c r="Z72" i="2"/>
  <c r="Y72" i="2"/>
  <c r="BP72" i="2" s="1"/>
  <c r="BO71" i="2"/>
  <c r="BM71" i="2"/>
  <c r="Z71" i="2"/>
  <c r="Z74" i="2" s="1"/>
  <c r="Y71" i="2"/>
  <c r="BP71" i="2" s="1"/>
  <c r="X69" i="2"/>
  <c r="Y68" i="2"/>
  <c r="X68" i="2"/>
  <c r="BP67" i="2"/>
  <c r="BO67" i="2"/>
  <c r="BN67" i="2"/>
  <c r="BM67" i="2"/>
  <c r="Z67" i="2"/>
  <c r="Z68" i="2" s="1"/>
  <c r="Y67" i="2"/>
  <c r="Y69" i="2" s="1"/>
  <c r="P67" i="2"/>
  <c r="X65" i="2"/>
  <c r="X64" i="2"/>
  <c r="BO63" i="2"/>
  <c r="BM63" i="2"/>
  <c r="Z63" i="2"/>
  <c r="Z64" i="2" s="1"/>
  <c r="Y63" i="2"/>
  <c r="BP63" i="2" s="1"/>
  <c r="X61" i="2"/>
  <c r="Y60" i="2"/>
  <c r="X60" i="2"/>
  <c r="BP59" i="2"/>
  <c r="BO59" i="2"/>
  <c r="BN59" i="2"/>
  <c r="BM59" i="2"/>
  <c r="Z59" i="2"/>
  <c r="Z60" i="2" s="1"/>
  <c r="Y59" i="2"/>
  <c r="Y61" i="2" s="1"/>
  <c r="X57" i="2"/>
  <c r="X56" i="2"/>
  <c r="BO55" i="2"/>
  <c r="BM55" i="2"/>
  <c r="Z55" i="2"/>
  <c r="Z56" i="2" s="1"/>
  <c r="Y55" i="2"/>
  <c r="Y56" i="2" s="1"/>
  <c r="X52" i="2"/>
  <c r="X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Y52" i="2" s="1"/>
  <c r="P43" i="2"/>
  <c r="X40" i="2"/>
  <c r="X39" i="2"/>
  <c r="BO38" i="2"/>
  <c r="BM38" i="2"/>
  <c r="Z38" i="2"/>
  <c r="Y38" i="2"/>
  <c r="BN38" i="2" s="1"/>
  <c r="BO37" i="2"/>
  <c r="BM37" i="2"/>
  <c r="Z37" i="2"/>
  <c r="Y37" i="2"/>
  <c r="BP37" i="2" s="1"/>
  <c r="BO36" i="2"/>
  <c r="BM36" i="2"/>
  <c r="Z36" i="2"/>
  <c r="Z39" i="2" s="1"/>
  <c r="Y36" i="2"/>
  <c r="Y39" i="2" s="1"/>
  <c r="X33" i="2"/>
  <c r="X32" i="2"/>
  <c r="BO31" i="2"/>
  <c r="BM31" i="2"/>
  <c r="Z31" i="2"/>
  <c r="Y31" i="2"/>
  <c r="BN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Y28" i="2"/>
  <c r="BN28" i="2" s="1"/>
  <c r="X24" i="2"/>
  <c r="X23" i="2"/>
  <c r="BO22" i="2"/>
  <c r="X329" i="2" s="1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31" i="2" l="1"/>
  <c r="Y86" i="2"/>
  <c r="Y130" i="2"/>
  <c r="X331" i="2"/>
  <c r="Y191" i="2"/>
  <c r="Y211" i="2"/>
  <c r="BP224" i="2"/>
  <c r="Y234" i="2"/>
  <c r="Y245" i="2"/>
  <c r="Y270" i="2"/>
  <c r="Y274" i="2"/>
  <c r="Y286" i="2"/>
  <c r="Y291" i="2"/>
  <c r="X327" i="2"/>
  <c r="Y137" i="2"/>
  <c r="Y143" i="2"/>
  <c r="BP180" i="2"/>
  <c r="X328" i="2"/>
  <c r="BP28" i="2"/>
  <c r="Z32" i="2"/>
  <c r="Z51" i="2"/>
  <c r="BN72" i="2"/>
  <c r="Y81" i="2"/>
  <c r="Z80" i="2"/>
  <c r="BN84" i="2"/>
  <c r="BP84" i="2"/>
  <c r="Y93" i="2"/>
  <c r="BN96" i="2"/>
  <c r="Y104" i="2"/>
  <c r="BN99" i="2"/>
  <c r="Y111" i="2"/>
  <c r="Z120" i="2"/>
  <c r="BN116" i="2"/>
  <c r="Y131" i="2"/>
  <c r="Y136" i="2"/>
  <c r="BP141" i="2"/>
  <c r="Y142" i="2"/>
  <c r="Z158" i="2"/>
  <c r="BP162" i="2"/>
  <c r="Y163" i="2"/>
  <c r="Y178" i="2"/>
  <c r="Z182" i="2"/>
  <c r="BN199" i="2"/>
  <c r="Y203" i="2"/>
  <c r="BN201" i="2"/>
  <c r="Z210" i="2"/>
  <c r="Z220" i="2"/>
  <c r="BN216" i="2"/>
  <c r="Z228" i="2"/>
  <c r="BN227" i="2"/>
  <c r="Z250" i="2"/>
  <c r="Y251" i="2"/>
  <c r="BN261" i="2"/>
  <c r="BP261" i="2"/>
  <c r="BN268" i="2"/>
  <c r="BP268" i="2"/>
  <c r="Y297" i="2"/>
  <c r="Y321" i="2"/>
  <c r="BP300" i="2"/>
  <c r="BN304" i="2"/>
  <c r="BN306" i="2"/>
  <c r="Z332" i="2"/>
  <c r="X330" i="2"/>
  <c r="BN219" i="2"/>
  <c r="BN293" i="2"/>
  <c r="Y296" i="2"/>
  <c r="BN102" i="2"/>
  <c r="BN315" i="2"/>
  <c r="BN22" i="2"/>
  <c r="BN288" i="2"/>
  <c r="Y32" i="2"/>
  <c r="BN309" i="2"/>
  <c r="BN157" i="2"/>
  <c r="BP114" i="2"/>
  <c r="BN108" i="2"/>
  <c r="BN151" i="2"/>
  <c r="Y239" i="2"/>
  <c r="BN312" i="2"/>
  <c r="BP318" i="2"/>
  <c r="BN97" i="2"/>
  <c r="BN193" i="2"/>
  <c r="BN255" i="2"/>
  <c r="BP22" i="2"/>
  <c r="BN63" i="2"/>
  <c r="BN79" i="2"/>
  <c r="BN128" i="2"/>
  <c r="BP181" i="2"/>
  <c r="BP278" i="2"/>
  <c r="BP73" i="2"/>
  <c r="BP117" i="2"/>
  <c r="BP193" i="2"/>
  <c r="Y229" i="2"/>
  <c r="BN307" i="2"/>
  <c r="BN36" i="2"/>
  <c r="BN140" i="2"/>
  <c r="BN310" i="2"/>
  <c r="BN316" i="2"/>
  <c r="BN30" i="2"/>
  <c r="Y204" i="2"/>
  <c r="BP36" i="2"/>
  <c r="BN45" i="2"/>
  <c r="Y64" i="2"/>
  <c r="Y80" i="2"/>
  <c r="BN89" i="2"/>
  <c r="BP146" i="2"/>
  <c r="Y159" i="2"/>
  <c r="BP168" i="2"/>
  <c r="BN209" i="2"/>
  <c r="Y221" i="2"/>
  <c r="BN237" i="2"/>
  <c r="BN243" i="2"/>
  <c r="Y263" i="2"/>
  <c r="BN279" i="2"/>
  <c r="BN284" i="2"/>
  <c r="BN289" i="2"/>
  <c r="BN294" i="2"/>
  <c r="BN299" i="2"/>
  <c r="BP313" i="2"/>
  <c r="BP319" i="2"/>
  <c r="BN55" i="2"/>
  <c r="BN202" i="2"/>
  <c r="BN176" i="2"/>
  <c r="BN208" i="2"/>
  <c r="BP38" i="2"/>
  <c r="Y228" i="2"/>
  <c r="BN91" i="2"/>
  <c r="BP293" i="2"/>
  <c r="Y103" i="2"/>
  <c r="BN200" i="2"/>
  <c r="BP248" i="2"/>
  <c r="Y281" i="2"/>
  <c r="BN29" i="2"/>
  <c r="BN44" i="2"/>
  <c r="BP55" i="2"/>
  <c r="Y120" i="2"/>
  <c r="BN188" i="2"/>
  <c r="Y121" i="2"/>
  <c r="BN146" i="2"/>
  <c r="Y57" i="2"/>
  <c r="Y74" i="2"/>
  <c r="Y92" i="2"/>
  <c r="BN109" i="2"/>
  <c r="BP174" i="2"/>
  <c r="BP217" i="2"/>
  <c r="Y256" i="2"/>
  <c r="BN71" i="2"/>
  <c r="BP115" i="2"/>
  <c r="Y183" i="2"/>
  <c r="BN249" i="2"/>
  <c r="BN272" i="2"/>
  <c r="BN302" i="2"/>
  <c r="Y75" i="2"/>
  <c r="BP89" i="2"/>
  <c r="BN118" i="2"/>
  <c r="BN123" i="2"/>
  <c r="Y147" i="2"/>
  <c r="Y169" i="2"/>
  <c r="BN189" i="2"/>
  <c r="Y195" i="2"/>
  <c r="BP243" i="2"/>
  <c r="Y257" i="2"/>
  <c r="BP284" i="2"/>
  <c r="BP299" i="2"/>
  <c r="BN305" i="2"/>
  <c r="Y320" i="2"/>
  <c r="BN226" i="2"/>
  <c r="F9" i="2"/>
  <c r="H9" i="2"/>
  <c r="Y51" i="2"/>
  <c r="Y65" i="2"/>
  <c r="BP98" i="2"/>
  <c r="Y110" i="2"/>
  <c r="BP215" i="2"/>
  <c r="BP232" i="2"/>
  <c r="BP272" i="2"/>
  <c r="Y24" i="2"/>
  <c r="BP50" i="2"/>
  <c r="J9" i="2"/>
  <c r="BN37" i="2"/>
  <c r="BN43" i="2"/>
  <c r="BN107" i="2"/>
  <c r="BP123" i="2"/>
  <c r="BN135" i="2"/>
  <c r="BN156" i="2"/>
  <c r="BN175" i="2"/>
  <c r="BN207" i="2"/>
  <c r="Y210" i="2"/>
  <c r="BN218" i="2"/>
  <c r="Y290" i="2"/>
  <c r="BN308" i="2"/>
  <c r="BN311" i="2"/>
  <c r="BN314" i="2"/>
  <c r="BN317" i="2"/>
  <c r="Y33" i="2"/>
  <c r="BP49" i="2"/>
  <c r="BN214" i="2"/>
  <c r="BN225" i="2"/>
  <c r="BN236" i="2"/>
  <c r="BN248" i="2"/>
  <c r="Y282" i="2"/>
  <c r="BN47" i="2"/>
  <c r="BN100" i="2"/>
  <c r="Y152" i="2"/>
  <c r="BP236" i="2"/>
  <c r="BP97" i="2"/>
  <c r="Y177" i="2"/>
  <c r="BP301" i="2"/>
  <c r="BN168" i="2"/>
  <c r="Y182" i="2"/>
  <c r="BP200" i="2"/>
  <c r="Y40" i="2"/>
  <c r="BN232" i="2"/>
  <c r="A10" i="2"/>
  <c r="BP151" i="2"/>
  <c r="BP157" i="2"/>
  <c r="BP214" i="2"/>
  <c r="BN134" i="2"/>
  <c r="BP188" i="2"/>
  <c r="BP43" i="2"/>
  <c r="BP107" i="2"/>
  <c r="Y331" i="2" l="1"/>
  <c r="A340" i="2"/>
  <c r="Y329" i="2"/>
  <c r="Y328" i="2"/>
  <c r="Y330" i="2" s="1"/>
  <c r="Y327" i="2"/>
  <c r="B340" i="2" s="1"/>
  <c r="C340" i="2" l="1"/>
</calcChain>
</file>

<file path=xl/sharedStrings.xml><?xml version="1.0" encoding="utf-8"?>
<sst xmlns="http://schemas.openxmlformats.org/spreadsheetml/2006/main" count="2201" uniqueCount="542">
  <si>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</si>
  <si>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</si>
  <si>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</si>
  <si>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</si>
  <si>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</si>
  <si>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</si>
  <si>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</si>
  <si>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</si>
  <si>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</si>
  <si>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</si>
  <si>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</si>
  <si>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</si>
  <si>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</si>
  <si>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</si>
  <si>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</si>
  <si>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</si>
  <si>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</si>
  <si>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</si>
  <si>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</si>
  <si>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</si>
  <si>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</si>
  <si>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</si>
  <si>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</si>
  <si>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</si>
  <si>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</si>
  <si>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</si>
  <si>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</si>
  <si>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</si>
  <si>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</si>
  <si>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</si>
  <si>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</si>
  <si>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</si>
  <si>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</si>
  <si>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</si>
  <si>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</si>
  <si>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</si>
  <si>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</si>
  <si>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</si>
  <si>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</si>
  <si>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</si>
  <si>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</si>
  <si>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</si>
  <si>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</si>
  <si>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</si>
  <si>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</si>
  <si>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</si>
  <si>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</si>
  <si>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</si>
  <si>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</si>
  <si>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</si>
  <si>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</si>
  <si>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</si>
  <si>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</si>
  <si>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</si>
  <si>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</si>
  <si>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</si>
  <si>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</si>
  <si>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</si>
  <si>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</si>
  <si>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</si>
  <si>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</si>
  <si>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</si>
  <si>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</si>
  <si>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</si>
  <si>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</si>
  <si>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</si>
  <si>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</si>
  <si>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</si>
  <si>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</si>
  <si>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</si>
  <si>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</si>
  <si>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16.04.2025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</si>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</sst>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5" t="s">
        <v>26</v>
      </c>
      <c r="E1" s="345"/>
      <c r="F1" s="345"/>
      <c r="G1" s="14" t="s">
        <v>70</v>
      </c>
      <c r="H1" s="345" t="s">
        <v>47</v>
      </c>
      <c r="I1" s="345"/>
      <c r="J1" s="345"/>
      <c r="K1" s="345"/>
      <c r="L1" s="345"/>
      <c r="M1" s="345"/>
      <c r="N1" s="345"/>
      <c r="O1" s="345"/>
      <c r="P1" s="345"/>
      <c r="Q1" s="345"/>
      <c r="R1" s="346" t="s">
        <v>71</v>
      </c>
      <c r="S1" s="347"/>
      <c r="T1" s="34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9" t="s">
        <v>8</v>
      </c>
      <c r="B5" s="349"/>
      <c r="C5" s="349"/>
      <c r="D5" s="350"/>
      <c r="E5" s="350"/>
      <c r="F5" s="351" t="s">
        <v>14</v>
      </c>
      <c r="G5" s="351"/>
      <c r="H5" s="350"/>
      <c r="I5" s="350"/>
      <c r="J5" s="350"/>
      <c r="K5" s="350"/>
      <c r="L5" s="350"/>
      <c r="M5" s="350"/>
      <c r="N5" s="75"/>
      <c r="P5" s="27" t="s">
        <v>4</v>
      </c>
      <c r="Q5" s="352">
        <v>45767</v>
      </c>
      <c r="R5" s="352"/>
      <c r="T5" s="353" t="s">
        <v>3</v>
      </c>
      <c r="U5" s="354"/>
      <c r="V5" s="355" t="s">
        <v>528</v>
      </c>
      <c r="W5" s="356"/>
      <c r="AB5" s="59"/>
      <c r="AC5" s="59"/>
      <c r="AD5" s="59"/>
      <c r="AE5" s="59"/>
    </row>
    <row r="6" spans="1:32" s="17" customFormat="1" ht="24" customHeight="1" x14ac:dyDescent="0.2">
      <c r="A6" s="349" t="s">
        <v>1</v>
      </c>
      <c r="B6" s="349"/>
      <c r="C6" s="349"/>
      <c r="D6" s="357" t="s">
        <v>78</v>
      </c>
      <c r="E6" s="357"/>
      <c r="F6" s="357"/>
      <c r="G6" s="357"/>
      <c r="H6" s="357"/>
      <c r="I6" s="357"/>
      <c r="J6" s="357"/>
      <c r="K6" s="357"/>
      <c r="L6" s="357"/>
      <c r="M6" s="357"/>
      <c r="N6" s="76"/>
      <c r="P6" s="27" t="s">
        <v>27</v>
      </c>
      <c r="Q6" s="358" t="str">
        <f>IF(Q5=0," ",CHOOSE(WEEKDAY(Q5,2),"Понедельник","Вторник","Среда","Четверг","Пятница","Суббота","Воскресенье"))</f>
        <v>Воскресенье</v>
      </c>
      <c r="R6" s="358"/>
      <c r="T6" s="359" t="s">
        <v>5</v>
      </c>
      <c r="U6" s="360"/>
      <c r="V6" s="361" t="s">
        <v>72</v>
      </c>
      <c r="W6" s="36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77"/>
      <c r="P7" s="29"/>
      <c r="Q7" s="48"/>
      <c r="R7" s="48"/>
      <c r="T7" s="359"/>
      <c r="U7" s="360"/>
      <c r="V7" s="363"/>
      <c r="W7" s="364"/>
      <c r="AB7" s="59"/>
      <c r="AC7" s="59"/>
      <c r="AD7" s="59"/>
      <c r="AE7" s="59"/>
    </row>
    <row r="8" spans="1:32" s="17" customFormat="1" ht="25.5" customHeight="1" x14ac:dyDescent="0.2">
      <c r="A8" s="370" t="s">
        <v>58</v>
      </c>
      <c r="B8" s="370"/>
      <c r="C8" s="370"/>
      <c r="D8" s="371" t="s">
        <v>79</v>
      </c>
      <c r="E8" s="371"/>
      <c r="F8" s="371"/>
      <c r="G8" s="371"/>
      <c r="H8" s="371"/>
      <c r="I8" s="371"/>
      <c r="J8" s="371"/>
      <c r="K8" s="371"/>
      <c r="L8" s="371"/>
      <c r="M8" s="371"/>
      <c r="N8" s="78"/>
      <c r="P8" s="27" t="s">
        <v>11</v>
      </c>
      <c r="Q8" s="372">
        <v>0.375</v>
      </c>
      <c r="R8" s="372"/>
      <c r="T8" s="359"/>
      <c r="U8" s="360"/>
      <c r="V8" s="363"/>
      <c r="W8" s="364"/>
      <c r="AB8" s="59"/>
      <c r="AC8" s="59"/>
      <c r="AD8" s="59"/>
      <c r="AE8" s="59"/>
    </row>
    <row r="9" spans="1:32" s="17" customFormat="1" ht="39.950000000000003" customHeight="1" x14ac:dyDescent="0.2">
      <c r="A9" s="3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374" t="s">
        <v>46</v>
      </c>
      <c r="E9" s="375"/>
      <c r="F9" s="3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3"/>
      <c r="P9" s="31" t="s">
        <v>15</v>
      </c>
      <c r="Q9" s="377"/>
      <c r="R9" s="377"/>
      <c r="T9" s="359"/>
      <c r="U9" s="360"/>
      <c r="V9" s="365"/>
      <c r="W9" s="36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374"/>
      <c r="E10" s="375"/>
      <c r="F10" s="3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378" t="str">
        <f>IFERROR(VLOOKUP($D$10,Proxy,2,FALSE),"")</f>
        <v/>
      </c>
      <c r="I10" s="378"/>
      <c r="J10" s="378"/>
      <c r="K10" s="378"/>
      <c r="L10" s="378"/>
      <c r="M10" s="378"/>
      <c r="N10" s="74"/>
      <c r="P10" s="31" t="s">
        <v>32</v>
      </c>
      <c r="Q10" s="379"/>
      <c r="R10" s="379"/>
      <c r="U10" s="29" t="s">
        <v>12</v>
      </c>
      <c r="V10" s="380" t="s">
        <v>73</v>
      </c>
      <c r="W10" s="38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2"/>
      <c r="R11" s="382"/>
      <c r="U11" s="29" t="s">
        <v>28</v>
      </c>
      <c r="V11" s="383" t="s">
        <v>55</v>
      </c>
      <c r="W11" s="3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4" t="s">
        <v>74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79"/>
      <c r="P12" s="27" t="s">
        <v>30</v>
      </c>
      <c r="Q12" s="372"/>
      <c r="R12" s="372"/>
      <c r="S12" s="28"/>
      <c r="T12"/>
      <c r="U12" s="29" t="s">
        <v>46</v>
      </c>
      <c r="V12" s="385"/>
      <c r="W12" s="385"/>
      <c r="X12"/>
      <c r="AB12" s="59"/>
      <c r="AC12" s="59"/>
      <c r="AD12" s="59"/>
      <c r="AE12" s="59"/>
    </row>
    <row r="13" spans="1:32" s="17" customFormat="1" ht="23.25" customHeight="1" x14ac:dyDescent="0.2">
      <c r="A13" s="384" t="s">
        <v>75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79"/>
      <c r="O13" s="31"/>
      <c r="P13" s="31" t="s">
        <v>31</v>
      </c>
      <c r="Q13" s="383"/>
      <c r="R13" s="3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4" t="s">
        <v>76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6" t="s">
        <v>77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80"/>
      <c r="O15"/>
      <c r="P15" s="387" t="s">
        <v>61</v>
      </c>
      <c r="Q15" s="387"/>
      <c r="R15" s="387"/>
      <c r="S15" s="387"/>
      <c r="T15" s="38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1" t="s">
        <v>59</v>
      </c>
      <c r="B17" s="391" t="s">
        <v>49</v>
      </c>
      <c r="C17" s="393" t="s">
        <v>48</v>
      </c>
      <c r="D17" s="395" t="s">
        <v>50</v>
      </c>
      <c r="E17" s="396"/>
      <c r="F17" s="391" t="s">
        <v>21</v>
      </c>
      <c r="G17" s="391" t="s">
        <v>24</v>
      </c>
      <c r="H17" s="391" t="s">
        <v>22</v>
      </c>
      <c r="I17" s="391" t="s">
        <v>23</v>
      </c>
      <c r="J17" s="391" t="s">
        <v>16</v>
      </c>
      <c r="K17" s="391" t="s">
        <v>69</v>
      </c>
      <c r="L17" s="391" t="s">
        <v>67</v>
      </c>
      <c r="M17" s="391" t="s">
        <v>2</v>
      </c>
      <c r="N17" s="391" t="s">
        <v>66</v>
      </c>
      <c r="O17" s="391" t="s">
        <v>25</v>
      </c>
      <c r="P17" s="395" t="s">
        <v>17</v>
      </c>
      <c r="Q17" s="399"/>
      <c r="R17" s="399"/>
      <c r="S17" s="399"/>
      <c r="T17" s="396"/>
      <c r="U17" s="389" t="s">
        <v>56</v>
      </c>
      <c r="V17" s="390"/>
      <c r="W17" s="391" t="s">
        <v>6</v>
      </c>
      <c r="X17" s="391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68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392"/>
      <c r="B18" s="392"/>
      <c r="C18" s="394"/>
      <c r="D18" s="397"/>
      <c r="E18" s="398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7"/>
      <c r="Q18" s="400"/>
      <c r="R18" s="400"/>
      <c r="S18" s="400"/>
      <c r="T18" s="398"/>
      <c r="U18" s="86" t="s">
        <v>44</v>
      </c>
      <c r="V18" s="86" t="s">
        <v>43</v>
      </c>
      <c r="W18" s="392"/>
      <c r="X18" s="392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413" t="s">
        <v>80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54"/>
      <c r="AB19" s="54"/>
      <c r="AC19" s="54"/>
    </row>
    <row r="20" spans="1:68" ht="16.5" customHeight="1" x14ac:dyDescent="0.25">
      <c r="A20" s="414" t="s">
        <v>80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65"/>
      <c r="AB20" s="65"/>
      <c r="AC20" s="82"/>
    </row>
    <row r="21" spans="1:68" ht="14.25" customHeight="1" x14ac:dyDescent="0.25">
      <c r="A21" s="415" t="s">
        <v>81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16">
        <v>4607111035752</v>
      </c>
      <c r="E22" s="41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8"/>
      <c r="R22" s="418"/>
      <c r="S22" s="418"/>
      <c r="T22" s="41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4"/>
      <c r="P23" s="420" t="s">
        <v>40</v>
      </c>
      <c r="Q23" s="421"/>
      <c r="R23" s="421"/>
      <c r="S23" s="421"/>
      <c r="T23" s="421"/>
      <c r="U23" s="421"/>
      <c r="V23" s="42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4"/>
      <c r="P24" s="420" t="s">
        <v>40</v>
      </c>
      <c r="Q24" s="421"/>
      <c r="R24" s="421"/>
      <c r="S24" s="421"/>
      <c r="T24" s="421"/>
      <c r="U24" s="421"/>
      <c r="V24" s="42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3" t="s">
        <v>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54"/>
      <c r="AB25" s="54"/>
      <c r="AC25" s="54"/>
    </row>
    <row r="26" spans="1:68" ht="16.5" customHeight="1" x14ac:dyDescent="0.25">
      <c r="A26" s="414" t="s">
        <v>89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65"/>
      <c r="AB26" s="65"/>
      <c r="AC26" s="82"/>
    </row>
    <row r="27" spans="1:68" ht="14.25" customHeight="1" x14ac:dyDescent="0.25">
      <c r="A27" s="415" t="s">
        <v>90</v>
      </c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416">
        <v>4607111036520</v>
      </c>
      <c r="E28" s="41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425" t="s">
        <v>93</v>
      </c>
      <c r="Q28" s="418"/>
      <c r="R28" s="418"/>
      <c r="S28" s="418"/>
      <c r="T28" s="41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6">
        <v>4607111036537</v>
      </c>
      <c r="E29" s="41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426" t="s">
        <v>99</v>
      </c>
      <c r="Q29" s="418"/>
      <c r="R29" s="418"/>
      <c r="S29" s="418"/>
      <c r="T29" s="41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4301132184</v>
      </c>
      <c r="D30" s="416">
        <v>4607111036599</v>
      </c>
      <c r="E30" s="41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365</v>
      </c>
      <c r="P30" s="427" t="s">
        <v>102</v>
      </c>
      <c r="Q30" s="418"/>
      <c r="R30" s="418"/>
      <c r="S30" s="418"/>
      <c r="T30" s="41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16">
        <v>4607111036605</v>
      </c>
      <c r="E31" s="41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87</v>
      </c>
      <c r="M31" s="38" t="s">
        <v>85</v>
      </c>
      <c r="N31" s="38"/>
      <c r="O31" s="37">
        <v>365</v>
      </c>
      <c r="P31" s="428" t="s">
        <v>105</v>
      </c>
      <c r="Q31" s="418"/>
      <c r="R31" s="418"/>
      <c r="S31" s="418"/>
      <c r="T31" s="41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88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23"/>
      <c r="O32" s="424"/>
      <c r="P32" s="420" t="s">
        <v>40</v>
      </c>
      <c r="Q32" s="421"/>
      <c r="R32" s="421"/>
      <c r="S32" s="421"/>
      <c r="T32" s="421"/>
      <c r="U32" s="421"/>
      <c r="V32" s="42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23"/>
      <c r="O33" s="424"/>
      <c r="P33" s="420" t="s">
        <v>40</v>
      </c>
      <c r="Q33" s="421"/>
      <c r="R33" s="421"/>
      <c r="S33" s="421"/>
      <c r="T33" s="421"/>
      <c r="U33" s="421"/>
      <c r="V33" s="42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4" t="s">
        <v>106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65"/>
      <c r="AB34" s="65"/>
      <c r="AC34" s="82"/>
    </row>
    <row r="35" spans="1:68" ht="14.25" customHeight="1" x14ac:dyDescent="0.25">
      <c r="A35" s="415" t="s">
        <v>81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16">
        <v>4620207490075</v>
      </c>
      <c r="E36" s="41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29" t="s">
        <v>109</v>
      </c>
      <c r="Q36" s="418"/>
      <c r="R36" s="418"/>
      <c r="S36" s="418"/>
      <c r="T36" s="41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16">
        <v>4620207490174</v>
      </c>
      <c r="E37" s="416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30" t="s">
        <v>113</v>
      </c>
      <c r="Q37" s="418"/>
      <c r="R37" s="418"/>
      <c r="S37" s="418"/>
      <c r="T37" s="41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16">
        <v>4620207490044</v>
      </c>
      <c r="E38" s="416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86</v>
      </c>
      <c r="L38" s="37" t="s">
        <v>87</v>
      </c>
      <c r="M38" s="38" t="s">
        <v>85</v>
      </c>
      <c r="N38" s="38"/>
      <c r="O38" s="37">
        <v>180</v>
      </c>
      <c r="P38" s="431" t="s">
        <v>117</v>
      </c>
      <c r="Q38" s="418"/>
      <c r="R38" s="418"/>
      <c r="S38" s="418"/>
      <c r="T38" s="41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88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4"/>
      <c r="P39" s="420" t="s">
        <v>40</v>
      </c>
      <c r="Q39" s="421"/>
      <c r="R39" s="421"/>
      <c r="S39" s="421"/>
      <c r="T39" s="421"/>
      <c r="U39" s="421"/>
      <c r="V39" s="42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4"/>
      <c r="P40" s="420" t="s">
        <v>40</v>
      </c>
      <c r="Q40" s="421"/>
      <c r="R40" s="421"/>
      <c r="S40" s="421"/>
      <c r="T40" s="421"/>
      <c r="U40" s="421"/>
      <c r="V40" s="42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4" t="s">
        <v>119</v>
      </c>
      <c r="B41" s="414"/>
      <c r="C41" s="414"/>
      <c r="D41" s="414"/>
      <c r="E41" s="414"/>
      <c r="F41" s="414"/>
      <c r="G41" s="414"/>
      <c r="H41" s="414"/>
      <c r="I41" s="414"/>
      <c r="J41" s="414"/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14"/>
      <c r="W41" s="414"/>
      <c r="X41" s="414"/>
      <c r="Y41" s="414"/>
      <c r="Z41" s="414"/>
      <c r="AA41" s="65"/>
      <c r="AB41" s="65"/>
      <c r="AC41" s="82"/>
    </row>
    <row r="42" spans="1:68" ht="14.25" customHeight="1" x14ac:dyDescent="0.25">
      <c r="A42" s="415" t="s">
        <v>81</v>
      </c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16">
        <v>4607111038999</v>
      </c>
      <c r="E43" s="41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123</v>
      </c>
      <c r="M43" s="38" t="s">
        <v>85</v>
      </c>
      <c r="N43" s="38"/>
      <c r="O43" s="37">
        <v>180</v>
      </c>
      <c r="P43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8"/>
      <c r="R43" s="418"/>
      <c r="S43" s="418"/>
      <c r="T43" s="41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124</v>
      </c>
      <c r="AK43" s="87">
        <v>12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125</v>
      </c>
      <c r="B44" s="63" t="s">
        <v>126</v>
      </c>
      <c r="C44" s="36">
        <v>4301071044</v>
      </c>
      <c r="D44" s="416">
        <v>4607111039385</v>
      </c>
      <c r="E44" s="41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127</v>
      </c>
      <c r="M44" s="38" t="s">
        <v>85</v>
      </c>
      <c r="N44" s="38"/>
      <c r="O44" s="37">
        <v>180</v>
      </c>
      <c r="P44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8"/>
      <c r="R44" s="418"/>
      <c r="S44" s="418"/>
      <c r="T44" s="41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128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129</v>
      </c>
      <c r="B45" s="63" t="s">
        <v>130</v>
      </c>
      <c r="C45" s="36">
        <v>4301070972</v>
      </c>
      <c r="D45" s="416">
        <v>4607111037183</v>
      </c>
      <c r="E45" s="416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86</v>
      </c>
      <c r="L45" s="37" t="s">
        <v>127</v>
      </c>
      <c r="M45" s="38" t="s">
        <v>85</v>
      </c>
      <c r="N45" s="38"/>
      <c r="O45" s="37">
        <v>180</v>
      </c>
      <c r="P45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18"/>
      <c r="R45" s="418"/>
      <c r="S45" s="418"/>
      <c r="T45" s="41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128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4301071045</v>
      </c>
      <c r="D46" s="416">
        <v>4607111039392</v>
      </c>
      <c r="E46" s="416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86</v>
      </c>
      <c r="L46" s="37" t="s">
        <v>123</v>
      </c>
      <c r="M46" s="38" t="s">
        <v>85</v>
      </c>
      <c r="N46" s="38"/>
      <c r="O46" s="37">
        <v>180</v>
      </c>
      <c r="P46" s="4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8"/>
      <c r="R46" s="418"/>
      <c r="S46" s="418"/>
      <c r="T46" s="41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133</v>
      </c>
      <c r="AG46" s="81"/>
      <c r="AJ46" s="87" t="s">
        <v>124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134</v>
      </c>
      <c r="B47" s="63" t="s">
        <v>135</v>
      </c>
      <c r="C47" s="36">
        <v>4301071031</v>
      </c>
      <c r="D47" s="416">
        <v>4607111038982</v>
      </c>
      <c r="E47" s="416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86</v>
      </c>
      <c r="L47" s="37" t="s">
        <v>123</v>
      </c>
      <c r="M47" s="38" t="s">
        <v>85</v>
      </c>
      <c r="N47" s="38"/>
      <c r="O47" s="37">
        <v>180</v>
      </c>
      <c r="P47" s="4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8"/>
      <c r="R47" s="418"/>
      <c r="S47" s="418"/>
      <c r="T47" s="41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124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4301071046</v>
      </c>
      <c r="D48" s="416">
        <v>4607111039354</v>
      </c>
      <c r="E48" s="41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123</v>
      </c>
      <c r="M48" s="38" t="s">
        <v>85</v>
      </c>
      <c r="N48" s="38"/>
      <c r="O48" s="37">
        <v>180</v>
      </c>
      <c r="P48" s="43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8"/>
      <c r="R48" s="418"/>
      <c r="S48" s="418"/>
      <c r="T48" s="41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124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4301071047</v>
      </c>
      <c r="D49" s="416">
        <v>4607111039330</v>
      </c>
      <c r="E49" s="416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86</v>
      </c>
      <c r="L49" s="37" t="s">
        <v>123</v>
      </c>
      <c r="M49" s="38" t="s">
        <v>85</v>
      </c>
      <c r="N49" s="38"/>
      <c r="O49" s="37">
        <v>180</v>
      </c>
      <c r="P49" s="4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8"/>
      <c r="R49" s="418"/>
      <c r="S49" s="418"/>
      <c r="T49" s="41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124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4301070968</v>
      </c>
      <c r="D50" s="416">
        <v>4607111036889</v>
      </c>
      <c r="E50" s="416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86</v>
      </c>
      <c r="L50" s="37" t="s">
        <v>123</v>
      </c>
      <c r="M50" s="38" t="s">
        <v>85</v>
      </c>
      <c r="N50" s="38"/>
      <c r="O50" s="37">
        <v>180</v>
      </c>
      <c r="P50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18"/>
      <c r="R50" s="418"/>
      <c r="S50" s="418"/>
      <c r="T50" s="41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124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3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3"/>
      <c r="N51" s="423"/>
      <c r="O51" s="424"/>
      <c r="P51" s="420" t="s">
        <v>40</v>
      </c>
      <c r="Q51" s="421"/>
      <c r="R51" s="421"/>
      <c r="S51" s="421"/>
      <c r="T51" s="421"/>
      <c r="U51" s="421"/>
      <c r="V51" s="422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4"/>
      <c r="P52" s="420" t="s">
        <v>40</v>
      </c>
      <c r="Q52" s="421"/>
      <c r="R52" s="421"/>
      <c r="S52" s="421"/>
      <c r="T52" s="421"/>
      <c r="U52" s="421"/>
      <c r="V52" s="422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4" t="s">
        <v>142</v>
      </c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  <c r="AA53" s="65"/>
      <c r="AB53" s="65"/>
      <c r="AC53" s="82"/>
    </row>
    <row r="54" spans="1:68" ht="14.25" customHeight="1" x14ac:dyDescent="0.25">
      <c r="A54" s="415" t="s">
        <v>81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66"/>
      <c r="AB54" s="66"/>
      <c r="AC54" s="83"/>
    </row>
    <row r="55" spans="1:68" ht="16.5" customHeight="1" x14ac:dyDescent="0.25">
      <c r="A55" s="63" t="s">
        <v>143</v>
      </c>
      <c r="B55" s="63" t="s">
        <v>144</v>
      </c>
      <c r="C55" s="36">
        <v>4301071073</v>
      </c>
      <c r="D55" s="416">
        <v>4620207490822</v>
      </c>
      <c r="E55" s="416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86</v>
      </c>
      <c r="L55" s="37" t="s">
        <v>87</v>
      </c>
      <c r="M55" s="38" t="s">
        <v>85</v>
      </c>
      <c r="N55" s="38"/>
      <c r="O55" s="37">
        <v>365</v>
      </c>
      <c r="P55" s="440" t="s">
        <v>145</v>
      </c>
      <c r="Q55" s="418"/>
      <c r="R55" s="418"/>
      <c r="S55" s="418"/>
      <c r="T55" s="419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146</v>
      </c>
      <c r="AG55" s="81"/>
      <c r="AJ55" s="87" t="s">
        <v>88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3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4"/>
      <c r="P56" s="420" t="s">
        <v>40</v>
      </c>
      <c r="Q56" s="421"/>
      <c r="R56" s="421"/>
      <c r="S56" s="421"/>
      <c r="T56" s="421"/>
      <c r="U56" s="421"/>
      <c r="V56" s="422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4"/>
      <c r="P57" s="420" t="s">
        <v>40</v>
      </c>
      <c r="Q57" s="421"/>
      <c r="R57" s="421"/>
      <c r="S57" s="421"/>
      <c r="T57" s="421"/>
      <c r="U57" s="421"/>
      <c r="V57" s="422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5" t="s">
        <v>147</v>
      </c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415"/>
      <c r="AA58" s="66"/>
      <c r="AB58" s="66"/>
      <c r="AC58" s="83"/>
    </row>
    <row r="59" spans="1:68" ht="16.5" customHeight="1" x14ac:dyDescent="0.25">
      <c r="A59" s="63" t="s">
        <v>148</v>
      </c>
      <c r="B59" s="63" t="s">
        <v>149</v>
      </c>
      <c r="C59" s="36">
        <v>4301100087</v>
      </c>
      <c r="D59" s="416">
        <v>4607111039743</v>
      </c>
      <c r="E59" s="416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96</v>
      </c>
      <c r="L59" s="37" t="s">
        <v>87</v>
      </c>
      <c r="M59" s="38" t="s">
        <v>85</v>
      </c>
      <c r="N59" s="38"/>
      <c r="O59" s="37">
        <v>365</v>
      </c>
      <c r="P59" s="441" t="s">
        <v>150</v>
      </c>
      <c r="Q59" s="418"/>
      <c r="R59" s="418"/>
      <c r="S59" s="418"/>
      <c r="T59" s="419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151</v>
      </c>
      <c r="AG59" s="81"/>
      <c r="AJ59" s="87" t="s">
        <v>88</v>
      </c>
      <c r="AK59" s="87">
        <v>1</v>
      </c>
      <c r="BB59" s="124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4"/>
      <c r="P60" s="420" t="s">
        <v>40</v>
      </c>
      <c r="Q60" s="421"/>
      <c r="R60" s="421"/>
      <c r="S60" s="421"/>
      <c r="T60" s="421"/>
      <c r="U60" s="421"/>
      <c r="V60" s="422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4"/>
      <c r="P61" s="420" t="s">
        <v>40</v>
      </c>
      <c r="Q61" s="421"/>
      <c r="R61" s="421"/>
      <c r="S61" s="421"/>
      <c r="T61" s="421"/>
      <c r="U61" s="421"/>
      <c r="V61" s="422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5" t="s">
        <v>90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66"/>
      <c r="AB62" s="66"/>
      <c r="AC62" s="83"/>
    </row>
    <row r="63" spans="1:68" ht="16.5" customHeight="1" x14ac:dyDescent="0.25">
      <c r="A63" s="63" t="s">
        <v>152</v>
      </c>
      <c r="B63" s="63" t="s">
        <v>153</v>
      </c>
      <c r="C63" s="36">
        <v>4301132194</v>
      </c>
      <c r="D63" s="416">
        <v>4607111039712</v>
      </c>
      <c r="E63" s="416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87</v>
      </c>
      <c r="M63" s="38" t="s">
        <v>85</v>
      </c>
      <c r="N63" s="38"/>
      <c r="O63" s="37">
        <v>365</v>
      </c>
      <c r="P63" s="442" t="s">
        <v>154</v>
      </c>
      <c r="Q63" s="418"/>
      <c r="R63" s="418"/>
      <c r="S63" s="418"/>
      <c r="T63" s="41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155</v>
      </c>
      <c r="AG63" s="81"/>
      <c r="AJ63" s="87" t="s">
        <v>88</v>
      </c>
      <c r="AK63" s="87">
        <v>1</v>
      </c>
      <c r="BB63" s="126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23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4"/>
      <c r="P64" s="420" t="s">
        <v>40</v>
      </c>
      <c r="Q64" s="421"/>
      <c r="R64" s="421"/>
      <c r="S64" s="421"/>
      <c r="T64" s="421"/>
      <c r="U64" s="421"/>
      <c r="V64" s="422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23"/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4"/>
      <c r="P65" s="420" t="s">
        <v>40</v>
      </c>
      <c r="Q65" s="421"/>
      <c r="R65" s="421"/>
      <c r="S65" s="421"/>
      <c r="T65" s="421"/>
      <c r="U65" s="421"/>
      <c r="V65" s="422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5" t="s">
        <v>156</v>
      </c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415"/>
      <c r="AA66" s="66"/>
      <c r="AB66" s="66"/>
      <c r="AC66" s="83"/>
    </row>
    <row r="67" spans="1:68" ht="16.5" customHeight="1" x14ac:dyDescent="0.25">
      <c r="A67" s="63" t="s">
        <v>157</v>
      </c>
      <c r="B67" s="63" t="s">
        <v>158</v>
      </c>
      <c r="C67" s="36">
        <v>4301136018</v>
      </c>
      <c r="D67" s="416">
        <v>4607111037008</v>
      </c>
      <c r="E67" s="416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96</v>
      </c>
      <c r="L67" s="37" t="s">
        <v>87</v>
      </c>
      <c r="M67" s="38" t="s">
        <v>85</v>
      </c>
      <c r="N67" s="38"/>
      <c r="O67" s="37">
        <v>365</v>
      </c>
      <c r="P6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8"/>
      <c r="R67" s="418"/>
      <c r="S67" s="418"/>
      <c r="T67" s="41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159</v>
      </c>
      <c r="AG67" s="81"/>
      <c r="AJ67" s="87" t="s">
        <v>88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3"/>
      <c r="B68" s="423"/>
      <c r="C68" s="423"/>
      <c r="D68" s="423"/>
      <c r="E68" s="423"/>
      <c r="F68" s="423"/>
      <c r="G68" s="423"/>
      <c r="H68" s="423"/>
      <c r="I68" s="423"/>
      <c r="J68" s="423"/>
      <c r="K68" s="423"/>
      <c r="L68" s="423"/>
      <c r="M68" s="423"/>
      <c r="N68" s="423"/>
      <c r="O68" s="424"/>
      <c r="P68" s="420" t="s">
        <v>40</v>
      </c>
      <c r="Q68" s="421"/>
      <c r="R68" s="421"/>
      <c r="S68" s="421"/>
      <c r="T68" s="421"/>
      <c r="U68" s="421"/>
      <c r="V68" s="422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23"/>
      <c r="B69" s="423"/>
      <c r="C69" s="423"/>
      <c r="D69" s="423"/>
      <c r="E69" s="423"/>
      <c r="F69" s="423"/>
      <c r="G69" s="423"/>
      <c r="H69" s="423"/>
      <c r="I69" s="423"/>
      <c r="J69" s="423"/>
      <c r="K69" s="423"/>
      <c r="L69" s="423"/>
      <c r="M69" s="423"/>
      <c r="N69" s="423"/>
      <c r="O69" s="424"/>
      <c r="P69" s="420" t="s">
        <v>40</v>
      </c>
      <c r="Q69" s="421"/>
      <c r="R69" s="421"/>
      <c r="S69" s="421"/>
      <c r="T69" s="421"/>
      <c r="U69" s="421"/>
      <c r="V69" s="422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5" t="s">
        <v>160</v>
      </c>
      <c r="B70" s="415"/>
      <c r="C70" s="415"/>
      <c r="D70" s="415"/>
      <c r="E70" s="415"/>
      <c r="F70" s="415"/>
      <c r="G70" s="415"/>
      <c r="H70" s="415"/>
      <c r="I70" s="415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  <c r="U70" s="415"/>
      <c r="V70" s="415"/>
      <c r="W70" s="415"/>
      <c r="X70" s="415"/>
      <c r="Y70" s="415"/>
      <c r="Z70" s="415"/>
      <c r="AA70" s="66"/>
      <c r="AB70" s="66"/>
      <c r="AC70" s="83"/>
    </row>
    <row r="71" spans="1:68" ht="16.5" customHeight="1" x14ac:dyDescent="0.25">
      <c r="A71" s="63" t="s">
        <v>161</v>
      </c>
      <c r="B71" s="63" t="s">
        <v>162</v>
      </c>
      <c r="C71" s="36">
        <v>4301135664</v>
      </c>
      <c r="D71" s="416">
        <v>4607111039705</v>
      </c>
      <c r="E71" s="41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87</v>
      </c>
      <c r="M71" s="38" t="s">
        <v>85</v>
      </c>
      <c r="N71" s="38"/>
      <c r="O71" s="37">
        <v>365</v>
      </c>
      <c r="P71" s="444" t="s">
        <v>163</v>
      </c>
      <c r="Q71" s="418"/>
      <c r="R71" s="418"/>
      <c r="S71" s="418"/>
      <c r="T71" s="41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159</v>
      </c>
      <c r="AG71" s="81"/>
      <c r="AJ71" s="87" t="s">
        <v>88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4301135665</v>
      </c>
      <c r="D72" s="416">
        <v>4607111039729</v>
      </c>
      <c r="E72" s="416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87</v>
      </c>
      <c r="M72" s="38" t="s">
        <v>85</v>
      </c>
      <c r="N72" s="38"/>
      <c r="O72" s="37">
        <v>365</v>
      </c>
      <c r="P72" s="445" t="s">
        <v>166</v>
      </c>
      <c r="Q72" s="418"/>
      <c r="R72" s="418"/>
      <c r="S72" s="418"/>
      <c r="T72" s="419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167</v>
      </c>
      <c r="AG72" s="81"/>
      <c r="AJ72" s="87" t="s">
        <v>88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4301135702</v>
      </c>
      <c r="D73" s="416">
        <v>4620207490228</v>
      </c>
      <c r="E73" s="416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87</v>
      </c>
      <c r="M73" s="38" t="s">
        <v>85</v>
      </c>
      <c r="N73" s="38"/>
      <c r="O73" s="37">
        <v>365</v>
      </c>
      <c r="P73" s="446" t="s">
        <v>170</v>
      </c>
      <c r="Q73" s="418"/>
      <c r="R73" s="418"/>
      <c r="S73" s="418"/>
      <c r="T73" s="41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167</v>
      </c>
      <c r="AG73" s="81"/>
      <c r="AJ73" s="87" t="s">
        <v>88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3"/>
      <c r="B74" s="423"/>
      <c r="C74" s="423"/>
      <c r="D74" s="423"/>
      <c r="E74" s="423"/>
      <c r="F74" s="423"/>
      <c r="G74" s="423"/>
      <c r="H74" s="423"/>
      <c r="I74" s="423"/>
      <c r="J74" s="423"/>
      <c r="K74" s="423"/>
      <c r="L74" s="423"/>
      <c r="M74" s="423"/>
      <c r="N74" s="423"/>
      <c r="O74" s="424"/>
      <c r="P74" s="420" t="s">
        <v>40</v>
      </c>
      <c r="Q74" s="421"/>
      <c r="R74" s="421"/>
      <c r="S74" s="421"/>
      <c r="T74" s="421"/>
      <c r="U74" s="421"/>
      <c r="V74" s="422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3"/>
      <c r="B75" s="423"/>
      <c r="C75" s="423"/>
      <c r="D75" s="423"/>
      <c r="E75" s="423"/>
      <c r="F75" s="423"/>
      <c r="G75" s="423"/>
      <c r="H75" s="423"/>
      <c r="I75" s="423"/>
      <c r="J75" s="423"/>
      <c r="K75" s="423"/>
      <c r="L75" s="423"/>
      <c r="M75" s="423"/>
      <c r="N75" s="423"/>
      <c r="O75" s="424"/>
      <c r="P75" s="420" t="s">
        <v>40</v>
      </c>
      <c r="Q75" s="421"/>
      <c r="R75" s="421"/>
      <c r="S75" s="421"/>
      <c r="T75" s="421"/>
      <c r="U75" s="421"/>
      <c r="V75" s="422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4" t="s">
        <v>171</v>
      </c>
      <c r="B76" s="414"/>
      <c r="C76" s="414"/>
      <c r="D76" s="414"/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  <c r="AA76" s="65"/>
      <c r="AB76" s="65"/>
      <c r="AC76" s="82"/>
    </row>
    <row r="77" spans="1:68" ht="14.25" customHeight="1" x14ac:dyDescent="0.25">
      <c r="A77" s="415" t="s">
        <v>81</v>
      </c>
      <c r="B77" s="415"/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5"/>
      <c r="P77" s="415"/>
      <c r="Q77" s="415"/>
      <c r="R77" s="415"/>
      <c r="S77" s="415"/>
      <c r="T77" s="415"/>
      <c r="U77" s="415"/>
      <c r="V77" s="415"/>
      <c r="W77" s="415"/>
      <c r="X77" s="415"/>
      <c r="Y77" s="415"/>
      <c r="Z77" s="415"/>
      <c r="AA77" s="66"/>
      <c r="AB77" s="66"/>
      <c r="AC77" s="83"/>
    </row>
    <row r="78" spans="1:68" ht="27" customHeight="1" x14ac:dyDescent="0.25">
      <c r="A78" s="63" t="s">
        <v>172</v>
      </c>
      <c r="B78" s="63" t="s">
        <v>173</v>
      </c>
      <c r="C78" s="36">
        <v>4301070977</v>
      </c>
      <c r="D78" s="416">
        <v>4607111037411</v>
      </c>
      <c r="E78" s="416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175</v>
      </c>
      <c r="L78" s="37" t="s">
        <v>123</v>
      </c>
      <c r="M78" s="38" t="s">
        <v>85</v>
      </c>
      <c r="N78" s="38"/>
      <c r="O78" s="37">
        <v>180</v>
      </c>
      <c r="P78" s="4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8"/>
      <c r="R78" s="418"/>
      <c r="S78" s="418"/>
      <c r="T78" s="419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174</v>
      </c>
      <c r="AG78" s="81"/>
      <c r="AJ78" s="87" t="s">
        <v>124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176</v>
      </c>
      <c r="B79" s="63" t="s">
        <v>177</v>
      </c>
      <c r="C79" s="36">
        <v>4301070981</v>
      </c>
      <c r="D79" s="416">
        <v>4607111036728</v>
      </c>
      <c r="E79" s="416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127</v>
      </c>
      <c r="M79" s="38" t="s">
        <v>85</v>
      </c>
      <c r="N79" s="38"/>
      <c r="O79" s="37">
        <v>180</v>
      </c>
      <c r="P79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8"/>
      <c r="R79" s="418"/>
      <c r="S79" s="418"/>
      <c r="T79" s="41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174</v>
      </c>
      <c r="AG79" s="81"/>
      <c r="AJ79" s="87" t="s">
        <v>128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  <c r="P80" s="420" t="s">
        <v>40</v>
      </c>
      <c r="Q80" s="421"/>
      <c r="R80" s="421"/>
      <c r="S80" s="421"/>
      <c r="T80" s="421"/>
      <c r="U80" s="421"/>
      <c r="V80" s="422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3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4"/>
      <c r="P81" s="420" t="s">
        <v>40</v>
      </c>
      <c r="Q81" s="421"/>
      <c r="R81" s="421"/>
      <c r="S81" s="421"/>
      <c r="T81" s="421"/>
      <c r="U81" s="421"/>
      <c r="V81" s="422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4" t="s">
        <v>178</v>
      </c>
      <c r="B82" s="414"/>
      <c r="C82" s="414"/>
      <c r="D82" s="414"/>
      <c r="E82" s="414"/>
      <c r="F82" s="414"/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65"/>
      <c r="AB82" s="65"/>
      <c r="AC82" s="82"/>
    </row>
    <row r="83" spans="1:68" ht="14.25" customHeight="1" x14ac:dyDescent="0.25">
      <c r="A83" s="415" t="s">
        <v>160</v>
      </c>
      <c r="B83" s="415"/>
      <c r="C83" s="415"/>
      <c r="D83" s="415"/>
      <c r="E83" s="415"/>
      <c r="F83" s="415"/>
      <c r="G83" s="415"/>
      <c r="H83" s="415"/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  <c r="U83" s="415"/>
      <c r="V83" s="415"/>
      <c r="W83" s="415"/>
      <c r="X83" s="415"/>
      <c r="Y83" s="415"/>
      <c r="Z83" s="415"/>
      <c r="AA83" s="66"/>
      <c r="AB83" s="66"/>
      <c r="AC83" s="83"/>
    </row>
    <row r="84" spans="1:68" ht="27" customHeight="1" x14ac:dyDescent="0.25">
      <c r="A84" s="63" t="s">
        <v>179</v>
      </c>
      <c r="B84" s="63" t="s">
        <v>180</v>
      </c>
      <c r="C84" s="36">
        <v>4301135584</v>
      </c>
      <c r="D84" s="416">
        <v>4607111033659</v>
      </c>
      <c r="E84" s="41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87</v>
      </c>
      <c r="M84" s="38" t="s">
        <v>85</v>
      </c>
      <c r="N84" s="38"/>
      <c r="O84" s="37">
        <v>180</v>
      </c>
      <c r="P84" s="449" t="s">
        <v>181</v>
      </c>
      <c r="Q84" s="418"/>
      <c r="R84" s="418"/>
      <c r="S84" s="418"/>
      <c r="T84" s="41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182</v>
      </c>
      <c r="AG84" s="81"/>
      <c r="AJ84" s="87" t="s">
        <v>88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3"/>
      <c r="N85" s="423"/>
      <c r="O85" s="424"/>
      <c r="P85" s="420" t="s">
        <v>40</v>
      </c>
      <c r="Q85" s="421"/>
      <c r="R85" s="421"/>
      <c r="S85" s="421"/>
      <c r="T85" s="421"/>
      <c r="U85" s="421"/>
      <c r="V85" s="422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3"/>
      <c r="N86" s="423"/>
      <c r="O86" s="424"/>
      <c r="P86" s="420" t="s">
        <v>40</v>
      </c>
      <c r="Q86" s="421"/>
      <c r="R86" s="421"/>
      <c r="S86" s="421"/>
      <c r="T86" s="421"/>
      <c r="U86" s="421"/>
      <c r="V86" s="422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4" t="s">
        <v>183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65"/>
      <c r="AB87" s="65"/>
      <c r="AC87" s="82"/>
    </row>
    <row r="88" spans="1:68" ht="14.25" customHeight="1" x14ac:dyDescent="0.25">
      <c r="A88" s="415" t="s">
        <v>184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66"/>
      <c r="AB88" s="66"/>
      <c r="AC88" s="83"/>
    </row>
    <row r="89" spans="1:68" ht="27" customHeight="1" x14ac:dyDescent="0.25">
      <c r="A89" s="63" t="s">
        <v>185</v>
      </c>
      <c r="B89" s="63" t="s">
        <v>186</v>
      </c>
      <c r="C89" s="36">
        <v>4301131041</v>
      </c>
      <c r="D89" s="416">
        <v>4607111034120</v>
      </c>
      <c r="E89" s="41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87</v>
      </c>
      <c r="M89" s="38" t="s">
        <v>85</v>
      </c>
      <c r="N89" s="38"/>
      <c r="O89" s="37">
        <v>180</v>
      </c>
      <c r="P89" s="450" t="s">
        <v>187</v>
      </c>
      <c r="Q89" s="418"/>
      <c r="R89" s="418"/>
      <c r="S89" s="418"/>
      <c r="T89" s="41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188</v>
      </c>
      <c r="AG89" s="81"/>
      <c r="AJ89" s="87" t="s">
        <v>88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189</v>
      </c>
      <c r="B90" s="63" t="s">
        <v>190</v>
      </c>
      <c r="C90" s="36">
        <v>4301131042</v>
      </c>
      <c r="D90" s="416">
        <v>4607111034137</v>
      </c>
      <c r="E90" s="416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87</v>
      </c>
      <c r="M90" s="38" t="s">
        <v>85</v>
      </c>
      <c r="N90" s="38"/>
      <c r="O90" s="37">
        <v>180</v>
      </c>
      <c r="P90" s="451" t="s">
        <v>191</v>
      </c>
      <c r="Q90" s="418"/>
      <c r="R90" s="418"/>
      <c r="S90" s="418"/>
      <c r="T90" s="41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192</v>
      </c>
      <c r="AG90" s="81"/>
      <c r="AJ90" s="87" t="s">
        <v>88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193</v>
      </c>
      <c r="B91" s="63" t="s">
        <v>194</v>
      </c>
      <c r="C91" s="36">
        <v>4301131021</v>
      </c>
      <c r="D91" s="416">
        <v>4607111034137</v>
      </c>
      <c r="E91" s="416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96</v>
      </c>
      <c r="L91" s="37" t="s">
        <v>123</v>
      </c>
      <c r="M91" s="38" t="s">
        <v>85</v>
      </c>
      <c r="N91" s="38"/>
      <c r="O91" s="37">
        <v>180</v>
      </c>
      <c r="P91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418"/>
      <c r="R91" s="418"/>
      <c r="S91" s="418"/>
      <c r="T91" s="41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195</v>
      </c>
      <c r="AG91" s="81"/>
      <c r="AJ91" s="87" t="s">
        <v>124</v>
      </c>
      <c r="AK91" s="87">
        <v>14</v>
      </c>
      <c r="BB91" s="146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3"/>
      <c r="N92" s="423"/>
      <c r="O92" s="424"/>
      <c r="P92" s="420" t="s">
        <v>40</v>
      </c>
      <c r="Q92" s="421"/>
      <c r="R92" s="421"/>
      <c r="S92" s="421"/>
      <c r="T92" s="421"/>
      <c r="U92" s="421"/>
      <c r="V92" s="422"/>
      <c r="W92" s="42" t="s">
        <v>39</v>
      </c>
      <c r="X92" s="43">
        <f>IFERROR(SUM(X89:X91),"0")</f>
        <v>0</v>
      </c>
      <c r="Y92" s="43">
        <f>IFERROR(SUM(Y89:Y91),"0")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3"/>
      <c r="N93" s="423"/>
      <c r="O93" s="424"/>
      <c r="P93" s="420" t="s">
        <v>40</v>
      </c>
      <c r="Q93" s="421"/>
      <c r="R93" s="421"/>
      <c r="S93" s="421"/>
      <c r="T93" s="421"/>
      <c r="U93" s="421"/>
      <c r="V93" s="422"/>
      <c r="W93" s="42" t="s">
        <v>0</v>
      </c>
      <c r="X93" s="43">
        <f>IFERROR(SUMPRODUCT(X89:X91*H89:H91),"0")</f>
        <v>0</v>
      </c>
      <c r="Y93" s="43">
        <f>IFERROR(SUMPRODUCT(Y89:Y91*H89:H91),"0")</f>
        <v>0</v>
      </c>
      <c r="Z93" s="42"/>
      <c r="AA93" s="67"/>
      <c r="AB93" s="67"/>
      <c r="AC93" s="67"/>
    </row>
    <row r="94" spans="1:68" ht="16.5" customHeight="1" x14ac:dyDescent="0.25">
      <c r="A94" s="414" t="s">
        <v>196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414"/>
      <c r="Z94" s="414"/>
      <c r="AA94" s="65"/>
      <c r="AB94" s="65"/>
      <c r="AC94" s="82"/>
    </row>
    <row r="95" spans="1:68" ht="14.25" customHeight="1" x14ac:dyDescent="0.25">
      <c r="A95" s="415" t="s">
        <v>160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415"/>
      <c r="Z95" s="415"/>
      <c r="AA95" s="66"/>
      <c r="AB95" s="66"/>
      <c r="AC95" s="83"/>
    </row>
    <row r="96" spans="1:68" ht="27" customHeight="1" x14ac:dyDescent="0.25">
      <c r="A96" s="63" t="s">
        <v>197</v>
      </c>
      <c r="B96" s="63" t="s">
        <v>198</v>
      </c>
      <c r="C96" s="36">
        <v>4301135569</v>
      </c>
      <c r="D96" s="416">
        <v>4607111033628</v>
      </c>
      <c r="E96" s="416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123</v>
      </c>
      <c r="M96" s="38" t="s">
        <v>85</v>
      </c>
      <c r="N96" s="38"/>
      <c r="O96" s="37">
        <v>180</v>
      </c>
      <c r="P96" s="453" t="s">
        <v>199</v>
      </c>
      <c r="Q96" s="418"/>
      <c r="R96" s="418"/>
      <c r="S96" s="418"/>
      <c r="T96" s="41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2" si="6">IFERROR(IF(X96="","",X96),"")</f>
        <v>0</v>
      </c>
      <c r="Z96" s="41">
        <f t="shared" ref="Z96:Z102" si="7">IFERROR(IF(X96="","",X96*0.01788),"")</f>
        <v>0</v>
      </c>
      <c r="AA96" s="68" t="s">
        <v>46</v>
      </c>
      <c r="AB96" s="69" t="s">
        <v>46</v>
      </c>
      <c r="AC96" s="147" t="s">
        <v>182</v>
      </c>
      <c r="AG96" s="81"/>
      <c r="AJ96" s="87" t="s">
        <v>124</v>
      </c>
      <c r="AK96" s="87">
        <v>14</v>
      </c>
      <c r="BB96" s="148" t="s">
        <v>95</v>
      </c>
      <c r="BM96" s="81">
        <f t="shared" ref="BM96:BM102" si="8">IFERROR(X96*I96,"0")</f>
        <v>0</v>
      </c>
      <c r="BN96" s="81">
        <f t="shared" ref="BN96:BN102" si="9">IFERROR(Y96*I96,"0")</f>
        <v>0</v>
      </c>
      <c r="BO96" s="81">
        <f t="shared" ref="BO96:BO102" si="10">IFERROR(X96/J96,"0")</f>
        <v>0</v>
      </c>
      <c r="BP96" s="81">
        <f t="shared" ref="BP96:BP102" si="11">IFERROR(Y96/J96,"0")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4301135565</v>
      </c>
      <c r="D97" s="416">
        <v>4607111033451</v>
      </c>
      <c r="E97" s="416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127</v>
      </c>
      <c r="M97" s="38" t="s">
        <v>85</v>
      </c>
      <c r="N97" s="38"/>
      <c r="O97" s="37">
        <v>180</v>
      </c>
      <c r="P97" s="45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18"/>
      <c r="R97" s="418"/>
      <c r="S97" s="418"/>
      <c r="T97" s="41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182</v>
      </c>
      <c r="AG97" s="81"/>
      <c r="AJ97" s="87" t="s">
        <v>128</v>
      </c>
      <c r="AK97" s="87">
        <v>70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4301135575</v>
      </c>
      <c r="D98" s="416">
        <v>4607111035141</v>
      </c>
      <c r="E98" s="416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87</v>
      </c>
      <c r="M98" s="38" t="s">
        <v>85</v>
      </c>
      <c r="N98" s="38"/>
      <c r="O98" s="37">
        <v>180</v>
      </c>
      <c r="P98" s="455" t="s">
        <v>204</v>
      </c>
      <c r="Q98" s="418"/>
      <c r="R98" s="418"/>
      <c r="S98" s="418"/>
      <c r="T98" s="41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205</v>
      </c>
      <c r="AG98" s="81"/>
      <c r="AJ98" s="87" t="s">
        <v>88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206</v>
      </c>
      <c r="B99" s="63" t="s">
        <v>207</v>
      </c>
      <c r="C99" s="36">
        <v>4301135578</v>
      </c>
      <c r="D99" s="416">
        <v>4607111033444</v>
      </c>
      <c r="E99" s="416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96</v>
      </c>
      <c r="L99" s="37" t="s">
        <v>127</v>
      </c>
      <c r="M99" s="38" t="s">
        <v>85</v>
      </c>
      <c r="N99" s="38"/>
      <c r="O99" s="37">
        <v>180</v>
      </c>
      <c r="P99" s="45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18"/>
      <c r="R99" s="418"/>
      <c r="S99" s="418"/>
      <c r="T99" s="41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182</v>
      </c>
      <c r="AG99" s="81"/>
      <c r="AJ99" s="87" t="s">
        <v>128</v>
      </c>
      <c r="AK99" s="87">
        <v>70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208</v>
      </c>
      <c r="B100" s="63" t="s">
        <v>209</v>
      </c>
      <c r="C100" s="36">
        <v>4301135571</v>
      </c>
      <c r="D100" s="416">
        <v>4607111035028</v>
      </c>
      <c r="E100" s="416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96</v>
      </c>
      <c r="L100" s="37" t="s">
        <v>87</v>
      </c>
      <c r="M100" s="38" t="s">
        <v>85</v>
      </c>
      <c r="N100" s="38"/>
      <c r="O100" s="37">
        <v>180</v>
      </c>
      <c r="P100" s="457" t="s">
        <v>210</v>
      </c>
      <c r="Q100" s="418"/>
      <c r="R100" s="418"/>
      <c r="S100" s="418"/>
      <c r="T100" s="419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182</v>
      </c>
      <c r="AG100" s="81"/>
      <c r="AJ100" s="87" t="s">
        <v>88</v>
      </c>
      <c r="AK100" s="87">
        <v>1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211</v>
      </c>
      <c r="B101" s="63" t="s">
        <v>212</v>
      </c>
      <c r="C101" s="36">
        <v>4301135290</v>
      </c>
      <c r="D101" s="416">
        <v>4607111035028</v>
      </c>
      <c r="E101" s="416"/>
      <c r="F101" s="62">
        <v>0.48</v>
      </c>
      <c r="G101" s="37">
        <v>8</v>
      </c>
      <c r="H101" s="62">
        <v>3.84</v>
      </c>
      <c r="I101" s="62">
        <v>4.4488000000000003</v>
      </c>
      <c r="J101" s="37">
        <v>70</v>
      </c>
      <c r="K101" s="37" t="s">
        <v>96</v>
      </c>
      <c r="L101" s="37" t="s">
        <v>87</v>
      </c>
      <c r="M101" s="38" t="s">
        <v>85</v>
      </c>
      <c r="N101" s="38"/>
      <c r="O101" s="37">
        <v>180</v>
      </c>
      <c r="P101" s="45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1" s="418"/>
      <c r="R101" s="418"/>
      <c r="S101" s="418"/>
      <c r="T101" s="41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205</v>
      </c>
      <c r="AG101" s="81"/>
      <c r="AJ101" s="87" t="s">
        <v>88</v>
      </c>
      <c r="AK101" s="87">
        <v>1</v>
      </c>
      <c r="BB101" s="158" t="s">
        <v>95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213</v>
      </c>
      <c r="B102" s="63" t="s">
        <v>214</v>
      </c>
      <c r="C102" s="36">
        <v>4301135285</v>
      </c>
      <c r="D102" s="416">
        <v>4607111036407</v>
      </c>
      <c r="E102" s="416"/>
      <c r="F102" s="62">
        <v>0.3</v>
      </c>
      <c r="G102" s="37">
        <v>14</v>
      </c>
      <c r="H102" s="62">
        <v>4.2</v>
      </c>
      <c r="I102" s="62">
        <v>4.5292000000000003</v>
      </c>
      <c r="J102" s="37">
        <v>70</v>
      </c>
      <c r="K102" s="37" t="s">
        <v>96</v>
      </c>
      <c r="L102" s="37" t="s">
        <v>123</v>
      </c>
      <c r="M102" s="38" t="s">
        <v>85</v>
      </c>
      <c r="N102" s="38"/>
      <c r="O102" s="37">
        <v>180</v>
      </c>
      <c r="P102" s="4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418"/>
      <c r="R102" s="418"/>
      <c r="S102" s="418"/>
      <c r="T102" s="41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215</v>
      </c>
      <c r="AG102" s="81"/>
      <c r="AJ102" s="87" t="s">
        <v>124</v>
      </c>
      <c r="AK102" s="87">
        <v>14</v>
      </c>
      <c r="BB102" s="160" t="s">
        <v>95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x14ac:dyDescent="0.2">
      <c r="A103" s="423"/>
      <c r="B103" s="423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3"/>
      <c r="N103" s="423"/>
      <c r="O103" s="424"/>
      <c r="P103" s="420" t="s">
        <v>40</v>
      </c>
      <c r="Q103" s="421"/>
      <c r="R103" s="421"/>
      <c r="S103" s="421"/>
      <c r="T103" s="421"/>
      <c r="U103" s="421"/>
      <c r="V103" s="422"/>
      <c r="W103" s="42" t="s">
        <v>39</v>
      </c>
      <c r="X103" s="43">
        <f>IFERROR(SUM(X96:X102),"0")</f>
        <v>0</v>
      </c>
      <c r="Y103" s="43">
        <f>IFERROR(SUM(Y96:Y102),"0")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3"/>
      <c r="N104" s="423"/>
      <c r="O104" s="424"/>
      <c r="P104" s="420" t="s">
        <v>40</v>
      </c>
      <c r="Q104" s="421"/>
      <c r="R104" s="421"/>
      <c r="S104" s="421"/>
      <c r="T104" s="421"/>
      <c r="U104" s="421"/>
      <c r="V104" s="422"/>
      <c r="W104" s="42" t="s">
        <v>0</v>
      </c>
      <c r="X104" s="43">
        <f>IFERROR(SUMPRODUCT(X96:X102*H96:H102),"0")</f>
        <v>0</v>
      </c>
      <c r="Y104" s="43">
        <f>IFERROR(SUMPRODUCT(Y96:Y102*H96:H102),"0")</f>
        <v>0</v>
      </c>
      <c r="Z104" s="42"/>
      <c r="AA104" s="67"/>
      <c r="AB104" s="67"/>
      <c r="AC104" s="67"/>
    </row>
    <row r="105" spans="1:68" ht="16.5" customHeight="1" x14ac:dyDescent="0.25">
      <c r="A105" s="414" t="s">
        <v>216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414"/>
      <c r="Z105" s="414"/>
      <c r="AA105" s="65"/>
      <c r="AB105" s="65"/>
      <c r="AC105" s="82"/>
    </row>
    <row r="106" spans="1:68" ht="14.25" customHeight="1" x14ac:dyDescent="0.25">
      <c r="A106" s="415" t="s">
        <v>156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415"/>
      <c r="Z106" s="415"/>
      <c r="AA106" s="66"/>
      <c r="AB106" s="66"/>
      <c r="AC106" s="83"/>
    </row>
    <row r="107" spans="1:68" ht="27" customHeight="1" x14ac:dyDescent="0.25">
      <c r="A107" s="63" t="s">
        <v>217</v>
      </c>
      <c r="B107" s="63" t="s">
        <v>218</v>
      </c>
      <c r="C107" s="36">
        <v>4301136042</v>
      </c>
      <c r="D107" s="416">
        <v>4607025784012</v>
      </c>
      <c r="E107" s="416"/>
      <c r="F107" s="62">
        <v>0.09</v>
      </c>
      <c r="G107" s="37">
        <v>24</v>
      </c>
      <c r="H107" s="62">
        <v>2.16</v>
      </c>
      <c r="I107" s="62">
        <v>2.4912000000000001</v>
      </c>
      <c r="J107" s="37">
        <v>126</v>
      </c>
      <c r="K107" s="37" t="s">
        <v>96</v>
      </c>
      <c r="L107" s="37" t="s">
        <v>123</v>
      </c>
      <c r="M107" s="38" t="s">
        <v>85</v>
      </c>
      <c r="N107" s="38"/>
      <c r="O107" s="37">
        <v>180</v>
      </c>
      <c r="P107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418"/>
      <c r="R107" s="418"/>
      <c r="S107" s="418"/>
      <c r="T107" s="41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IFERROR(IF(X107="","",X107*0.00936),"")</f>
        <v>0</v>
      </c>
      <c r="AA107" s="68" t="s">
        <v>46</v>
      </c>
      <c r="AB107" s="69" t="s">
        <v>46</v>
      </c>
      <c r="AC107" s="161" t="s">
        <v>219</v>
      </c>
      <c r="AG107" s="81"/>
      <c r="AJ107" s="87" t="s">
        <v>124</v>
      </c>
      <c r="AK107" s="87">
        <v>14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220</v>
      </c>
      <c r="B108" s="63" t="s">
        <v>221</v>
      </c>
      <c r="C108" s="36">
        <v>4301136077</v>
      </c>
      <c r="D108" s="416">
        <v>4607025784319</v>
      </c>
      <c r="E108" s="416"/>
      <c r="F108" s="62">
        <v>0.36</v>
      </c>
      <c r="G108" s="37">
        <v>10</v>
      </c>
      <c r="H108" s="62">
        <v>3.6</v>
      </c>
      <c r="I108" s="62">
        <v>4.2439999999999998</v>
      </c>
      <c r="J108" s="37">
        <v>70</v>
      </c>
      <c r="K108" s="37" t="s">
        <v>96</v>
      </c>
      <c r="L108" s="37" t="s">
        <v>87</v>
      </c>
      <c r="M108" s="38" t="s">
        <v>85</v>
      </c>
      <c r="N108" s="38"/>
      <c r="O108" s="37">
        <v>180</v>
      </c>
      <c r="P108" s="461" t="s">
        <v>222</v>
      </c>
      <c r="Q108" s="418"/>
      <c r="R108" s="418"/>
      <c r="S108" s="418"/>
      <c r="T108" s="419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63" t="s">
        <v>182</v>
      </c>
      <c r="AG108" s="81"/>
      <c r="AJ108" s="87" t="s">
        <v>88</v>
      </c>
      <c r="AK108" s="87">
        <v>1</v>
      </c>
      <c r="BB108" s="164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16.5" customHeight="1" x14ac:dyDescent="0.25">
      <c r="A109" s="63" t="s">
        <v>223</v>
      </c>
      <c r="B109" s="63" t="s">
        <v>224</v>
      </c>
      <c r="C109" s="36">
        <v>4301136039</v>
      </c>
      <c r="D109" s="416">
        <v>4607111035370</v>
      </c>
      <c r="E109" s="416"/>
      <c r="F109" s="62">
        <v>0.14000000000000001</v>
      </c>
      <c r="G109" s="37">
        <v>22</v>
      </c>
      <c r="H109" s="62">
        <v>3.08</v>
      </c>
      <c r="I109" s="62">
        <v>3.464</v>
      </c>
      <c r="J109" s="37">
        <v>84</v>
      </c>
      <c r="K109" s="37" t="s">
        <v>86</v>
      </c>
      <c r="L109" s="37" t="s">
        <v>87</v>
      </c>
      <c r="M109" s="38" t="s">
        <v>85</v>
      </c>
      <c r="N109" s="38"/>
      <c r="O109" s="37">
        <v>180</v>
      </c>
      <c r="P109" s="4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418"/>
      <c r="R109" s="418"/>
      <c r="S109" s="418"/>
      <c r="T109" s="41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65" t="s">
        <v>225</v>
      </c>
      <c r="AG109" s="81"/>
      <c r="AJ109" s="87" t="s">
        <v>88</v>
      </c>
      <c r="AK109" s="87">
        <v>1</v>
      </c>
      <c r="BB109" s="166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423"/>
      <c r="B110" s="423"/>
      <c r="C110" s="423"/>
      <c r="D110" s="423"/>
      <c r="E110" s="423"/>
      <c r="F110" s="423"/>
      <c r="G110" s="423"/>
      <c r="H110" s="423"/>
      <c r="I110" s="423"/>
      <c r="J110" s="423"/>
      <c r="K110" s="423"/>
      <c r="L110" s="423"/>
      <c r="M110" s="423"/>
      <c r="N110" s="423"/>
      <c r="O110" s="424"/>
      <c r="P110" s="420" t="s">
        <v>40</v>
      </c>
      <c r="Q110" s="421"/>
      <c r="R110" s="421"/>
      <c r="S110" s="421"/>
      <c r="T110" s="421"/>
      <c r="U110" s="421"/>
      <c r="V110" s="422"/>
      <c r="W110" s="42" t="s">
        <v>39</v>
      </c>
      <c r="X110" s="43">
        <f>IFERROR(SUM(X107:X109),"0")</f>
        <v>0</v>
      </c>
      <c r="Y110" s="43">
        <f>IFERROR(SUM(Y107:Y109),"0")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23"/>
      <c r="B111" s="423"/>
      <c r="C111" s="423"/>
      <c r="D111" s="423"/>
      <c r="E111" s="423"/>
      <c r="F111" s="423"/>
      <c r="G111" s="423"/>
      <c r="H111" s="423"/>
      <c r="I111" s="423"/>
      <c r="J111" s="423"/>
      <c r="K111" s="423"/>
      <c r="L111" s="423"/>
      <c r="M111" s="423"/>
      <c r="N111" s="423"/>
      <c r="O111" s="424"/>
      <c r="P111" s="420" t="s">
        <v>40</v>
      </c>
      <c r="Q111" s="421"/>
      <c r="R111" s="421"/>
      <c r="S111" s="421"/>
      <c r="T111" s="421"/>
      <c r="U111" s="421"/>
      <c r="V111" s="422"/>
      <c r="W111" s="42" t="s">
        <v>0</v>
      </c>
      <c r="X111" s="43">
        <f>IFERROR(SUMPRODUCT(X107:X109*H107:H109),"0")</f>
        <v>0</v>
      </c>
      <c r="Y111" s="43">
        <f>IFERROR(SUMPRODUCT(Y107:Y109*H107:H109),"0")</f>
        <v>0</v>
      </c>
      <c r="Z111" s="42"/>
      <c r="AA111" s="67"/>
      <c r="AB111" s="67"/>
      <c r="AC111" s="67"/>
    </row>
    <row r="112" spans="1:68" ht="16.5" customHeight="1" x14ac:dyDescent="0.25">
      <c r="A112" s="414" t="s">
        <v>226</v>
      </c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4"/>
      <c r="P112" s="414"/>
      <c r="Q112" s="414"/>
      <c r="R112" s="414"/>
      <c r="S112" s="414"/>
      <c r="T112" s="414"/>
      <c r="U112" s="414"/>
      <c r="V112" s="414"/>
      <c r="W112" s="414"/>
      <c r="X112" s="414"/>
      <c r="Y112" s="414"/>
      <c r="Z112" s="414"/>
      <c r="AA112" s="65"/>
      <c r="AB112" s="65"/>
      <c r="AC112" s="82"/>
    </row>
    <row r="113" spans="1:68" ht="14.25" customHeight="1" x14ac:dyDescent="0.25">
      <c r="A113" s="415" t="s">
        <v>81</v>
      </c>
      <c r="B113" s="415"/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  <c r="U113" s="415"/>
      <c r="V113" s="415"/>
      <c r="W113" s="415"/>
      <c r="X113" s="415"/>
      <c r="Y113" s="415"/>
      <c r="Z113" s="415"/>
      <c r="AA113" s="66"/>
      <c r="AB113" s="66"/>
      <c r="AC113" s="83"/>
    </row>
    <row r="114" spans="1:68" ht="27" customHeight="1" x14ac:dyDescent="0.25">
      <c r="A114" s="63" t="s">
        <v>227</v>
      </c>
      <c r="B114" s="63" t="s">
        <v>228</v>
      </c>
      <c r="C114" s="36">
        <v>4301071074</v>
      </c>
      <c r="D114" s="416">
        <v>4620207491157</v>
      </c>
      <c r="E114" s="416"/>
      <c r="F114" s="62">
        <v>0.7</v>
      </c>
      <c r="G114" s="37">
        <v>10</v>
      </c>
      <c r="H114" s="62">
        <v>7</v>
      </c>
      <c r="I114" s="62">
        <v>7.28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63" t="s">
        <v>229</v>
      </c>
      <c r="Q114" s="418"/>
      <c r="R114" s="418"/>
      <c r="S114" s="418"/>
      <c r="T114" s="41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ref="Y114:Y119" si="12">IFERROR(IF(X114="","",X114),"")</f>
        <v>0</v>
      </c>
      <c r="Z114" s="41">
        <f t="shared" ref="Z114:Z119" si="13">IFERROR(IF(X114="","",X114*0.0155),"")</f>
        <v>0</v>
      </c>
      <c r="AA114" s="68" t="s">
        <v>46</v>
      </c>
      <c r="AB114" s="69" t="s">
        <v>46</v>
      </c>
      <c r="AC114" s="167" t="s">
        <v>230</v>
      </c>
      <c r="AG114" s="81"/>
      <c r="AJ114" s="87" t="s">
        <v>88</v>
      </c>
      <c r="AK114" s="87">
        <v>1</v>
      </c>
      <c r="BB114" s="168" t="s">
        <v>70</v>
      </c>
      <c r="BM114" s="81">
        <f t="shared" ref="BM114:BM119" si="14">IFERROR(X114*I114,"0")</f>
        <v>0</v>
      </c>
      <c r="BN114" s="81">
        <f t="shared" ref="BN114:BN119" si="15">IFERROR(Y114*I114,"0")</f>
        <v>0</v>
      </c>
      <c r="BO114" s="81">
        <f t="shared" ref="BO114:BO119" si="16">IFERROR(X114/J114,"0")</f>
        <v>0</v>
      </c>
      <c r="BP114" s="81">
        <f t="shared" ref="BP114:BP119" si="17">IFERROR(Y114/J114,"0")</f>
        <v>0</v>
      </c>
    </row>
    <row r="115" spans="1:68" ht="27" customHeight="1" x14ac:dyDescent="0.25">
      <c r="A115" s="63" t="s">
        <v>231</v>
      </c>
      <c r="B115" s="63" t="s">
        <v>232</v>
      </c>
      <c r="C115" s="36">
        <v>4301071051</v>
      </c>
      <c r="D115" s="416">
        <v>4607111039262</v>
      </c>
      <c r="E115" s="416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86</v>
      </c>
      <c r="L115" s="37" t="s">
        <v>123</v>
      </c>
      <c r="M115" s="38" t="s">
        <v>85</v>
      </c>
      <c r="N115" s="38"/>
      <c r="O115" s="37">
        <v>180</v>
      </c>
      <c r="P115" s="46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18"/>
      <c r="R115" s="418"/>
      <c r="S115" s="418"/>
      <c r="T115" s="41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174</v>
      </c>
      <c r="AG115" s="81"/>
      <c r="AJ115" s="87" t="s">
        <v>124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4301071038</v>
      </c>
      <c r="D116" s="416">
        <v>4607111039248</v>
      </c>
      <c r="E116" s="416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86</v>
      </c>
      <c r="L116" s="37" t="s">
        <v>127</v>
      </c>
      <c r="M116" s="38" t="s">
        <v>85</v>
      </c>
      <c r="N116" s="38"/>
      <c r="O116" s="37">
        <v>180</v>
      </c>
      <c r="P116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418"/>
      <c r="R116" s="418"/>
      <c r="S116" s="418"/>
      <c r="T116" s="419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174</v>
      </c>
      <c r="AG116" s="81"/>
      <c r="AJ116" s="87" t="s">
        <v>128</v>
      </c>
      <c r="AK116" s="87">
        <v>84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235</v>
      </c>
      <c r="B117" s="63" t="s">
        <v>236</v>
      </c>
      <c r="C117" s="36">
        <v>4301070976</v>
      </c>
      <c r="D117" s="416">
        <v>4607111034144</v>
      </c>
      <c r="E117" s="416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86</v>
      </c>
      <c r="L117" s="37" t="s">
        <v>127</v>
      </c>
      <c r="M117" s="38" t="s">
        <v>85</v>
      </c>
      <c r="N117" s="38"/>
      <c r="O117" s="37">
        <v>180</v>
      </c>
      <c r="P117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18"/>
      <c r="R117" s="418"/>
      <c r="S117" s="418"/>
      <c r="T117" s="419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174</v>
      </c>
      <c r="AG117" s="81"/>
      <c r="AJ117" s="87" t="s">
        <v>128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237</v>
      </c>
      <c r="B118" s="63" t="s">
        <v>238</v>
      </c>
      <c r="C118" s="36">
        <v>4301071049</v>
      </c>
      <c r="D118" s="416">
        <v>4607111039293</v>
      </c>
      <c r="E118" s="416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86</v>
      </c>
      <c r="L118" s="37" t="s">
        <v>123</v>
      </c>
      <c r="M118" s="38" t="s">
        <v>85</v>
      </c>
      <c r="N118" s="38"/>
      <c r="O118" s="37">
        <v>180</v>
      </c>
      <c r="P118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18"/>
      <c r="R118" s="418"/>
      <c r="S118" s="418"/>
      <c r="T118" s="419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174</v>
      </c>
      <c r="AG118" s="81"/>
      <c r="AJ118" s="87" t="s">
        <v>124</v>
      </c>
      <c r="AK118" s="87">
        <v>12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239</v>
      </c>
      <c r="B119" s="63" t="s">
        <v>240</v>
      </c>
      <c r="C119" s="36">
        <v>4301071039</v>
      </c>
      <c r="D119" s="416">
        <v>4607111039279</v>
      </c>
      <c r="E119" s="416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86</v>
      </c>
      <c r="L119" s="37" t="s">
        <v>127</v>
      </c>
      <c r="M119" s="38" t="s">
        <v>85</v>
      </c>
      <c r="N119" s="38"/>
      <c r="O119" s="37">
        <v>180</v>
      </c>
      <c r="P119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18"/>
      <c r="R119" s="418"/>
      <c r="S119" s="418"/>
      <c r="T119" s="419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174</v>
      </c>
      <c r="AG119" s="81"/>
      <c r="AJ119" s="87" t="s">
        <v>128</v>
      </c>
      <c r="AK119" s="87">
        <v>84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4"/>
      <c r="P120" s="420" t="s">
        <v>40</v>
      </c>
      <c r="Q120" s="421"/>
      <c r="R120" s="421"/>
      <c r="S120" s="421"/>
      <c r="T120" s="421"/>
      <c r="U120" s="421"/>
      <c r="V120" s="422"/>
      <c r="W120" s="42" t="s">
        <v>39</v>
      </c>
      <c r="X120" s="43">
        <f>IFERROR(SUM(X114:X119),"0")</f>
        <v>0</v>
      </c>
      <c r="Y120" s="43">
        <f>IFERROR(SUM(Y114:Y119),"0")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23"/>
      <c r="B121" s="423"/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4"/>
      <c r="P121" s="420" t="s">
        <v>40</v>
      </c>
      <c r="Q121" s="421"/>
      <c r="R121" s="421"/>
      <c r="S121" s="421"/>
      <c r="T121" s="421"/>
      <c r="U121" s="421"/>
      <c r="V121" s="422"/>
      <c r="W121" s="42" t="s">
        <v>0</v>
      </c>
      <c r="X121" s="43">
        <f>IFERROR(SUMPRODUCT(X114:X119*H114:H119),"0")</f>
        <v>0</v>
      </c>
      <c r="Y121" s="43">
        <f>IFERROR(SUMPRODUCT(Y114:Y119*H114:H119),"0")</f>
        <v>0</v>
      </c>
      <c r="Z121" s="42"/>
      <c r="AA121" s="67"/>
      <c r="AB121" s="67"/>
      <c r="AC121" s="67"/>
    </row>
    <row r="122" spans="1:68" ht="14.25" customHeight="1" x14ac:dyDescent="0.25">
      <c r="A122" s="415" t="s">
        <v>160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66"/>
      <c r="AB122" s="66"/>
      <c r="AC122" s="83"/>
    </row>
    <row r="123" spans="1:68" ht="27" customHeight="1" x14ac:dyDescent="0.25">
      <c r="A123" s="63" t="s">
        <v>241</v>
      </c>
      <c r="B123" s="63" t="s">
        <v>242</v>
      </c>
      <c r="C123" s="36">
        <v>4301135670</v>
      </c>
      <c r="D123" s="416">
        <v>4620207490983</v>
      </c>
      <c r="E123" s="416"/>
      <c r="F123" s="62">
        <v>0.22</v>
      </c>
      <c r="G123" s="37">
        <v>12</v>
      </c>
      <c r="H123" s="62">
        <v>2.64</v>
      </c>
      <c r="I123" s="62">
        <v>3.3435999999999999</v>
      </c>
      <c r="J123" s="37">
        <v>70</v>
      </c>
      <c r="K123" s="37" t="s">
        <v>96</v>
      </c>
      <c r="L123" s="37" t="s">
        <v>87</v>
      </c>
      <c r="M123" s="38" t="s">
        <v>85</v>
      </c>
      <c r="N123" s="38"/>
      <c r="O123" s="37">
        <v>180</v>
      </c>
      <c r="P123" s="469" t="s">
        <v>243</v>
      </c>
      <c r="Q123" s="418"/>
      <c r="R123" s="418"/>
      <c r="S123" s="418"/>
      <c r="T123" s="41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245</v>
      </c>
      <c r="AC123" s="179" t="s">
        <v>244</v>
      </c>
      <c r="AG123" s="81"/>
      <c r="AJ123" s="87" t="s">
        <v>88</v>
      </c>
      <c r="AK123" s="87">
        <v>1</v>
      </c>
      <c r="BB123" s="180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3"/>
      <c r="O124" s="424"/>
      <c r="P124" s="420" t="s">
        <v>40</v>
      </c>
      <c r="Q124" s="421"/>
      <c r="R124" s="421"/>
      <c r="S124" s="421"/>
      <c r="T124" s="421"/>
      <c r="U124" s="421"/>
      <c r="V124" s="422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4"/>
      <c r="P125" s="420" t="s">
        <v>40</v>
      </c>
      <c r="Q125" s="421"/>
      <c r="R125" s="421"/>
      <c r="S125" s="421"/>
      <c r="T125" s="421"/>
      <c r="U125" s="421"/>
      <c r="V125" s="422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414" t="s">
        <v>246</v>
      </c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4"/>
      <c r="N126" s="414"/>
      <c r="O126" s="414"/>
      <c r="P126" s="414"/>
      <c r="Q126" s="414"/>
      <c r="R126" s="414"/>
      <c r="S126" s="414"/>
      <c r="T126" s="414"/>
      <c r="U126" s="414"/>
      <c r="V126" s="414"/>
      <c r="W126" s="414"/>
      <c r="X126" s="414"/>
      <c r="Y126" s="414"/>
      <c r="Z126" s="414"/>
      <c r="AA126" s="65"/>
      <c r="AB126" s="65"/>
      <c r="AC126" s="82"/>
    </row>
    <row r="127" spans="1:68" ht="14.25" customHeight="1" x14ac:dyDescent="0.25">
      <c r="A127" s="415" t="s">
        <v>160</v>
      </c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5"/>
      <c r="P127" s="415"/>
      <c r="Q127" s="415"/>
      <c r="R127" s="415"/>
      <c r="S127" s="415"/>
      <c r="T127" s="415"/>
      <c r="U127" s="415"/>
      <c r="V127" s="415"/>
      <c r="W127" s="415"/>
      <c r="X127" s="415"/>
      <c r="Y127" s="415"/>
      <c r="Z127" s="415"/>
      <c r="AA127" s="66"/>
      <c r="AB127" s="66"/>
      <c r="AC127" s="83"/>
    </row>
    <row r="128" spans="1:68" ht="27" customHeight="1" x14ac:dyDescent="0.25">
      <c r="A128" s="63" t="s">
        <v>247</v>
      </c>
      <c r="B128" s="63" t="s">
        <v>248</v>
      </c>
      <c r="C128" s="36">
        <v>4301135533</v>
      </c>
      <c r="D128" s="416">
        <v>4607111034014</v>
      </c>
      <c r="E128" s="416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127</v>
      </c>
      <c r="M128" s="38" t="s">
        <v>85</v>
      </c>
      <c r="N128" s="38"/>
      <c r="O128" s="37">
        <v>180</v>
      </c>
      <c r="P128" s="4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418"/>
      <c r="R128" s="418"/>
      <c r="S128" s="418"/>
      <c r="T128" s="41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249</v>
      </c>
      <c r="AG128" s="81"/>
      <c r="AJ128" s="87" t="s">
        <v>128</v>
      </c>
      <c r="AK128" s="87">
        <v>70</v>
      </c>
      <c r="BB128" s="182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250</v>
      </c>
      <c r="B129" s="63" t="s">
        <v>251</v>
      </c>
      <c r="C129" s="36">
        <v>4301135532</v>
      </c>
      <c r="D129" s="416">
        <v>4607111033994</v>
      </c>
      <c r="E129" s="416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127</v>
      </c>
      <c r="M129" s="38" t="s">
        <v>85</v>
      </c>
      <c r="N129" s="38"/>
      <c r="O129" s="37">
        <v>180</v>
      </c>
      <c r="P129" s="47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418"/>
      <c r="R129" s="418"/>
      <c r="S129" s="418"/>
      <c r="T129" s="41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182</v>
      </c>
      <c r="AG129" s="81"/>
      <c r="AJ129" s="87" t="s">
        <v>128</v>
      </c>
      <c r="AK129" s="87">
        <v>70</v>
      </c>
      <c r="BB129" s="184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4"/>
      <c r="P130" s="420" t="s">
        <v>40</v>
      </c>
      <c r="Q130" s="421"/>
      <c r="R130" s="421"/>
      <c r="S130" s="421"/>
      <c r="T130" s="421"/>
      <c r="U130" s="421"/>
      <c r="V130" s="422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4"/>
      <c r="P131" s="420" t="s">
        <v>40</v>
      </c>
      <c r="Q131" s="421"/>
      <c r="R131" s="421"/>
      <c r="S131" s="421"/>
      <c r="T131" s="421"/>
      <c r="U131" s="421"/>
      <c r="V131" s="422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4" t="s">
        <v>252</v>
      </c>
      <c r="B132" s="414"/>
      <c r="C132" s="414"/>
      <c r="D132" s="414"/>
      <c r="E132" s="414"/>
      <c r="F132" s="414"/>
      <c r="G132" s="414"/>
      <c r="H132" s="414"/>
      <c r="I132" s="414"/>
      <c r="J132" s="414"/>
      <c r="K132" s="414"/>
      <c r="L132" s="414"/>
      <c r="M132" s="414"/>
      <c r="N132" s="414"/>
      <c r="O132" s="414"/>
      <c r="P132" s="414"/>
      <c r="Q132" s="414"/>
      <c r="R132" s="414"/>
      <c r="S132" s="414"/>
      <c r="T132" s="414"/>
      <c r="U132" s="414"/>
      <c r="V132" s="414"/>
      <c r="W132" s="414"/>
      <c r="X132" s="414"/>
      <c r="Y132" s="414"/>
      <c r="Z132" s="414"/>
      <c r="AA132" s="65"/>
      <c r="AB132" s="65"/>
      <c r="AC132" s="82"/>
    </row>
    <row r="133" spans="1:68" ht="14.25" customHeight="1" x14ac:dyDescent="0.25">
      <c r="A133" s="415" t="s">
        <v>160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66"/>
      <c r="AB133" s="66"/>
      <c r="AC133" s="83"/>
    </row>
    <row r="134" spans="1:68" ht="27" customHeight="1" x14ac:dyDescent="0.25">
      <c r="A134" s="63" t="s">
        <v>253</v>
      </c>
      <c r="B134" s="63" t="s">
        <v>254</v>
      </c>
      <c r="C134" s="36">
        <v>4301135311</v>
      </c>
      <c r="D134" s="416">
        <v>4607111039095</v>
      </c>
      <c r="E134" s="416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96</v>
      </c>
      <c r="L134" s="37" t="s">
        <v>123</v>
      </c>
      <c r="M134" s="38" t="s">
        <v>85</v>
      </c>
      <c r="N134" s="38"/>
      <c r="O134" s="37">
        <v>180</v>
      </c>
      <c r="P134" s="47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8"/>
      <c r="R134" s="418"/>
      <c r="S134" s="418"/>
      <c r="T134" s="419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255</v>
      </c>
      <c r="AG134" s="81"/>
      <c r="AJ134" s="87" t="s">
        <v>124</v>
      </c>
      <c r="AK134" s="87">
        <v>14</v>
      </c>
      <c r="BB134" s="186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25">
      <c r="A135" s="63" t="s">
        <v>256</v>
      </c>
      <c r="B135" s="63" t="s">
        <v>257</v>
      </c>
      <c r="C135" s="36">
        <v>4301135534</v>
      </c>
      <c r="D135" s="416">
        <v>4607111034199</v>
      </c>
      <c r="E135" s="416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96</v>
      </c>
      <c r="L135" s="37" t="s">
        <v>87</v>
      </c>
      <c r="M135" s="38" t="s">
        <v>85</v>
      </c>
      <c r="N135" s="38"/>
      <c r="O135" s="37">
        <v>180</v>
      </c>
      <c r="P135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8"/>
      <c r="R135" s="418"/>
      <c r="S135" s="418"/>
      <c r="T135" s="41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258</v>
      </c>
      <c r="AG135" s="81"/>
      <c r="AJ135" s="87" t="s">
        <v>88</v>
      </c>
      <c r="AK135" s="87">
        <v>1</v>
      </c>
      <c r="BB135" s="188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3"/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4"/>
      <c r="P136" s="420" t="s">
        <v>40</v>
      </c>
      <c r="Q136" s="421"/>
      <c r="R136" s="421"/>
      <c r="S136" s="421"/>
      <c r="T136" s="421"/>
      <c r="U136" s="421"/>
      <c r="V136" s="422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3"/>
      <c r="N137" s="423"/>
      <c r="O137" s="424"/>
      <c r="P137" s="420" t="s">
        <v>40</v>
      </c>
      <c r="Q137" s="421"/>
      <c r="R137" s="421"/>
      <c r="S137" s="421"/>
      <c r="T137" s="421"/>
      <c r="U137" s="421"/>
      <c r="V137" s="422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4" t="s">
        <v>259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65"/>
      <c r="AB138" s="65"/>
      <c r="AC138" s="82"/>
    </row>
    <row r="139" spans="1:68" ht="14.25" customHeight="1" x14ac:dyDescent="0.25">
      <c r="A139" s="415" t="s">
        <v>160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415"/>
      <c r="Z139" s="415"/>
      <c r="AA139" s="66"/>
      <c r="AB139" s="66"/>
      <c r="AC139" s="83"/>
    </row>
    <row r="140" spans="1:68" ht="27" customHeight="1" x14ac:dyDescent="0.25">
      <c r="A140" s="63" t="s">
        <v>260</v>
      </c>
      <c r="B140" s="63" t="s">
        <v>261</v>
      </c>
      <c r="C140" s="36">
        <v>4301135275</v>
      </c>
      <c r="D140" s="416">
        <v>4607111034380</v>
      </c>
      <c r="E140" s="416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123</v>
      </c>
      <c r="M140" s="38" t="s">
        <v>85</v>
      </c>
      <c r="N140" s="38"/>
      <c r="O140" s="37">
        <v>180</v>
      </c>
      <c r="P140" s="4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8"/>
      <c r="R140" s="418"/>
      <c r="S140" s="418"/>
      <c r="T140" s="419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262</v>
      </c>
      <c r="AG140" s="81"/>
      <c r="AJ140" s="87" t="s">
        <v>124</v>
      </c>
      <c r="AK140" s="87">
        <v>14</v>
      </c>
      <c r="BB140" s="190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263</v>
      </c>
      <c r="B141" s="63" t="s">
        <v>264</v>
      </c>
      <c r="C141" s="36">
        <v>4301135277</v>
      </c>
      <c r="D141" s="416">
        <v>4607111034397</v>
      </c>
      <c r="E141" s="416"/>
      <c r="F141" s="62">
        <v>0.25</v>
      </c>
      <c r="G141" s="37">
        <v>12</v>
      </c>
      <c r="H141" s="62">
        <v>3</v>
      </c>
      <c r="I141" s="62">
        <v>3.28</v>
      </c>
      <c r="J141" s="37">
        <v>70</v>
      </c>
      <c r="K141" s="37" t="s">
        <v>96</v>
      </c>
      <c r="L141" s="37" t="s">
        <v>127</v>
      </c>
      <c r="M141" s="38" t="s">
        <v>85</v>
      </c>
      <c r="N141" s="38"/>
      <c r="O141" s="37">
        <v>180</v>
      </c>
      <c r="P141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418"/>
      <c r="R141" s="418"/>
      <c r="S141" s="418"/>
      <c r="T141" s="41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249</v>
      </c>
      <c r="AG141" s="81"/>
      <c r="AJ141" s="87" t="s">
        <v>128</v>
      </c>
      <c r="AK141" s="87">
        <v>70</v>
      </c>
      <c r="BB141" s="192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3"/>
      <c r="N142" s="423"/>
      <c r="O142" s="424"/>
      <c r="P142" s="420" t="s">
        <v>40</v>
      </c>
      <c r="Q142" s="421"/>
      <c r="R142" s="421"/>
      <c r="S142" s="421"/>
      <c r="T142" s="421"/>
      <c r="U142" s="421"/>
      <c r="V142" s="422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4"/>
      <c r="P143" s="420" t="s">
        <v>40</v>
      </c>
      <c r="Q143" s="421"/>
      <c r="R143" s="421"/>
      <c r="S143" s="421"/>
      <c r="T143" s="421"/>
      <c r="U143" s="421"/>
      <c r="V143" s="422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414" t="s">
        <v>265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65"/>
      <c r="AB144" s="65"/>
      <c r="AC144" s="82"/>
    </row>
    <row r="145" spans="1:68" ht="14.25" customHeight="1" x14ac:dyDescent="0.25">
      <c r="A145" s="415" t="s">
        <v>160</v>
      </c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5"/>
      <c r="S145" s="415"/>
      <c r="T145" s="415"/>
      <c r="U145" s="415"/>
      <c r="V145" s="415"/>
      <c r="W145" s="415"/>
      <c r="X145" s="415"/>
      <c r="Y145" s="415"/>
      <c r="Z145" s="415"/>
      <c r="AA145" s="66"/>
      <c r="AB145" s="66"/>
      <c r="AC145" s="83"/>
    </row>
    <row r="146" spans="1:68" ht="27" customHeight="1" x14ac:dyDescent="0.25">
      <c r="A146" s="63" t="s">
        <v>266</v>
      </c>
      <c r="B146" s="63" t="s">
        <v>267</v>
      </c>
      <c r="C146" s="36">
        <v>4301135570</v>
      </c>
      <c r="D146" s="416">
        <v>4607111035806</v>
      </c>
      <c r="E146" s="416"/>
      <c r="F146" s="62">
        <v>0.25</v>
      </c>
      <c r="G146" s="37">
        <v>12</v>
      </c>
      <c r="H146" s="62">
        <v>3</v>
      </c>
      <c r="I146" s="62">
        <v>3.7035999999999998</v>
      </c>
      <c r="J146" s="37">
        <v>70</v>
      </c>
      <c r="K146" s="37" t="s">
        <v>96</v>
      </c>
      <c r="L146" s="37" t="s">
        <v>87</v>
      </c>
      <c r="M146" s="38" t="s">
        <v>85</v>
      </c>
      <c r="N146" s="38"/>
      <c r="O146" s="37">
        <v>180</v>
      </c>
      <c r="P146" s="476" t="s">
        <v>268</v>
      </c>
      <c r="Q146" s="418"/>
      <c r="R146" s="418"/>
      <c r="S146" s="418"/>
      <c r="T146" s="41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193" t="s">
        <v>269</v>
      </c>
      <c r="AG146" s="81"/>
      <c r="AJ146" s="87" t="s">
        <v>88</v>
      </c>
      <c r="AK146" s="87">
        <v>1</v>
      </c>
      <c r="BB146" s="194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23"/>
      <c r="B147" s="423"/>
      <c r="C147" s="423"/>
      <c r="D147" s="423"/>
      <c r="E147" s="423"/>
      <c r="F147" s="423"/>
      <c r="G147" s="423"/>
      <c r="H147" s="423"/>
      <c r="I147" s="423"/>
      <c r="J147" s="423"/>
      <c r="K147" s="423"/>
      <c r="L147" s="423"/>
      <c r="M147" s="423"/>
      <c r="N147" s="423"/>
      <c r="O147" s="424"/>
      <c r="P147" s="420" t="s">
        <v>40</v>
      </c>
      <c r="Q147" s="421"/>
      <c r="R147" s="421"/>
      <c r="S147" s="421"/>
      <c r="T147" s="421"/>
      <c r="U147" s="421"/>
      <c r="V147" s="422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23"/>
      <c r="B148" s="423"/>
      <c r="C148" s="423"/>
      <c r="D148" s="423"/>
      <c r="E148" s="423"/>
      <c r="F148" s="423"/>
      <c r="G148" s="423"/>
      <c r="H148" s="423"/>
      <c r="I148" s="423"/>
      <c r="J148" s="423"/>
      <c r="K148" s="423"/>
      <c r="L148" s="423"/>
      <c r="M148" s="423"/>
      <c r="N148" s="423"/>
      <c r="O148" s="424"/>
      <c r="P148" s="420" t="s">
        <v>40</v>
      </c>
      <c r="Q148" s="421"/>
      <c r="R148" s="421"/>
      <c r="S148" s="421"/>
      <c r="T148" s="421"/>
      <c r="U148" s="421"/>
      <c r="V148" s="422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414" t="s">
        <v>270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414"/>
      <c r="AA149" s="65"/>
      <c r="AB149" s="65"/>
      <c r="AC149" s="82"/>
    </row>
    <row r="150" spans="1:68" ht="14.25" customHeight="1" x14ac:dyDescent="0.25">
      <c r="A150" s="415" t="s">
        <v>160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415"/>
      <c r="AA150" s="66"/>
      <c r="AB150" s="66"/>
      <c r="AC150" s="83"/>
    </row>
    <row r="151" spans="1:68" ht="16.5" customHeight="1" x14ac:dyDescent="0.25">
      <c r="A151" s="63" t="s">
        <v>271</v>
      </c>
      <c r="B151" s="63" t="s">
        <v>272</v>
      </c>
      <c r="C151" s="36">
        <v>4301135596</v>
      </c>
      <c r="D151" s="416">
        <v>4607111039613</v>
      </c>
      <c r="E151" s="416"/>
      <c r="F151" s="62">
        <v>0.09</v>
      </c>
      <c r="G151" s="37">
        <v>30</v>
      </c>
      <c r="H151" s="62">
        <v>2.7</v>
      </c>
      <c r="I151" s="62">
        <v>3.09</v>
      </c>
      <c r="J151" s="37">
        <v>126</v>
      </c>
      <c r="K151" s="37" t="s">
        <v>96</v>
      </c>
      <c r="L151" s="37" t="s">
        <v>87</v>
      </c>
      <c r="M151" s="38" t="s">
        <v>85</v>
      </c>
      <c r="N151" s="38"/>
      <c r="O151" s="37">
        <v>180</v>
      </c>
      <c r="P151" s="47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418"/>
      <c r="R151" s="418"/>
      <c r="S151" s="418"/>
      <c r="T151" s="419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IFERROR(IF(X151="","",X151*0.00936),"")</f>
        <v>0</v>
      </c>
      <c r="AA151" s="68" t="s">
        <v>46</v>
      </c>
      <c r="AB151" s="69" t="s">
        <v>46</v>
      </c>
      <c r="AC151" s="195" t="s">
        <v>255</v>
      </c>
      <c r="AG151" s="81"/>
      <c r="AJ151" s="87" t="s">
        <v>88</v>
      </c>
      <c r="AK151" s="87">
        <v>1</v>
      </c>
      <c r="BB151" s="196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23"/>
      <c r="B152" s="423"/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3"/>
      <c r="O152" s="424"/>
      <c r="P152" s="420" t="s">
        <v>40</v>
      </c>
      <c r="Q152" s="421"/>
      <c r="R152" s="421"/>
      <c r="S152" s="421"/>
      <c r="T152" s="421"/>
      <c r="U152" s="421"/>
      <c r="V152" s="422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23"/>
      <c r="B153" s="423"/>
      <c r="C153" s="423"/>
      <c r="D153" s="423"/>
      <c r="E153" s="423"/>
      <c r="F153" s="423"/>
      <c r="G153" s="423"/>
      <c r="H153" s="423"/>
      <c r="I153" s="423"/>
      <c r="J153" s="423"/>
      <c r="K153" s="423"/>
      <c r="L153" s="423"/>
      <c r="M153" s="423"/>
      <c r="N153" s="423"/>
      <c r="O153" s="424"/>
      <c r="P153" s="420" t="s">
        <v>40</v>
      </c>
      <c r="Q153" s="421"/>
      <c r="R153" s="421"/>
      <c r="S153" s="421"/>
      <c r="T153" s="421"/>
      <c r="U153" s="421"/>
      <c r="V153" s="422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414" t="s">
        <v>273</v>
      </c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4"/>
      <c r="P154" s="414"/>
      <c r="Q154" s="414"/>
      <c r="R154" s="414"/>
      <c r="S154" s="414"/>
      <c r="T154" s="414"/>
      <c r="U154" s="414"/>
      <c r="V154" s="414"/>
      <c r="W154" s="414"/>
      <c r="X154" s="414"/>
      <c r="Y154" s="414"/>
      <c r="Z154" s="414"/>
      <c r="AA154" s="65"/>
      <c r="AB154" s="65"/>
      <c r="AC154" s="82"/>
    </row>
    <row r="155" spans="1:68" ht="14.25" customHeight="1" x14ac:dyDescent="0.25">
      <c r="A155" s="415" t="s">
        <v>274</v>
      </c>
      <c r="B155" s="415"/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5"/>
      <c r="P155" s="415"/>
      <c r="Q155" s="415"/>
      <c r="R155" s="415"/>
      <c r="S155" s="415"/>
      <c r="T155" s="415"/>
      <c r="U155" s="415"/>
      <c r="V155" s="415"/>
      <c r="W155" s="415"/>
      <c r="X155" s="415"/>
      <c r="Y155" s="415"/>
      <c r="Z155" s="415"/>
      <c r="AA155" s="66"/>
      <c r="AB155" s="66"/>
      <c r="AC155" s="83"/>
    </row>
    <row r="156" spans="1:68" ht="27" customHeight="1" x14ac:dyDescent="0.25">
      <c r="A156" s="63" t="s">
        <v>275</v>
      </c>
      <c r="B156" s="63" t="s">
        <v>276</v>
      </c>
      <c r="C156" s="36">
        <v>4301071054</v>
      </c>
      <c r="D156" s="416">
        <v>4607111035639</v>
      </c>
      <c r="E156" s="416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278</v>
      </c>
      <c r="L156" s="37" t="s">
        <v>87</v>
      </c>
      <c r="M156" s="38" t="s">
        <v>85</v>
      </c>
      <c r="N156" s="38"/>
      <c r="O156" s="37">
        <v>180</v>
      </c>
      <c r="P156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418"/>
      <c r="R156" s="418"/>
      <c r="S156" s="418"/>
      <c r="T156" s="419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197" t="s">
        <v>277</v>
      </c>
      <c r="AG156" s="81"/>
      <c r="AJ156" s="87" t="s">
        <v>88</v>
      </c>
      <c r="AK156" s="87">
        <v>1</v>
      </c>
      <c r="BB156" s="198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4301135540</v>
      </c>
      <c r="D157" s="416">
        <v>4607111035646</v>
      </c>
      <c r="E157" s="416"/>
      <c r="F157" s="62">
        <v>0.2</v>
      </c>
      <c r="G157" s="37">
        <v>8</v>
      </c>
      <c r="H157" s="62">
        <v>1.6</v>
      </c>
      <c r="I157" s="62">
        <v>2.12</v>
      </c>
      <c r="J157" s="37">
        <v>72</v>
      </c>
      <c r="K157" s="37" t="s">
        <v>278</v>
      </c>
      <c r="L157" s="37" t="s">
        <v>87</v>
      </c>
      <c r="M157" s="38" t="s">
        <v>85</v>
      </c>
      <c r="N157" s="38"/>
      <c r="O157" s="37">
        <v>180</v>
      </c>
      <c r="P157" s="4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418"/>
      <c r="R157" s="418"/>
      <c r="S157" s="418"/>
      <c r="T157" s="41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IFERROR(IF(X157="","",X157*0.01157),"")</f>
        <v>0</v>
      </c>
      <c r="AA157" s="68" t="s">
        <v>46</v>
      </c>
      <c r="AB157" s="69" t="s">
        <v>46</v>
      </c>
      <c r="AC157" s="199" t="s">
        <v>277</v>
      </c>
      <c r="AG157" s="81"/>
      <c r="AJ157" s="87" t="s">
        <v>88</v>
      </c>
      <c r="AK157" s="87">
        <v>1</v>
      </c>
      <c r="BB157" s="200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3"/>
      <c r="N158" s="423"/>
      <c r="O158" s="424"/>
      <c r="P158" s="420" t="s">
        <v>40</v>
      </c>
      <c r="Q158" s="421"/>
      <c r="R158" s="421"/>
      <c r="S158" s="421"/>
      <c r="T158" s="421"/>
      <c r="U158" s="421"/>
      <c r="V158" s="422"/>
      <c r="W158" s="42" t="s">
        <v>39</v>
      </c>
      <c r="X158" s="43">
        <f>IFERROR(SUM(X156:X157),"0")</f>
        <v>0</v>
      </c>
      <c r="Y158" s="43">
        <f>IFERROR(SUM(Y156:Y157),"0")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3"/>
      <c r="O159" s="424"/>
      <c r="P159" s="420" t="s">
        <v>40</v>
      </c>
      <c r="Q159" s="421"/>
      <c r="R159" s="421"/>
      <c r="S159" s="421"/>
      <c r="T159" s="421"/>
      <c r="U159" s="421"/>
      <c r="V159" s="422"/>
      <c r="W159" s="42" t="s">
        <v>0</v>
      </c>
      <c r="X159" s="43">
        <f>IFERROR(SUMPRODUCT(X156:X157*H156:H157),"0")</f>
        <v>0</v>
      </c>
      <c r="Y159" s="43">
        <f>IFERROR(SUMPRODUCT(Y156:Y157*H156:H157),"0")</f>
        <v>0</v>
      </c>
      <c r="Z159" s="42"/>
      <c r="AA159" s="67"/>
      <c r="AB159" s="67"/>
      <c r="AC159" s="67"/>
    </row>
    <row r="160" spans="1:68" ht="16.5" customHeight="1" x14ac:dyDescent="0.25">
      <c r="A160" s="414" t="s">
        <v>281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414"/>
      <c r="Z160" s="414"/>
      <c r="AA160" s="65"/>
      <c r="AB160" s="65"/>
      <c r="AC160" s="82"/>
    </row>
    <row r="161" spans="1:68" ht="14.25" customHeight="1" x14ac:dyDescent="0.25">
      <c r="A161" s="415" t="s">
        <v>160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415"/>
      <c r="AA161" s="66"/>
      <c r="AB161" s="66"/>
      <c r="AC161" s="83"/>
    </row>
    <row r="162" spans="1:68" ht="27" customHeight="1" x14ac:dyDescent="0.25">
      <c r="A162" s="63" t="s">
        <v>282</v>
      </c>
      <c r="B162" s="63" t="s">
        <v>283</v>
      </c>
      <c r="C162" s="36">
        <v>4301135281</v>
      </c>
      <c r="D162" s="416">
        <v>4607111036568</v>
      </c>
      <c r="E162" s="416"/>
      <c r="F162" s="62">
        <v>0.28000000000000003</v>
      </c>
      <c r="G162" s="37">
        <v>6</v>
      </c>
      <c r="H162" s="62">
        <v>1.68</v>
      </c>
      <c r="I162" s="62">
        <v>2.1017999999999999</v>
      </c>
      <c r="J162" s="37">
        <v>140</v>
      </c>
      <c r="K162" s="37" t="s">
        <v>96</v>
      </c>
      <c r="L162" s="37" t="s">
        <v>87</v>
      </c>
      <c r="M162" s="38" t="s">
        <v>85</v>
      </c>
      <c r="N162" s="38"/>
      <c r="O162" s="37">
        <v>180</v>
      </c>
      <c r="P162" s="48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418"/>
      <c r="R162" s="418"/>
      <c r="S162" s="418"/>
      <c r="T162" s="41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IFERROR(IF(X162="","",X162*0.00941),"")</f>
        <v>0</v>
      </c>
      <c r="AA162" s="68" t="s">
        <v>46</v>
      </c>
      <c r="AB162" s="69" t="s">
        <v>46</v>
      </c>
      <c r="AC162" s="201" t="s">
        <v>284</v>
      </c>
      <c r="AG162" s="81"/>
      <c r="AJ162" s="87" t="s">
        <v>88</v>
      </c>
      <c r="AK162" s="87">
        <v>1</v>
      </c>
      <c r="BB162" s="202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23"/>
      <c r="B163" s="423"/>
      <c r="C163" s="423"/>
      <c r="D163" s="423"/>
      <c r="E163" s="423"/>
      <c r="F163" s="423"/>
      <c r="G163" s="423"/>
      <c r="H163" s="423"/>
      <c r="I163" s="423"/>
      <c r="J163" s="423"/>
      <c r="K163" s="423"/>
      <c r="L163" s="423"/>
      <c r="M163" s="423"/>
      <c r="N163" s="423"/>
      <c r="O163" s="424"/>
      <c r="P163" s="420" t="s">
        <v>40</v>
      </c>
      <c r="Q163" s="421"/>
      <c r="R163" s="421"/>
      <c r="S163" s="421"/>
      <c r="T163" s="421"/>
      <c r="U163" s="421"/>
      <c r="V163" s="422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3"/>
      <c r="O164" s="424"/>
      <c r="P164" s="420" t="s">
        <v>40</v>
      </c>
      <c r="Q164" s="421"/>
      <c r="R164" s="421"/>
      <c r="S164" s="421"/>
      <c r="T164" s="421"/>
      <c r="U164" s="421"/>
      <c r="V164" s="422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27.75" customHeight="1" x14ac:dyDescent="0.2">
      <c r="A165" s="413" t="s">
        <v>285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413"/>
      <c r="AA165" s="54"/>
      <c r="AB165" s="54"/>
      <c r="AC165" s="54"/>
    </row>
    <row r="166" spans="1:68" ht="16.5" customHeight="1" x14ac:dyDescent="0.25">
      <c r="A166" s="414" t="s">
        <v>286</v>
      </c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4"/>
      <c r="P166" s="414"/>
      <c r="Q166" s="414"/>
      <c r="R166" s="414"/>
      <c r="S166" s="414"/>
      <c r="T166" s="414"/>
      <c r="U166" s="414"/>
      <c r="V166" s="414"/>
      <c r="W166" s="414"/>
      <c r="X166" s="414"/>
      <c r="Y166" s="414"/>
      <c r="Z166" s="414"/>
      <c r="AA166" s="65"/>
      <c r="AB166" s="65"/>
      <c r="AC166" s="82"/>
    </row>
    <row r="167" spans="1:68" ht="14.25" customHeight="1" x14ac:dyDescent="0.25">
      <c r="A167" s="415" t="s">
        <v>160</v>
      </c>
      <c r="B167" s="415"/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M167" s="415"/>
      <c r="N167" s="415"/>
      <c r="O167" s="415"/>
      <c r="P167" s="415"/>
      <c r="Q167" s="415"/>
      <c r="R167" s="415"/>
      <c r="S167" s="415"/>
      <c r="T167" s="415"/>
      <c r="U167" s="415"/>
      <c r="V167" s="415"/>
      <c r="W167" s="415"/>
      <c r="X167" s="415"/>
      <c r="Y167" s="415"/>
      <c r="Z167" s="415"/>
      <c r="AA167" s="66"/>
      <c r="AB167" s="66"/>
      <c r="AC167" s="83"/>
    </row>
    <row r="168" spans="1:68" ht="27" customHeight="1" x14ac:dyDescent="0.25">
      <c r="A168" s="63" t="s">
        <v>287</v>
      </c>
      <c r="B168" s="63" t="s">
        <v>288</v>
      </c>
      <c r="C168" s="36">
        <v>4301135317</v>
      </c>
      <c r="D168" s="416">
        <v>4607111039057</v>
      </c>
      <c r="E168" s="416"/>
      <c r="F168" s="62">
        <v>1.8</v>
      </c>
      <c r="G168" s="37">
        <v>1</v>
      </c>
      <c r="H168" s="62">
        <v>1.8</v>
      </c>
      <c r="I168" s="62">
        <v>1.9</v>
      </c>
      <c r="J168" s="37">
        <v>234</v>
      </c>
      <c r="K168" s="37" t="s">
        <v>175</v>
      </c>
      <c r="L168" s="37" t="s">
        <v>123</v>
      </c>
      <c r="M168" s="38" t="s">
        <v>85</v>
      </c>
      <c r="N168" s="38"/>
      <c r="O168" s="37">
        <v>180</v>
      </c>
      <c r="P168" s="481" t="s">
        <v>289</v>
      </c>
      <c r="Q168" s="418"/>
      <c r="R168" s="418"/>
      <c r="S168" s="418"/>
      <c r="T168" s="41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IFERROR(IF(X168="","",X168*0.00502),"")</f>
        <v>0</v>
      </c>
      <c r="AA168" s="68" t="s">
        <v>46</v>
      </c>
      <c r="AB168" s="69" t="s">
        <v>46</v>
      </c>
      <c r="AC168" s="203" t="s">
        <v>255</v>
      </c>
      <c r="AG168" s="81"/>
      <c r="AJ168" s="87" t="s">
        <v>124</v>
      </c>
      <c r="AK168" s="87">
        <v>18</v>
      </c>
      <c r="BB168" s="20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4"/>
      <c r="P169" s="420" t="s">
        <v>40</v>
      </c>
      <c r="Q169" s="421"/>
      <c r="R169" s="421"/>
      <c r="S169" s="421"/>
      <c r="T169" s="421"/>
      <c r="U169" s="421"/>
      <c r="V169" s="422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4"/>
      <c r="P170" s="420" t="s">
        <v>40</v>
      </c>
      <c r="Q170" s="421"/>
      <c r="R170" s="421"/>
      <c r="S170" s="421"/>
      <c r="T170" s="421"/>
      <c r="U170" s="421"/>
      <c r="V170" s="422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25">
      <c r="A171" s="414" t="s">
        <v>290</v>
      </c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4"/>
      <c r="N171" s="414"/>
      <c r="O171" s="414"/>
      <c r="P171" s="414"/>
      <c r="Q171" s="414"/>
      <c r="R171" s="414"/>
      <c r="S171" s="414"/>
      <c r="T171" s="414"/>
      <c r="U171" s="414"/>
      <c r="V171" s="414"/>
      <c r="W171" s="414"/>
      <c r="X171" s="414"/>
      <c r="Y171" s="414"/>
      <c r="Z171" s="414"/>
      <c r="AA171" s="65"/>
      <c r="AB171" s="65"/>
      <c r="AC171" s="82"/>
    </row>
    <row r="172" spans="1:68" ht="14.25" customHeight="1" x14ac:dyDescent="0.25">
      <c r="A172" s="415" t="s">
        <v>81</v>
      </c>
      <c r="B172" s="415"/>
      <c r="C172" s="415"/>
      <c r="D172" s="415"/>
      <c r="E172" s="415"/>
      <c r="F172" s="415"/>
      <c r="G172" s="415"/>
      <c r="H172" s="415"/>
      <c r="I172" s="415"/>
      <c r="J172" s="415"/>
      <c r="K172" s="415"/>
      <c r="L172" s="415"/>
      <c r="M172" s="415"/>
      <c r="N172" s="415"/>
      <c r="O172" s="415"/>
      <c r="P172" s="415"/>
      <c r="Q172" s="415"/>
      <c r="R172" s="415"/>
      <c r="S172" s="415"/>
      <c r="T172" s="415"/>
      <c r="U172" s="415"/>
      <c r="V172" s="415"/>
      <c r="W172" s="415"/>
      <c r="X172" s="415"/>
      <c r="Y172" s="415"/>
      <c r="Z172" s="415"/>
      <c r="AA172" s="66"/>
      <c r="AB172" s="66"/>
      <c r="AC172" s="83"/>
    </row>
    <row r="173" spans="1:68" ht="16.5" customHeight="1" x14ac:dyDescent="0.25">
      <c r="A173" s="63" t="s">
        <v>291</v>
      </c>
      <c r="B173" s="63" t="s">
        <v>292</v>
      </c>
      <c r="C173" s="36">
        <v>4301071062</v>
      </c>
      <c r="D173" s="416">
        <v>4607111036384</v>
      </c>
      <c r="E173" s="416"/>
      <c r="F173" s="62">
        <v>5</v>
      </c>
      <c r="G173" s="37">
        <v>1</v>
      </c>
      <c r="H173" s="62">
        <v>5</v>
      </c>
      <c r="I173" s="62">
        <v>5.2106000000000003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82" t="s">
        <v>293</v>
      </c>
      <c r="Q173" s="418"/>
      <c r="R173" s="418"/>
      <c r="S173" s="418"/>
      <c r="T173" s="419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294</v>
      </c>
      <c r="AG173" s="81"/>
      <c r="AJ173" s="87" t="s">
        <v>88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16.5" customHeight="1" x14ac:dyDescent="0.25">
      <c r="A174" s="63" t="s">
        <v>295</v>
      </c>
      <c r="B174" s="63" t="s">
        <v>296</v>
      </c>
      <c r="C174" s="36">
        <v>4301071056</v>
      </c>
      <c r="D174" s="416">
        <v>4640242180250</v>
      </c>
      <c r="E174" s="416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123</v>
      </c>
      <c r="M174" s="38" t="s">
        <v>85</v>
      </c>
      <c r="N174" s="38"/>
      <c r="O174" s="37">
        <v>180</v>
      </c>
      <c r="P174" s="483" t="s">
        <v>297</v>
      </c>
      <c r="Q174" s="418"/>
      <c r="R174" s="418"/>
      <c r="S174" s="418"/>
      <c r="T174" s="41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298</v>
      </c>
      <c r="AG174" s="81"/>
      <c r="AJ174" s="87" t="s">
        <v>124</v>
      </c>
      <c r="AK174" s="87">
        <v>12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4301071050</v>
      </c>
      <c r="D175" s="416">
        <v>4607111036216</v>
      </c>
      <c r="E175" s="416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86</v>
      </c>
      <c r="L175" s="37" t="s">
        <v>123</v>
      </c>
      <c r="M175" s="38" t="s">
        <v>85</v>
      </c>
      <c r="N175" s="38"/>
      <c r="O175" s="37">
        <v>180</v>
      </c>
      <c r="P175" s="48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418"/>
      <c r="R175" s="418"/>
      <c r="S175" s="418"/>
      <c r="T175" s="41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301</v>
      </c>
      <c r="AG175" s="81"/>
      <c r="AJ175" s="87" t="s">
        <v>124</v>
      </c>
      <c r="AK175" s="87">
        <v>12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4301071061</v>
      </c>
      <c r="D176" s="416">
        <v>4607111036278</v>
      </c>
      <c r="E176" s="416"/>
      <c r="F176" s="62">
        <v>5</v>
      </c>
      <c r="G176" s="37">
        <v>1</v>
      </c>
      <c r="H176" s="62">
        <v>5</v>
      </c>
      <c r="I176" s="62">
        <v>5.2405999999999997</v>
      </c>
      <c r="J176" s="37">
        <v>84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8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418"/>
      <c r="R176" s="418"/>
      <c r="S176" s="418"/>
      <c r="T176" s="41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IFERROR(IF(X176="","",X176*0.0155),"")</f>
        <v>0</v>
      </c>
      <c r="AA176" s="68" t="s">
        <v>46</v>
      </c>
      <c r="AB176" s="69" t="s">
        <v>46</v>
      </c>
      <c r="AC176" s="211" t="s">
        <v>304</v>
      </c>
      <c r="AG176" s="81"/>
      <c r="AJ176" s="87" t="s">
        <v>88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3"/>
      <c r="N177" s="423"/>
      <c r="O177" s="424"/>
      <c r="P177" s="420" t="s">
        <v>40</v>
      </c>
      <c r="Q177" s="421"/>
      <c r="R177" s="421"/>
      <c r="S177" s="421"/>
      <c r="T177" s="421"/>
      <c r="U177" s="421"/>
      <c r="V177" s="422"/>
      <c r="W177" s="42" t="s">
        <v>39</v>
      </c>
      <c r="X177" s="43">
        <f>IFERROR(SUM(X173:X176),"0")</f>
        <v>0</v>
      </c>
      <c r="Y177" s="43">
        <f>IFERROR(SUM(Y173:Y176),"0")</f>
        <v>0</v>
      </c>
      <c r="Z177" s="43">
        <f>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23"/>
      <c r="B178" s="423"/>
      <c r="C178" s="423"/>
      <c r="D178" s="423"/>
      <c r="E178" s="423"/>
      <c r="F178" s="423"/>
      <c r="G178" s="423"/>
      <c r="H178" s="423"/>
      <c r="I178" s="423"/>
      <c r="J178" s="423"/>
      <c r="K178" s="423"/>
      <c r="L178" s="423"/>
      <c r="M178" s="423"/>
      <c r="N178" s="423"/>
      <c r="O178" s="424"/>
      <c r="P178" s="420" t="s">
        <v>40</v>
      </c>
      <c r="Q178" s="421"/>
      <c r="R178" s="421"/>
      <c r="S178" s="421"/>
      <c r="T178" s="421"/>
      <c r="U178" s="421"/>
      <c r="V178" s="422"/>
      <c r="W178" s="42" t="s">
        <v>0</v>
      </c>
      <c r="X178" s="43">
        <f>IFERROR(SUMPRODUCT(X173:X176*H173:H176),"0")</f>
        <v>0</v>
      </c>
      <c r="Y178" s="43">
        <f>IFERROR(SUMPRODUCT(Y173:Y176*H173:H176),"0")</f>
        <v>0</v>
      </c>
      <c r="Z178" s="42"/>
      <c r="AA178" s="67"/>
      <c r="AB178" s="67"/>
      <c r="AC178" s="67"/>
    </row>
    <row r="179" spans="1:68" ht="14.25" customHeight="1" x14ac:dyDescent="0.25">
      <c r="A179" s="415" t="s">
        <v>305</v>
      </c>
      <c r="B179" s="415"/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5"/>
      <c r="P179" s="415"/>
      <c r="Q179" s="415"/>
      <c r="R179" s="415"/>
      <c r="S179" s="415"/>
      <c r="T179" s="415"/>
      <c r="U179" s="415"/>
      <c r="V179" s="415"/>
      <c r="W179" s="415"/>
      <c r="X179" s="415"/>
      <c r="Y179" s="415"/>
      <c r="Z179" s="415"/>
      <c r="AA179" s="66"/>
      <c r="AB179" s="66"/>
      <c r="AC179" s="83"/>
    </row>
    <row r="180" spans="1:68" ht="27" customHeight="1" x14ac:dyDescent="0.25">
      <c r="A180" s="63" t="s">
        <v>306</v>
      </c>
      <c r="B180" s="63" t="s">
        <v>307</v>
      </c>
      <c r="C180" s="36">
        <v>4301080153</v>
      </c>
      <c r="D180" s="416">
        <v>4607111036827</v>
      </c>
      <c r="E180" s="416"/>
      <c r="F180" s="62">
        <v>1</v>
      </c>
      <c r="G180" s="37">
        <v>5</v>
      </c>
      <c r="H180" s="62">
        <v>5</v>
      </c>
      <c r="I180" s="62">
        <v>5.2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8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418"/>
      <c r="R180" s="418"/>
      <c r="S180" s="418"/>
      <c r="T180" s="41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308</v>
      </c>
      <c r="AG180" s="81"/>
      <c r="AJ180" s="87" t="s">
        <v>88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309</v>
      </c>
      <c r="B181" s="63" t="s">
        <v>310</v>
      </c>
      <c r="C181" s="36">
        <v>4301080154</v>
      </c>
      <c r="D181" s="416">
        <v>4607111036834</v>
      </c>
      <c r="E181" s="416"/>
      <c r="F181" s="62">
        <v>1</v>
      </c>
      <c r="G181" s="37">
        <v>5</v>
      </c>
      <c r="H181" s="62">
        <v>5</v>
      </c>
      <c r="I181" s="62">
        <v>5.2530000000000001</v>
      </c>
      <c r="J181" s="37">
        <v>144</v>
      </c>
      <c r="K181" s="37" t="s">
        <v>86</v>
      </c>
      <c r="L181" s="37" t="s">
        <v>87</v>
      </c>
      <c r="M181" s="38" t="s">
        <v>85</v>
      </c>
      <c r="N181" s="38"/>
      <c r="O181" s="37">
        <v>90</v>
      </c>
      <c r="P181" s="48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418"/>
      <c r="R181" s="418"/>
      <c r="S181" s="418"/>
      <c r="T181" s="41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15" t="s">
        <v>308</v>
      </c>
      <c r="AG181" s="81"/>
      <c r="AJ181" s="87" t="s">
        <v>88</v>
      </c>
      <c r="AK181" s="87">
        <v>1</v>
      </c>
      <c r="BB181" s="216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4"/>
      <c r="P182" s="420" t="s">
        <v>40</v>
      </c>
      <c r="Q182" s="421"/>
      <c r="R182" s="421"/>
      <c r="S182" s="421"/>
      <c r="T182" s="421"/>
      <c r="U182" s="421"/>
      <c r="V182" s="422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4"/>
      <c r="P183" s="420" t="s">
        <v>40</v>
      </c>
      <c r="Q183" s="421"/>
      <c r="R183" s="421"/>
      <c r="S183" s="421"/>
      <c r="T183" s="421"/>
      <c r="U183" s="421"/>
      <c r="V183" s="422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413" t="s">
        <v>311</v>
      </c>
      <c r="B184" s="413"/>
      <c r="C184" s="413"/>
      <c r="D184" s="413"/>
      <c r="E184" s="413"/>
      <c r="F184" s="413"/>
      <c r="G184" s="413"/>
      <c r="H184" s="413"/>
      <c r="I184" s="413"/>
      <c r="J184" s="413"/>
      <c r="K184" s="413"/>
      <c r="L184" s="413"/>
      <c r="M184" s="413"/>
      <c r="N184" s="413"/>
      <c r="O184" s="413"/>
      <c r="P184" s="413"/>
      <c r="Q184" s="413"/>
      <c r="R184" s="413"/>
      <c r="S184" s="413"/>
      <c r="T184" s="413"/>
      <c r="U184" s="413"/>
      <c r="V184" s="413"/>
      <c r="W184" s="413"/>
      <c r="X184" s="413"/>
      <c r="Y184" s="413"/>
      <c r="Z184" s="413"/>
      <c r="AA184" s="54"/>
      <c r="AB184" s="54"/>
      <c r="AC184" s="54"/>
    </row>
    <row r="185" spans="1:68" ht="16.5" customHeight="1" x14ac:dyDescent="0.25">
      <c r="A185" s="414" t="s">
        <v>312</v>
      </c>
      <c r="B185" s="414"/>
      <c r="C185" s="414"/>
      <c r="D185" s="414"/>
      <c r="E185" s="414"/>
      <c r="F185" s="414"/>
      <c r="G185" s="414"/>
      <c r="H185" s="414"/>
      <c r="I185" s="414"/>
      <c r="J185" s="414"/>
      <c r="K185" s="414"/>
      <c r="L185" s="414"/>
      <c r="M185" s="414"/>
      <c r="N185" s="414"/>
      <c r="O185" s="414"/>
      <c r="P185" s="414"/>
      <c r="Q185" s="414"/>
      <c r="R185" s="414"/>
      <c r="S185" s="414"/>
      <c r="T185" s="414"/>
      <c r="U185" s="414"/>
      <c r="V185" s="414"/>
      <c r="W185" s="414"/>
      <c r="X185" s="414"/>
      <c r="Y185" s="414"/>
      <c r="Z185" s="414"/>
      <c r="AA185" s="65"/>
      <c r="AB185" s="65"/>
      <c r="AC185" s="82"/>
    </row>
    <row r="186" spans="1:68" ht="14.25" customHeight="1" x14ac:dyDescent="0.25">
      <c r="A186" s="415" t="s">
        <v>90</v>
      </c>
      <c r="B186" s="415"/>
      <c r="C186" s="415"/>
      <c r="D186" s="415"/>
      <c r="E186" s="415"/>
      <c r="F186" s="415"/>
      <c r="G186" s="415"/>
      <c r="H186" s="415"/>
      <c r="I186" s="415"/>
      <c r="J186" s="415"/>
      <c r="K186" s="415"/>
      <c r="L186" s="415"/>
      <c r="M186" s="415"/>
      <c r="N186" s="415"/>
      <c r="O186" s="415"/>
      <c r="P186" s="415"/>
      <c r="Q186" s="415"/>
      <c r="R186" s="415"/>
      <c r="S186" s="415"/>
      <c r="T186" s="415"/>
      <c r="U186" s="415"/>
      <c r="V186" s="415"/>
      <c r="W186" s="415"/>
      <c r="X186" s="415"/>
      <c r="Y186" s="415"/>
      <c r="Z186" s="415"/>
      <c r="AA186" s="66"/>
      <c r="AB186" s="66"/>
      <c r="AC186" s="83"/>
    </row>
    <row r="187" spans="1:68" ht="27" customHeight="1" x14ac:dyDescent="0.25">
      <c r="A187" s="63" t="s">
        <v>313</v>
      </c>
      <c r="B187" s="63" t="s">
        <v>314</v>
      </c>
      <c r="C187" s="36">
        <v>4301132182</v>
      </c>
      <c r="D187" s="416">
        <v>4607111035721</v>
      </c>
      <c r="E187" s="416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87</v>
      </c>
      <c r="M187" s="38" t="s">
        <v>85</v>
      </c>
      <c r="N187" s="38"/>
      <c r="O187" s="37">
        <v>365</v>
      </c>
      <c r="P187" s="48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418"/>
      <c r="R187" s="418"/>
      <c r="S187" s="418"/>
      <c r="T187" s="41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315</v>
      </c>
      <c r="AG187" s="81"/>
      <c r="AJ187" s="87" t="s">
        <v>88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316</v>
      </c>
      <c r="B188" s="63" t="s">
        <v>317</v>
      </c>
      <c r="C188" s="36">
        <v>4301132179</v>
      </c>
      <c r="D188" s="416">
        <v>4607111035691</v>
      </c>
      <c r="E188" s="416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96</v>
      </c>
      <c r="L188" s="37" t="s">
        <v>87</v>
      </c>
      <c r="M188" s="38" t="s">
        <v>85</v>
      </c>
      <c r="N188" s="38"/>
      <c r="O188" s="37">
        <v>365</v>
      </c>
      <c r="P188" s="4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418"/>
      <c r="R188" s="418"/>
      <c r="S188" s="418"/>
      <c r="T188" s="41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318</v>
      </c>
      <c r="AG188" s="81"/>
      <c r="AJ188" s="87" t="s">
        <v>88</v>
      </c>
      <c r="AK188" s="87">
        <v>1</v>
      </c>
      <c r="BB188" s="220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319</v>
      </c>
      <c r="B189" s="63" t="s">
        <v>320</v>
      </c>
      <c r="C189" s="36">
        <v>4301132170</v>
      </c>
      <c r="D189" s="416">
        <v>4607111038487</v>
      </c>
      <c r="E189" s="416"/>
      <c r="F189" s="62">
        <v>0.25</v>
      </c>
      <c r="G189" s="37">
        <v>12</v>
      </c>
      <c r="H189" s="62">
        <v>3</v>
      </c>
      <c r="I189" s="62">
        <v>3.7360000000000002</v>
      </c>
      <c r="J189" s="37">
        <v>70</v>
      </c>
      <c r="K189" s="37" t="s">
        <v>96</v>
      </c>
      <c r="L189" s="37" t="s">
        <v>87</v>
      </c>
      <c r="M189" s="38" t="s">
        <v>85</v>
      </c>
      <c r="N189" s="38"/>
      <c r="O189" s="37">
        <v>180</v>
      </c>
      <c r="P189" s="49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418"/>
      <c r="R189" s="418"/>
      <c r="S189" s="418"/>
      <c r="T189" s="41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321</v>
      </c>
      <c r="AG189" s="81"/>
      <c r="AJ189" s="87" t="s">
        <v>88</v>
      </c>
      <c r="AK189" s="87">
        <v>1</v>
      </c>
      <c r="BB189" s="222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23"/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4"/>
      <c r="P190" s="420" t="s">
        <v>40</v>
      </c>
      <c r="Q190" s="421"/>
      <c r="R190" s="421"/>
      <c r="S190" s="421"/>
      <c r="T190" s="421"/>
      <c r="U190" s="421"/>
      <c r="V190" s="422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4"/>
      <c r="P191" s="420" t="s">
        <v>40</v>
      </c>
      <c r="Q191" s="421"/>
      <c r="R191" s="421"/>
      <c r="S191" s="421"/>
      <c r="T191" s="421"/>
      <c r="U191" s="421"/>
      <c r="V191" s="422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4.25" customHeight="1" x14ac:dyDescent="0.25">
      <c r="A192" s="415" t="s">
        <v>322</v>
      </c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15"/>
      <c r="P192" s="415"/>
      <c r="Q192" s="415"/>
      <c r="R192" s="415"/>
      <c r="S192" s="415"/>
      <c r="T192" s="415"/>
      <c r="U192" s="415"/>
      <c r="V192" s="415"/>
      <c r="W192" s="415"/>
      <c r="X192" s="415"/>
      <c r="Y192" s="415"/>
      <c r="Z192" s="415"/>
      <c r="AA192" s="66"/>
      <c r="AB192" s="66"/>
      <c r="AC192" s="83"/>
    </row>
    <row r="193" spans="1:68" ht="27" customHeight="1" x14ac:dyDescent="0.25">
      <c r="A193" s="63" t="s">
        <v>323</v>
      </c>
      <c r="B193" s="63" t="s">
        <v>324</v>
      </c>
      <c r="C193" s="36">
        <v>4301051855</v>
      </c>
      <c r="D193" s="416">
        <v>4680115885875</v>
      </c>
      <c r="E193" s="416"/>
      <c r="F193" s="62">
        <v>1</v>
      </c>
      <c r="G193" s="37">
        <v>9</v>
      </c>
      <c r="H193" s="62">
        <v>9</v>
      </c>
      <c r="I193" s="62">
        <v>9.4350000000000005</v>
      </c>
      <c r="J193" s="37">
        <v>64</v>
      </c>
      <c r="K193" s="37" t="s">
        <v>329</v>
      </c>
      <c r="L193" s="37" t="s">
        <v>87</v>
      </c>
      <c r="M193" s="38" t="s">
        <v>328</v>
      </c>
      <c r="N193" s="38"/>
      <c r="O193" s="37">
        <v>365</v>
      </c>
      <c r="P193" s="491" t="s">
        <v>325</v>
      </c>
      <c r="Q193" s="418"/>
      <c r="R193" s="418"/>
      <c r="S193" s="418"/>
      <c r="T193" s="41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IFERROR(IF(X193="","",X193*0.01898),"")</f>
        <v>0</v>
      </c>
      <c r="AA193" s="68" t="s">
        <v>46</v>
      </c>
      <c r="AB193" s="69" t="s">
        <v>46</v>
      </c>
      <c r="AC193" s="223" t="s">
        <v>326</v>
      </c>
      <c r="AG193" s="81"/>
      <c r="AJ193" s="87" t="s">
        <v>88</v>
      </c>
      <c r="AK193" s="87">
        <v>1</v>
      </c>
      <c r="BB193" s="224" t="s">
        <v>327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3"/>
      <c r="N194" s="423"/>
      <c r="O194" s="424"/>
      <c r="P194" s="420" t="s">
        <v>40</v>
      </c>
      <c r="Q194" s="421"/>
      <c r="R194" s="421"/>
      <c r="S194" s="421"/>
      <c r="T194" s="421"/>
      <c r="U194" s="421"/>
      <c r="V194" s="422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4"/>
      <c r="P195" s="420" t="s">
        <v>40</v>
      </c>
      <c r="Q195" s="421"/>
      <c r="R195" s="421"/>
      <c r="S195" s="421"/>
      <c r="T195" s="421"/>
      <c r="U195" s="421"/>
      <c r="V195" s="422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27.75" customHeight="1" x14ac:dyDescent="0.2">
      <c r="A196" s="413" t="s">
        <v>330</v>
      </c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3"/>
      <c r="P196" s="413"/>
      <c r="Q196" s="413"/>
      <c r="R196" s="413"/>
      <c r="S196" s="413"/>
      <c r="T196" s="413"/>
      <c r="U196" s="413"/>
      <c r="V196" s="413"/>
      <c r="W196" s="413"/>
      <c r="X196" s="413"/>
      <c r="Y196" s="413"/>
      <c r="Z196" s="413"/>
      <c r="AA196" s="54"/>
      <c r="AB196" s="54"/>
      <c r="AC196" s="54"/>
    </row>
    <row r="197" spans="1:68" ht="16.5" customHeight="1" x14ac:dyDescent="0.25">
      <c r="A197" s="414" t="s">
        <v>331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414"/>
      <c r="Z197" s="414"/>
      <c r="AA197" s="65"/>
      <c r="AB197" s="65"/>
      <c r="AC197" s="82"/>
    </row>
    <row r="198" spans="1:68" ht="14.25" customHeight="1" x14ac:dyDescent="0.25">
      <c r="A198" s="415" t="s">
        <v>160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415"/>
      <c r="Z198" s="415"/>
      <c r="AA198" s="66"/>
      <c r="AB198" s="66"/>
      <c r="AC198" s="83"/>
    </row>
    <row r="199" spans="1:68" ht="27" customHeight="1" x14ac:dyDescent="0.25">
      <c r="A199" s="63" t="s">
        <v>332</v>
      </c>
      <c r="B199" s="63" t="s">
        <v>333</v>
      </c>
      <c r="C199" s="36">
        <v>4301135707</v>
      </c>
      <c r="D199" s="416">
        <v>4620207490198</v>
      </c>
      <c r="E199" s="416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123</v>
      </c>
      <c r="M199" s="38" t="s">
        <v>85</v>
      </c>
      <c r="N199" s="38"/>
      <c r="O199" s="37">
        <v>180</v>
      </c>
      <c r="P199" s="49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18"/>
      <c r="R199" s="418"/>
      <c r="S199" s="418"/>
      <c r="T199" s="41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334</v>
      </c>
      <c r="AG199" s="81"/>
      <c r="AJ199" s="87" t="s">
        <v>124</v>
      </c>
      <c r="AK199" s="87">
        <v>14</v>
      </c>
      <c r="BB199" s="226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4301135719</v>
      </c>
      <c r="D200" s="416">
        <v>4620207490235</v>
      </c>
      <c r="E200" s="416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123</v>
      </c>
      <c r="M200" s="38" t="s">
        <v>85</v>
      </c>
      <c r="N200" s="38"/>
      <c r="O200" s="37">
        <v>180</v>
      </c>
      <c r="P200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18"/>
      <c r="R200" s="418"/>
      <c r="S200" s="418"/>
      <c r="T200" s="41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337</v>
      </c>
      <c r="AG200" s="81"/>
      <c r="AJ200" s="87" t="s">
        <v>124</v>
      </c>
      <c r="AK200" s="87">
        <v>14</v>
      </c>
      <c r="BB200" s="228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4301135697</v>
      </c>
      <c r="D201" s="416">
        <v>4620207490259</v>
      </c>
      <c r="E201" s="416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123</v>
      </c>
      <c r="M201" s="38" t="s">
        <v>85</v>
      </c>
      <c r="N201" s="38"/>
      <c r="O201" s="37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18"/>
      <c r="R201" s="418"/>
      <c r="S201" s="418"/>
      <c r="T201" s="41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9" t="s">
        <v>334</v>
      </c>
      <c r="AG201" s="81"/>
      <c r="AJ201" s="87" t="s">
        <v>124</v>
      </c>
      <c r="AK201" s="87">
        <v>14</v>
      </c>
      <c r="BB201" s="230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4301135681</v>
      </c>
      <c r="D202" s="416">
        <v>4620207490143</v>
      </c>
      <c r="E202" s="416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96</v>
      </c>
      <c r="L202" s="37" t="s">
        <v>87</v>
      </c>
      <c r="M202" s="38" t="s">
        <v>85</v>
      </c>
      <c r="N202" s="38"/>
      <c r="O202" s="37">
        <v>180</v>
      </c>
      <c r="P202" s="49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18"/>
      <c r="R202" s="418"/>
      <c r="S202" s="418"/>
      <c r="T202" s="41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1" t="s">
        <v>342</v>
      </c>
      <c r="AG202" s="81"/>
      <c r="AJ202" s="87" t="s">
        <v>88</v>
      </c>
      <c r="AK202" s="87">
        <v>1</v>
      </c>
      <c r="BB202" s="232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3"/>
      <c r="N203" s="423"/>
      <c r="O203" s="424"/>
      <c r="P203" s="420" t="s">
        <v>40</v>
      </c>
      <c r="Q203" s="421"/>
      <c r="R203" s="421"/>
      <c r="S203" s="421"/>
      <c r="T203" s="421"/>
      <c r="U203" s="421"/>
      <c r="V203" s="422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3"/>
      <c r="N204" s="423"/>
      <c r="O204" s="424"/>
      <c r="P204" s="420" t="s">
        <v>40</v>
      </c>
      <c r="Q204" s="421"/>
      <c r="R204" s="421"/>
      <c r="S204" s="421"/>
      <c r="T204" s="421"/>
      <c r="U204" s="421"/>
      <c r="V204" s="422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14" t="s">
        <v>343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414"/>
      <c r="Z205" s="414"/>
      <c r="AA205" s="65"/>
      <c r="AB205" s="65"/>
      <c r="AC205" s="82"/>
    </row>
    <row r="206" spans="1:68" ht="14.25" customHeight="1" x14ac:dyDescent="0.25">
      <c r="A206" s="415" t="s">
        <v>81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415"/>
      <c r="Z206" s="415"/>
      <c r="AA206" s="66"/>
      <c r="AB206" s="66"/>
      <c r="AC206" s="83"/>
    </row>
    <row r="207" spans="1:68" ht="16.5" customHeight="1" x14ac:dyDescent="0.25">
      <c r="A207" s="63" t="s">
        <v>344</v>
      </c>
      <c r="B207" s="63" t="s">
        <v>345</v>
      </c>
      <c r="C207" s="36">
        <v>4301070948</v>
      </c>
      <c r="D207" s="416">
        <v>4607111037022</v>
      </c>
      <c r="E207" s="416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127</v>
      </c>
      <c r="M207" s="38" t="s">
        <v>85</v>
      </c>
      <c r="N207" s="38"/>
      <c r="O207" s="37">
        <v>180</v>
      </c>
      <c r="P207" s="4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18"/>
      <c r="R207" s="418"/>
      <c r="S207" s="418"/>
      <c r="T207" s="41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346</v>
      </c>
      <c r="AG207" s="81"/>
      <c r="AJ207" s="87" t="s">
        <v>128</v>
      </c>
      <c r="AK207" s="87">
        <v>84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4301070990</v>
      </c>
      <c r="D208" s="416">
        <v>4607111038494</v>
      </c>
      <c r="E208" s="416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18"/>
      <c r="R208" s="418"/>
      <c r="S208" s="418"/>
      <c r="T208" s="41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5" t="s">
        <v>349</v>
      </c>
      <c r="AG208" s="81"/>
      <c r="AJ208" s="87" t="s">
        <v>88</v>
      </c>
      <c r="AK208" s="87">
        <v>1</v>
      </c>
      <c r="BB208" s="236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4301070966</v>
      </c>
      <c r="D209" s="416">
        <v>4607111038135</v>
      </c>
      <c r="E209" s="416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123</v>
      </c>
      <c r="M209" s="38" t="s">
        <v>85</v>
      </c>
      <c r="N209" s="38"/>
      <c r="O209" s="37">
        <v>180</v>
      </c>
      <c r="P209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18"/>
      <c r="R209" s="418"/>
      <c r="S209" s="418"/>
      <c r="T209" s="41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7" t="s">
        <v>352</v>
      </c>
      <c r="AG209" s="81"/>
      <c r="AJ209" s="87" t="s">
        <v>124</v>
      </c>
      <c r="AK209" s="87">
        <v>12</v>
      </c>
      <c r="BB209" s="238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3"/>
      <c r="N210" s="423"/>
      <c r="O210" s="424"/>
      <c r="P210" s="420" t="s">
        <v>40</v>
      </c>
      <c r="Q210" s="421"/>
      <c r="R210" s="421"/>
      <c r="S210" s="421"/>
      <c r="T210" s="421"/>
      <c r="U210" s="421"/>
      <c r="V210" s="422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3"/>
      <c r="N211" s="423"/>
      <c r="O211" s="424"/>
      <c r="P211" s="420" t="s">
        <v>40</v>
      </c>
      <c r="Q211" s="421"/>
      <c r="R211" s="421"/>
      <c r="S211" s="421"/>
      <c r="T211" s="421"/>
      <c r="U211" s="421"/>
      <c r="V211" s="422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14" t="s">
        <v>353</v>
      </c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4"/>
      <c r="P212" s="414"/>
      <c r="Q212" s="414"/>
      <c r="R212" s="414"/>
      <c r="S212" s="414"/>
      <c r="T212" s="414"/>
      <c r="U212" s="414"/>
      <c r="V212" s="414"/>
      <c r="W212" s="414"/>
      <c r="X212" s="414"/>
      <c r="Y212" s="414"/>
      <c r="Z212" s="414"/>
      <c r="AA212" s="65"/>
      <c r="AB212" s="65"/>
      <c r="AC212" s="82"/>
    </row>
    <row r="213" spans="1:68" ht="14.25" customHeight="1" x14ac:dyDescent="0.25">
      <c r="A213" s="415" t="s">
        <v>81</v>
      </c>
      <c r="B213" s="415"/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  <c r="U213" s="415"/>
      <c r="V213" s="415"/>
      <c r="W213" s="415"/>
      <c r="X213" s="415"/>
      <c r="Y213" s="415"/>
      <c r="Z213" s="415"/>
      <c r="AA213" s="66"/>
      <c r="AB213" s="66"/>
      <c r="AC213" s="83"/>
    </row>
    <row r="214" spans="1:68" ht="27" customHeight="1" x14ac:dyDescent="0.25">
      <c r="A214" s="63" t="s">
        <v>354</v>
      </c>
      <c r="B214" s="63" t="s">
        <v>355</v>
      </c>
      <c r="C214" s="36">
        <v>4301070996</v>
      </c>
      <c r="D214" s="416">
        <v>4607111038654</v>
      </c>
      <c r="E214" s="416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18"/>
      <c r="R214" s="418"/>
      <c r="S214" s="418"/>
      <c r="T214" s="41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9" t="s">
        <v>356</v>
      </c>
      <c r="AG214" s="81"/>
      <c r="AJ214" s="87" t="s">
        <v>88</v>
      </c>
      <c r="AK214" s="87">
        <v>1</v>
      </c>
      <c r="BB214" s="240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357</v>
      </c>
      <c r="B215" s="63" t="s">
        <v>358</v>
      </c>
      <c r="C215" s="36">
        <v>4301070997</v>
      </c>
      <c r="D215" s="416">
        <v>4607111038586</v>
      </c>
      <c r="E215" s="416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123</v>
      </c>
      <c r="M215" s="38" t="s">
        <v>85</v>
      </c>
      <c r="N215" s="38"/>
      <c r="O215" s="37">
        <v>180</v>
      </c>
      <c r="P215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18"/>
      <c r="R215" s="418"/>
      <c r="S215" s="418"/>
      <c r="T215" s="41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356</v>
      </c>
      <c r="AG215" s="81"/>
      <c r="AJ215" s="87" t="s">
        <v>124</v>
      </c>
      <c r="AK215" s="87">
        <v>12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4301070962</v>
      </c>
      <c r="D216" s="416">
        <v>4607111038609</v>
      </c>
      <c r="E216" s="416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18"/>
      <c r="R216" s="418"/>
      <c r="S216" s="418"/>
      <c r="T216" s="41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361</v>
      </c>
      <c r="AG216" s="81"/>
      <c r="AJ216" s="87" t="s">
        <v>88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362</v>
      </c>
      <c r="B217" s="63" t="s">
        <v>363</v>
      </c>
      <c r="C217" s="36">
        <v>4301070963</v>
      </c>
      <c r="D217" s="416">
        <v>4607111038630</v>
      </c>
      <c r="E217" s="416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418"/>
      <c r="R217" s="418"/>
      <c r="S217" s="418"/>
      <c r="T217" s="419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361</v>
      </c>
      <c r="AG217" s="81"/>
      <c r="AJ217" s="87" t="s">
        <v>88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4301070959</v>
      </c>
      <c r="D218" s="416">
        <v>4607111038616</v>
      </c>
      <c r="E218" s="416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5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18"/>
      <c r="R218" s="418"/>
      <c r="S218" s="418"/>
      <c r="T218" s="419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7" t="s">
        <v>356</v>
      </c>
      <c r="AG218" s="81"/>
      <c r="AJ218" s="87" t="s">
        <v>88</v>
      </c>
      <c r="AK218" s="87">
        <v>1</v>
      </c>
      <c r="BB218" s="248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366</v>
      </c>
      <c r="B219" s="63" t="s">
        <v>367</v>
      </c>
      <c r="C219" s="36">
        <v>4301070960</v>
      </c>
      <c r="D219" s="416">
        <v>4607111038623</v>
      </c>
      <c r="E219" s="416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123</v>
      </c>
      <c r="M219" s="38" t="s">
        <v>85</v>
      </c>
      <c r="N219" s="38"/>
      <c r="O219" s="37">
        <v>180</v>
      </c>
      <c r="P21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18"/>
      <c r="R219" s="418"/>
      <c r="S219" s="418"/>
      <c r="T219" s="419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9" t="s">
        <v>356</v>
      </c>
      <c r="AG219" s="81"/>
      <c r="AJ219" s="87" t="s">
        <v>124</v>
      </c>
      <c r="AK219" s="87">
        <v>12</v>
      </c>
      <c r="BB219" s="250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23"/>
      <c r="B220" s="423"/>
      <c r="C220" s="423"/>
      <c r="D220" s="423"/>
      <c r="E220" s="423"/>
      <c r="F220" s="423"/>
      <c r="G220" s="423"/>
      <c r="H220" s="423"/>
      <c r="I220" s="423"/>
      <c r="J220" s="423"/>
      <c r="K220" s="423"/>
      <c r="L220" s="423"/>
      <c r="M220" s="423"/>
      <c r="N220" s="423"/>
      <c r="O220" s="424"/>
      <c r="P220" s="420" t="s">
        <v>40</v>
      </c>
      <c r="Q220" s="421"/>
      <c r="R220" s="421"/>
      <c r="S220" s="421"/>
      <c r="T220" s="421"/>
      <c r="U220" s="421"/>
      <c r="V220" s="422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23"/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4"/>
      <c r="P221" s="420" t="s">
        <v>40</v>
      </c>
      <c r="Q221" s="421"/>
      <c r="R221" s="421"/>
      <c r="S221" s="421"/>
      <c r="T221" s="421"/>
      <c r="U221" s="421"/>
      <c r="V221" s="422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14" t="s">
        <v>368</v>
      </c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4"/>
      <c r="O222" s="414"/>
      <c r="P222" s="414"/>
      <c r="Q222" s="414"/>
      <c r="R222" s="414"/>
      <c r="S222" s="414"/>
      <c r="T222" s="414"/>
      <c r="U222" s="414"/>
      <c r="V222" s="414"/>
      <c r="W222" s="414"/>
      <c r="X222" s="414"/>
      <c r="Y222" s="414"/>
      <c r="Z222" s="414"/>
      <c r="AA222" s="65"/>
      <c r="AB222" s="65"/>
      <c r="AC222" s="82"/>
    </row>
    <row r="223" spans="1:68" ht="14.25" customHeight="1" x14ac:dyDescent="0.25">
      <c r="A223" s="415" t="s">
        <v>81</v>
      </c>
      <c r="B223" s="415"/>
      <c r="C223" s="415"/>
      <c r="D223" s="415"/>
      <c r="E223" s="415"/>
      <c r="F223" s="415"/>
      <c r="G223" s="415"/>
      <c r="H223" s="415"/>
      <c r="I223" s="415"/>
      <c r="J223" s="415"/>
      <c r="K223" s="415"/>
      <c r="L223" s="415"/>
      <c r="M223" s="415"/>
      <c r="N223" s="415"/>
      <c r="O223" s="415"/>
      <c r="P223" s="415"/>
      <c r="Q223" s="415"/>
      <c r="R223" s="415"/>
      <c r="S223" s="415"/>
      <c r="T223" s="415"/>
      <c r="U223" s="415"/>
      <c r="V223" s="415"/>
      <c r="W223" s="415"/>
      <c r="X223" s="415"/>
      <c r="Y223" s="415"/>
      <c r="Z223" s="415"/>
      <c r="AA223" s="66"/>
      <c r="AB223" s="66"/>
      <c r="AC223" s="83"/>
    </row>
    <row r="224" spans="1:68" ht="27" customHeight="1" x14ac:dyDescent="0.25">
      <c r="A224" s="63" t="s">
        <v>369</v>
      </c>
      <c r="B224" s="63" t="s">
        <v>370</v>
      </c>
      <c r="C224" s="36">
        <v>4301070917</v>
      </c>
      <c r="D224" s="416">
        <v>4607111035912</v>
      </c>
      <c r="E224" s="416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5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18"/>
      <c r="R224" s="418"/>
      <c r="S224" s="418"/>
      <c r="T224" s="41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371</v>
      </c>
      <c r="AG224" s="81"/>
      <c r="AJ224" s="87" t="s">
        <v>88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372</v>
      </c>
      <c r="B225" s="63" t="s">
        <v>373</v>
      </c>
      <c r="C225" s="36">
        <v>4301070920</v>
      </c>
      <c r="D225" s="416">
        <v>4607111035929</v>
      </c>
      <c r="E225" s="416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123</v>
      </c>
      <c r="M225" s="38" t="s">
        <v>85</v>
      </c>
      <c r="N225" s="38"/>
      <c r="O225" s="37">
        <v>180</v>
      </c>
      <c r="P225" s="5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18"/>
      <c r="R225" s="418"/>
      <c r="S225" s="418"/>
      <c r="T225" s="41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371</v>
      </c>
      <c r="AG225" s="81"/>
      <c r="AJ225" s="87" t="s">
        <v>124</v>
      </c>
      <c r="AK225" s="87">
        <v>12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4301070915</v>
      </c>
      <c r="D226" s="416">
        <v>4607111035882</v>
      </c>
      <c r="E226" s="416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5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18"/>
      <c r="R226" s="418"/>
      <c r="S226" s="418"/>
      <c r="T226" s="41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5" t="s">
        <v>376</v>
      </c>
      <c r="AG226" s="81"/>
      <c r="AJ226" s="87" t="s">
        <v>88</v>
      </c>
      <c r="AK226" s="87">
        <v>1</v>
      </c>
      <c r="BB226" s="25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4301070921</v>
      </c>
      <c r="D227" s="416">
        <v>4607111035905</v>
      </c>
      <c r="E227" s="416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5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18"/>
      <c r="R227" s="418"/>
      <c r="S227" s="418"/>
      <c r="T227" s="41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7" t="s">
        <v>376</v>
      </c>
      <c r="AG227" s="81"/>
      <c r="AJ227" s="87" t="s">
        <v>88</v>
      </c>
      <c r="AK227" s="87">
        <v>1</v>
      </c>
      <c r="BB227" s="25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3"/>
      <c r="N228" s="423"/>
      <c r="O228" s="424"/>
      <c r="P228" s="420" t="s">
        <v>40</v>
      </c>
      <c r="Q228" s="421"/>
      <c r="R228" s="421"/>
      <c r="S228" s="421"/>
      <c r="T228" s="421"/>
      <c r="U228" s="421"/>
      <c r="V228" s="422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23"/>
      <c r="B229" s="423"/>
      <c r="C229" s="423"/>
      <c r="D229" s="423"/>
      <c r="E229" s="423"/>
      <c r="F229" s="423"/>
      <c r="G229" s="423"/>
      <c r="H229" s="423"/>
      <c r="I229" s="423"/>
      <c r="J229" s="423"/>
      <c r="K229" s="423"/>
      <c r="L229" s="423"/>
      <c r="M229" s="423"/>
      <c r="N229" s="423"/>
      <c r="O229" s="424"/>
      <c r="P229" s="420" t="s">
        <v>40</v>
      </c>
      <c r="Q229" s="421"/>
      <c r="R229" s="421"/>
      <c r="S229" s="421"/>
      <c r="T229" s="421"/>
      <c r="U229" s="421"/>
      <c r="V229" s="422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14" t="s">
        <v>379</v>
      </c>
      <c r="B230" s="414"/>
      <c r="C230" s="414"/>
      <c r="D230" s="414"/>
      <c r="E230" s="414"/>
      <c r="F230" s="414"/>
      <c r="G230" s="414"/>
      <c r="H230" s="414"/>
      <c r="I230" s="414"/>
      <c r="J230" s="414"/>
      <c r="K230" s="414"/>
      <c r="L230" s="414"/>
      <c r="M230" s="414"/>
      <c r="N230" s="414"/>
      <c r="O230" s="414"/>
      <c r="P230" s="414"/>
      <c r="Q230" s="414"/>
      <c r="R230" s="414"/>
      <c r="S230" s="414"/>
      <c r="T230" s="414"/>
      <c r="U230" s="414"/>
      <c r="V230" s="414"/>
      <c r="W230" s="414"/>
      <c r="X230" s="414"/>
      <c r="Y230" s="414"/>
      <c r="Z230" s="414"/>
      <c r="AA230" s="65"/>
      <c r="AB230" s="65"/>
      <c r="AC230" s="82"/>
    </row>
    <row r="231" spans="1:68" ht="14.25" customHeight="1" x14ac:dyDescent="0.25">
      <c r="A231" s="415" t="s">
        <v>81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415"/>
      <c r="Z231" s="415"/>
      <c r="AA231" s="66"/>
      <c r="AB231" s="66"/>
      <c r="AC231" s="83"/>
    </row>
    <row r="232" spans="1:68" ht="27" customHeight="1" x14ac:dyDescent="0.25">
      <c r="A232" s="63" t="s">
        <v>380</v>
      </c>
      <c r="B232" s="63" t="s">
        <v>381</v>
      </c>
      <c r="C232" s="36">
        <v>4301071093</v>
      </c>
      <c r="D232" s="416">
        <v>4620207490709</v>
      </c>
      <c r="E232" s="416"/>
      <c r="F232" s="62">
        <v>0.65</v>
      </c>
      <c r="G232" s="37">
        <v>8</v>
      </c>
      <c r="H232" s="62">
        <v>5.2</v>
      </c>
      <c r="I232" s="62">
        <v>5.47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509" t="s">
        <v>382</v>
      </c>
      <c r="Q232" s="418"/>
      <c r="R232" s="418"/>
      <c r="S232" s="418"/>
      <c r="T232" s="41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9" t="s">
        <v>383</v>
      </c>
      <c r="AG232" s="81"/>
      <c r="AJ232" s="87" t="s">
        <v>88</v>
      </c>
      <c r="AK232" s="87">
        <v>1</v>
      </c>
      <c r="BB232" s="260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23"/>
      <c r="B233" s="423"/>
      <c r="C233" s="423"/>
      <c r="D233" s="423"/>
      <c r="E233" s="423"/>
      <c r="F233" s="423"/>
      <c r="G233" s="423"/>
      <c r="H233" s="423"/>
      <c r="I233" s="423"/>
      <c r="J233" s="423"/>
      <c r="K233" s="423"/>
      <c r="L233" s="423"/>
      <c r="M233" s="423"/>
      <c r="N233" s="423"/>
      <c r="O233" s="424"/>
      <c r="P233" s="420" t="s">
        <v>40</v>
      </c>
      <c r="Q233" s="421"/>
      <c r="R233" s="421"/>
      <c r="S233" s="421"/>
      <c r="T233" s="421"/>
      <c r="U233" s="421"/>
      <c r="V233" s="422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23"/>
      <c r="B234" s="423"/>
      <c r="C234" s="423"/>
      <c r="D234" s="423"/>
      <c r="E234" s="423"/>
      <c r="F234" s="423"/>
      <c r="G234" s="423"/>
      <c r="H234" s="423"/>
      <c r="I234" s="423"/>
      <c r="J234" s="423"/>
      <c r="K234" s="423"/>
      <c r="L234" s="423"/>
      <c r="M234" s="423"/>
      <c r="N234" s="423"/>
      <c r="O234" s="424"/>
      <c r="P234" s="420" t="s">
        <v>40</v>
      </c>
      <c r="Q234" s="421"/>
      <c r="R234" s="421"/>
      <c r="S234" s="421"/>
      <c r="T234" s="421"/>
      <c r="U234" s="421"/>
      <c r="V234" s="422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4.25" customHeight="1" x14ac:dyDescent="0.25">
      <c r="A235" s="415" t="s">
        <v>160</v>
      </c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15"/>
      <c r="P235" s="415"/>
      <c r="Q235" s="415"/>
      <c r="R235" s="415"/>
      <c r="S235" s="415"/>
      <c r="T235" s="415"/>
      <c r="U235" s="415"/>
      <c r="V235" s="415"/>
      <c r="W235" s="415"/>
      <c r="X235" s="415"/>
      <c r="Y235" s="415"/>
      <c r="Z235" s="415"/>
      <c r="AA235" s="66"/>
      <c r="AB235" s="66"/>
      <c r="AC235" s="83"/>
    </row>
    <row r="236" spans="1:68" ht="27" customHeight="1" x14ac:dyDescent="0.25">
      <c r="A236" s="63" t="s">
        <v>384</v>
      </c>
      <c r="B236" s="63" t="s">
        <v>385</v>
      </c>
      <c r="C236" s="36">
        <v>4301135692</v>
      </c>
      <c r="D236" s="416">
        <v>4620207490570</v>
      </c>
      <c r="E236" s="416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96</v>
      </c>
      <c r="L236" s="37" t="s">
        <v>87</v>
      </c>
      <c r="M236" s="38" t="s">
        <v>85</v>
      </c>
      <c r="N236" s="38"/>
      <c r="O236" s="37">
        <v>180</v>
      </c>
      <c r="P236" s="510" t="s">
        <v>386</v>
      </c>
      <c r="Q236" s="418"/>
      <c r="R236" s="418"/>
      <c r="S236" s="418"/>
      <c r="T236" s="41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387</v>
      </c>
      <c r="AG236" s="81"/>
      <c r="AJ236" s="87" t="s">
        <v>88</v>
      </c>
      <c r="AK236" s="87">
        <v>1</v>
      </c>
      <c r="BB236" s="262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388</v>
      </c>
      <c r="B237" s="63" t="s">
        <v>389</v>
      </c>
      <c r="C237" s="36">
        <v>4301135691</v>
      </c>
      <c r="D237" s="416">
        <v>4620207490549</v>
      </c>
      <c r="E237" s="416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96</v>
      </c>
      <c r="L237" s="37" t="s">
        <v>87</v>
      </c>
      <c r="M237" s="38" t="s">
        <v>85</v>
      </c>
      <c r="N237" s="38"/>
      <c r="O237" s="37">
        <v>180</v>
      </c>
      <c r="P237" s="511" t="s">
        <v>390</v>
      </c>
      <c r="Q237" s="418"/>
      <c r="R237" s="418"/>
      <c r="S237" s="418"/>
      <c r="T237" s="41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3" t="s">
        <v>387</v>
      </c>
      <c r="AG237" s="81"/>
      <c r="AJ237" s="87" t="s">
        <v>88</v>
      </c>
      <c r="AK237" s="87">
        <v>1</v>
      </c>
      <c r="BB237" s="264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391</v>
      </c>
      <c r="B238" s="63" t="s">
        <v>392</v>
      </c>
      <c r="C238" s="36">
        <v>4301135694</v>
      </c>
      <c r="D238" s="416">
        <v>4620207490501</v>
      </c>
      <c r="E238" s="416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96</v>
      </c>
      <c r="L238" s="37" t="s">
        <v>87</v>
      </c>
      <c r="M238" s="38" t="s">
        <v>85</v>
      </c>
      <c r="N238" s="38"/>
      <c r="O238" s="37">
        <v>180</v>
      </c>
      <c r="P238" s="512" t="s">
        <v>393</v>
      </c>
      <c r="Q238" s="418"/>
      <c r="R238" s="418"/>
      <c r="S238" s="418"/>
      <c r="T238" s="41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5" t="s">
        <v>387</v>
      </c>
      <c r="AG238" s="81"/>
      <c r="AJ238" s="87" t="s">
        <v>88</v>
      </c>
      <c r="AK238" s="87">
        <v>1</v>
      </c>
      <c r="BB238" s="266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23"/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4"/>
      <c r="P239" s="420" t="s">
        <v>40</v>
      </c>
      <c r="Q239" s="421"/>
      <c r="R239" s="421"/>
      <c r="S239" s="421"/>
      <c r="T239" s="421"/>
      <c r="U239" s="421"/>
      <c r="V239" s="422"/>
      <c r="W239" s="42" t="s">
        <v>39</v>
      </c>
      <c r="X239" s="43">
        <f>IFERROR(SUM(X236:X238),"0")</f>
        <v>0</v>
      </c>
      <c r="Y239" s="43">
        <f>IFERROR(SUM(Y236:Y238),"0")</f>
        <v>0</v>
      </c>
      <c r="Z239" s="43">
        <f>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423"/>
      <c r="B240" s="423"/>
      <c r="C240" s="423"/>
      <c r="D240" s="423"/>
      <c r="E240" s="423"/>
      <c r="F240" s="423"/>
      <c r="G240" s="423"/>
      <c r="H240" s="423"/>
      <c r="I240" s="423"/>
      <c r="J240" s="423"/>
      <c r="K240" s="423"/>
      <c r="L240" s="423"/>
      <c r="M240" s="423"/>
      <c r="N240" s="423"/>
      <c r="O240" s="424"/>
      <c r="P240" s="420" t="s">
        <v>40</v>
      </c>
      <c r="Q240" s="421"/>
      <c r="R240" s="421"/>
      <c r="S240" s="421"/>
      <c r="T240" s="421"/>
      <c r="U240" s="421"/>
      <c r="V240" s="422"/>
      <c r="W240" s="42" t="s">
        <v>0</v>
      </c>
      <c r="X240" s="43">
        <f>IFERROR(SUMPRODUCT(X236:X238*H236:H238),"0")</f>
        <v>0</v>
      </c>
      <c r="Y240" s="43">
        <f>IFERROR(SUMPRODUCT(Y236:Y238*H236:H238),"0")</f>
        <v>0</v>
      </c>
      <c r="Z240" s="42"/>
      <c r="AA240" s="67"/>
      <c r="AB240" s="67"/>
      <c r="AC240" s="67"/>
    </row>
    <row r="241" spans="1:68" ht="16.5" customHeight="1" x14ac:dyDescent="0.25">
      <c r="A241" s="414" t="s">
        <v>394</v>
      </c>
      <c r="B241" s="414"/>
      <c r="C241" s="414"/>
      <c r="D241" s="414"/>
      <c r="E241" s="414"/>
      <c r="F241" s="414"/>
      <c r="G241" s="414"/>
      <c r="H241" s="414"/>
      <c r="I241" s="414"/>
      <c r="J241" s="414"/>
      <c r="K241" s="414"/>
      <c r="L241" s="414"/>
      <c r="M241" s="414"/>
      <c r="N241" s="414"/>
      <c r="O241" s="414"/>
      <c r="P241" s="414"/>
      <c r="Q241" s="414"/>
      <c r="R241" s="414"/>
      <c r="S241" s="414"/>
      <c r="T241" s="414"/>
      <c r="U241" s="414"/>
      <c r="V241" s="414"/>
      <c r="W241" s="414"/>
      <c r="X241" s="414"/>
      <c r="Y241" s="414"/>
      <c r="Z241" s="414"/>
      <c r="AA241" s="65"/>
      <c r="AB241" s="65"/>
      <c r="AC241" s="82"/>
    </row>
    <row r="242" spans="1:68" ht="14.25" customHeight="1" x14ac:dyDescent="0.25">
      <c r="A242" s="415" t="s">
        <v>322</v>
      </c>
      <c r="B242" s="415"/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15"/>
      <c r="P242" s="415"/>
      <c r="Q242" s="415"/>
      <c r="R242" s="415"/>
      <c r="S242" s="415"/>
      <c r="T242" s="415"/>
      <c r="U242" s="415"/>
      <c r="V242" s="415"/>
      <c r="W242" s="415"/>
      <c r="X242" s="415"/>
      <c r="Y242" s="415"/>
      <c r="Z242" s="415"/>
      <c r="AA242" s="66"/>
      <c r="AB242" s="66"/>
      <c r="AC242" s="83"/>
    </row>
    <row r="243" spans="1:68" ht="27" customHeight="1" x14ac:dyDescent="0.25">
      <c r="A243" s="63" t="s">
        <v>395</v>
      </c>
      <c r="B243" s="63" t="s">
        <v>396</v>
      </c>
      <c r="C243" s="36">
        <v>4301051320</v>
      </c>
      <c r="D243" s="416">
        <v>4680115881334</v>
      </c>
      <c r="E243" s="416"/>
      <c r="F243" s="62">
        <v>0.33</v>
      </c>
      <c r="G243" s="37">
        <v>6</v>
      </c>
      <c r="H243" s="62">
        <v>1.98</v>
      </c>
      <c r="I243" s="62">
        <v>2.25</v>
      </c>
      <c r="J243" s="37">
        <v>182</v>
      </c>
      <c r="K243" s="37" t="s">
        <v>96</v>
      </c>
      <c r="L243" s="37" t="s">
        <v>87</v>
      </c>
      <c r="M243" s="38" t="s">
        <v>328</v>
      </c>
      <c r="N243" s="38"/>
      <c r="O243" s="37">
        <v>365</v>
      </c>
      <c r="P243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418"/>
      <c r="R243" s="418"/>
      <c r="S243" s="418"/>
      <c r="T243" s="41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IFERROR(IF(X243="","",X243*0.00651),"")</f>
        <v>0</v>
      </c>
      <c r="AA243" s="68" t="s">
        <v>46</v>
      </c>
      <c r="AB243" s="69" t="s">
        <v>46</v>
      </c>
      <c r="AC243" s="267" t="s">
        <v>397</v>
      </c>
      <c r="AG243" s="81"/>
      <c r="AJ243" s="87" t="s">
        <v>88</v>
      </c>
      <c r="AK243" s="87">
        <v>1</v>
      </c>
      <c r="BB243" s="268" t="s">
        <v>327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4"/>
      <c r="P244" s="420" t="s">
        <v>40</v>
      </c>
      <c r="Q244" s="421"/>
      <c r="R244" s="421"/>
      <c r="S244" s="421"/>
      <c r="T244" s="421"/>
      <c r="U244" s="421"/>
      <c r="V244" s="422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23"/>
      <c r="B245" s="423"/>
      <c r="C245" s="423"/>
      <c r="D245" s="423"/>
      <c r="E245" s="423"/>
      <c r="F245" s="423"/>
      <c r="G245" s="423"/>
      <c r="H245" s="423"/>
      <c r="I245" s="423"/>
      <c r="J245" s="423"/>
      <c r="K245" s="423"/>
      <c r="L245" s="423"/>
      <c r="M245" s="423"/>
      <c r="N245" s="423"/>
      <c r="O245" s="424"/>
      <c r="P245" s="420" t="s">
        <v>40</v>
      </c>
      <c r="Q245" s="421"/>
      <c r="R245" s="421"/>
      <c r="S245" s="421"/>
      <c r="T245" s="421"/>
      <c r="U245" s="421"/>
      <c r="V245" s="422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6.5" customHeight="1" x14ac:dyDescent="0.25">
      <c r="A246" s="414" t="s">
        <v>398</v>
      </c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4"/>
      <c r="N246" s="414"/>
      <c r="O246" s="414"/>
      <c r="P246" s="414"/>
      <c r="Q246" s="414"/>
      <c r="R246" s="414"/>
      <c r="S246" s="414"/>
      <c r="T246" s="414"/>
      <c r="U246" s="414"/>
      <c r="V246" s="414"/>
      <c r="W246" s="414"/>
      <c r="X246" s="414"/>
      <c r="Y246" s="414"/>
      <c r="Z246" s="414"/>
      <c r="AA246" s="65"/>
      <c r="AB246" s="65"/>
      <c r="AC246" s="82"/>
    </row>
    <row r="247" spans="1:68" ht="14.25" customHeight="1" x14ac:dyDescent="0.25">
      <c r="A247" s="415" t="s">
        <v>81</v>
      </c>
      <c r="B247" s="415"/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5"/>
      <c r="R247" s="415"/>
      <c r="S247" s="415"/>
      <c r="T247" s="415"/>
      <c r="U247" s="415"/>
      <c r="V247" s="415"/>
      <c r="W247" s="415"/>
      <c r="X247" s="415"/>
      <c r="Y247" s="415"/>
      <c r="Z247" s="415"/>
      <c r="AA247" s="66"/>
      <c r="AB247" s="66"/>
      <c r="AC247" s="83"/>
    </row>
    <row r="248" spans="1:68" ht="16.5" customHeight="1" x14ac:dyDescent="0.25">
      <c r="A248" s="63" t="s">
        <v>399</v>
      </c>
      <c r="B248" s="63" t="s">
        <v>400</v>
      </c>
      <c r="C248" s="36">
        <v>4301071063</v>
      </c>
      <c r="D248" s="416">
        <v>4607111039019</v>
      </c>
      <c r="E248" s="416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51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18"/>
      <c r="R248" s="418"/>
      <c r="S248" s="418"/>
      <c r="T248" s="41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401</v>
      </c>
      <c r="AG248" s="81"/>
      <c r="AJ248" s="87" t="s">
        <v>88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402</v>
      </c>
      <c r="B249" s="63" t="s">
        <v>403</v>
      </c>
      <c r="C249" s="36">
        <v>4301071000</v>
      </c>
      <c r="D249" s="416">
        <v>4607111038708</v>
      </c>
      <c r="E249" s="416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123</v>
      </c>
      <c r="M249" s="38" t="s">
        <v>85</v>
      </c>
      <c r="N249" s="38"/>
      <c r="O249" s="37">
        <v>180</v>
      </c>
      <c r="P249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18"/>
      <c r="R249" s="418"/>
      <c r="S249" s="418"/>
      <c r="T249" s="419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71" t="s">
        <v>401</v>
      </c>
      <c r="AG249" s="81"/>
      <c r="AJ249" s="87" t="s">
        <v>124</v>
      </c>
      <c r="AK249" s="87">
        <v>12</v>
      </c>
      <c r="BB249" s="272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4"/>
      <c r="P250" s="420" t="s">
        <v>40</v>
      </c>
      <c r="Q250" s="421"/>
      <c r="R250" s="421"/>
      <c r="S250" s="421"/>
      <c r="T250" s="421"/>
      <c r="U250" s="421"/>
      <c r="V250" s="422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3"/>
      <c r="N251" s="423"/>
      <c r="O251" s="424"/>
      <c r="P251" s="420" t="s">
        <v>40</v>
      </c>
      <c r="Q251" s="421"/>
      <c r="R251" s="421"/>
      <c r="S251" s="421"/>
      <c r="T251" s="421"/>
      <c r="U251" s="421"/>
      <c r="V251" s="422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13" t="s">
        <v>404</v>
      </c>
      <c r="B252" s="413"/>
      <c r="C252" s="413"/>
      <c r="D252" s="413"/>
      <c r="E252" s="413"/>
      <c r="F252" s="413"/>
      <c r="G252" s="413"/>
      <c r="H252" s="413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413"/>
      <c r="T252" s="413"/>
      <c r="U252" s="413"/>
      <c r="V252" s="413"/>
      <c r="W252" s="413"/>
      <c r="X252" s="413"/>
      <c r="Y252" s="413"/>
      <c r="Z252" s="413"/>
      <c r="AA252" s="54"/>
      <c r="AB252" s="54"/>
      <c r="AC252" s="54"/>
    </row>
    <row r="253" spans="1:68" ht="16.5" customHeight="1" x14ac:dyDescent="0.25">
      <c r="A253" s="414" t="s">
        <v>405</v>
      </c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4"/>
      <c r="O253" s="414"/>
      <c r="P253" s="414"/>
      <c r="Q253" s="414"/>
      <c r="R253" s="414"/>
      <c r="S253" s="414"/>
      <c r="T253" s="414"/>
      <c r="U253" s="414"/>
      <c r="V253" s="414"/>
      <c r="W253" s="414"/>
      <c r="X253" s="414"/>
      <c r="Y253" s="414"/>
      <c r="Z253" s="414"/>
      <c r="AA253" s="65"/>
      <c r="AB253" s="65"/>
      <c r="AC253" s="82"/>
    </row>
    <row r="254" spans="1:68" ht="14.25" customHeight="1" x14ac:dyDescent="0.25">
      <c r="A254" s="415" t="s">
        <v>81</v>
      </c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15"/>
      <c r="P254" s="415"/>
      <c r="Q254" s="415"/>
      <c r="R254" s="415"/>
      <c r="S254" s="415"/>
      <c r="T254" s="415"/>
      <c r="U254" s="415"/>
      <c r="V254" s="415"/>
      <c r="W254" s="415"/>
      <c r="X254" s="415"/>
      <c r="Y254" s="415"/>
      <c r="Z254" s="415"/>
      <c r="AA254" s="66"/>
      <c r="AB254" s="66"/>
      <c r="AC254" s="83"/>
    </row>
    <row r="255" spans="1:68" ht="27" customHeight="1" x14ac:dyDescent="0.25">
      <c r="A255" s="63" t="s">
        <v>406</v>
      </c>
      <c r="B255" s="63" t="s">
        <v>407</v>
      </c>
      <c r="C255" s="36">
        <v>4301071036</v>
      </c>
      <c r="D255" s="416">
        <v>4607111036162</v>
      </c>
      <c r="E255" s="416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18"/>
      <c r="R255" s="418"/>
      <c r="S255" s="418"/>
      <c r="T255" s="41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3" t="s">
        <v>408</v>
      </c>
      <c r="AG255" s="81"/>
      <c r="AJ255" s="87" t="s">
        <v>88</v>
      </c>
      <c r="AK255" s="87">
        <v>1</v>
      </c>
      <c r="BB255" s="274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3"/>
      <c r="N256" s="423"/>
      <c r="O256" s="424"/>
      <c r="P256" s="420" t="s">
        <v>40</v>
      </c>
      <c r="Q256" s="421"/>
      <c r="R256" s="421"/>
      <c r="S256" s="421"/>
      <c r="T256" s="421"/>
      <c r="U256" s="421"/>
      <c r="V256" s="422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3"/>
      <c r="N257" s="423"/>
      <c r="O257" s="424"/>
      <c r="P257" s="420" t="s">
        <v>40</v>
      </c>
      <c r="Q257" s="421"/>
      <c r="R257" s="421"/>
      <c r="S257" s="421"/>
      <c r="T257" s="421"/>
      <c r="U257" s="421"/>
      <c r="V257" s="422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13" t="s">
        <v>409</v>
      </c>
      <c r="B258" s="413"/>
      <c r="C258" s="413"/>
      <c r="D258" s="413"/>
      <c r="E258" s="413"/>
      <c r="F258" s="413"/>
      <c r="G258" s="413"/>
      <c r="H258" s="413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413"/>
      <c r="T258" s="413"/>
      <c r="U258" s="413"/>
      <c r="V258" s="413"/>
      <c r="W258" s="413"/>
      <c r="X258" s="413"/>
      <c r="Y258" s="413"/>
      <c r="Z258" s="413"/>
      <c r="AA258" s="54"/>
      <c r="AB258" s="54"/>
      <c r="AC258" s="54"/>
    </row>
    <row r="259" spans="1:68" ht="16.5" customHeight="1" x14ac:dyDescent="0.25">
      <c r="A259" s="414" t="s">
        <v>410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414"/>
      <c r="AA259" s="65"/>
      <c r="AB259" s="65"/>
      <c r="AC259" s="82"/>
    </row>
    <row r="260" spans="1:68" ht="14.25" customHeight="1" x14ac:dyDescent="0.25">
      <c r="A260" s="415" t="s">
        <v>81</v>
      </c>
      <c r="B260" s="415"/>
      <c r="C260" s="415"/>
      <c r="D260" s="415"/>
      <c r="E260" s="415"/>
      <c r="F260" s="415"/>
      <c r="G260" s="415"/>
      <c r="H260" s="415"/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  <c r="V260" s="415"/>
      <c r="W260" s="415"/>
      <c r="X260" s="415"/>
      <c r="Y260" s="415"/>
      <c r="Z260" s="415"/>
      <c r="AA260" s="66"/>
      <c r="AB260" s="66"/>
      <c r="AC260" s="83"/>
    </row>
    <row r="261" spans="1:68" ht="27" customHeight="1" x14ac:dyDescent="0.25">
      <c r="A261" s="63" t="s">
        <v>411</v>
      </c>
      <c r="B261" s="63" t="s">
        <v>412</v>
      </c>
      <c r="C261" s="36">
        <v>4301071029</v>
      </c>
      <c r="D261" s="416">
        <v>4607111035899</v>
      </c>
      <c r="E261" s="416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127</v>
      </c>
      <c r="M261" s="38" t="s">
        <v>85</v>
      </c>
      <c r="N261" s="38"/>
      <c r="O261" s="37">
        <v>180</v>
      </c>
      <c r="P261" s="5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18"/>
      <c r="R261" s="418"/>
      <c r="S261" s="418"/>
      <c r="T261" s="41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5" t="s">
        <v>301</v>
      </c>
      <c r="AG261" s="81"/>
      <c r="AJ261" s="87" t="s">
        <v>128</v>
      </c>
      <c r="AK261" s="87">
        <v>84</v>
      </c>
      <c r="BB261" s="276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413</v>
      </c>
      <c r="B262" s="63" t="s">
        <v>414</v>
      </c>
      <c r="C262" s="36">
        <v>4301070991</v>
      </c>
      <c r="D262" s="416">
        <v>4607111038180</v>
      </c>
      <c r="E262" s="416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123</v>
      </c>
      <c r="M262" s="38" t="s">
        <v>85</v>
      </c>
      <c r="N262" s="38"/>
      <c r="O262" s="37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18"/>
      <c r="R262" s="418"/>
      <c r="S262" s="418"/>
      <c r="T262" s="41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7" t="s">
        <v>415</v>
      </c>
      <c r="AG262" s="81"/>
      <c r="AJ262" s="87" t="s">
        <v>124</v>
      </c>
      <c r="AK262" s="87">
        <v>12</v>
      </c>
      <c r="BB262" s="278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23"/>
      <c r="B263" s="423"/>
      <c r="C263" s="423"/>
      <c r="D263" s="423"/>
      <c r="E263" s="423"/>
      <c r="F263" s="423"/>
      <c r="G263" s="423"/>
      <c r="H263" s="423"/>
      <c r="I263" s="423"/>
      <c r="J263" s="423"/>
      <c r="K263" s="423"/>
      <c r="L263" s="423"/>
      <c r="M263" s="423"/>
      <c r="N263" s="423"/>
      <c r="O263" s="424"/>
      <c r="P263" s="420" t="s">
        <v>40</v>
      </c>
      <c r="Q263" s="421"/>
      <c r="R263" s="421"/>
      <c r="S263" s="421"/>
      <c r="T263" s="421"/>
      <c r="U263" s="421"/>
      <c r="V263" s="422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23"/>
      <c r="B264" s="423"/>
      <c r="C264" s="423"/>
      <c r="D264" s="423"/>
      <c r="E264" s="423"/>
      <c r="F264" s="423"/>
      <c r="G264" s="423"/>
      <c r="H264" s="423"/>
      <c r="I264" s="423"/>
      <c r="J264" s="423"/>
      <c r="K264" s="423"/>
      <c r="L264" s="423"/>
      <c r="M264" s="423"/>
      <c r="N264" s="423"/>
      <c r="O264" s="424"/>
      <c r="P264" s="420" t="s">
        <v>40</v>
      </c>
      <c r="Q264" s="421"/>
      <c r="R264" s="421"/>
      <c r="S264" s="421"/>
      <c r="T264" s="421"/>
      <c r="U264" s="421"/>
      <c r="V264" s="422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13" t="s">
        <v>416</v>
      </c>
      <c r="B265" s="413"/>
      <c r="C265" s="413"/>
      <c r="D265" s="413"/>
      <c r="E265" s="413"/>
      <c r="F265" s="413"/>
      <c r="G265" s="413"/>
      <c r="H265" s="413"/>
      <c r="I265" s="413"/>
      <c r="J265" s="413"/>
      <c r="K265" s="413"/>
      <c r="L265" s="413"/>
      <c r="M265" s="413"/>
      <c r="N265" s="413"/>
      <c r="O265" s="413"/>
      <c r="P265" s="413"/>
      <c r="Q265" s="413"/>
      <c r="R265" s="413"/>
      <c r="S265" s="413"/>
      <c r="T265" s="413"/>
      <c r="U265" s="413"/>
      <c r="V265" s="413"/>
      <c r="W265" s="413"/>
      <c r="X265" s="413"/>
      <c r="Y265" s="413"/>
      <c r="Z265" s="413"/>
      <c r="AA265" s="54"/>
      <c r="AB265" s="54"/>
      <c r="AC265" s="54"/>
    </row>
    <row r="266" spans="1:68" ht="16.5" customHeight="1" x14ac:dyDescent="0.25">
      <c r="A266" s="414" t="s">
        <v>417</v>
      </c>
      <c r="B266" s="414"/>
      <c r="C266" s="414"/>
      <c r="D266" s="414"/>
      <c r="E266" s="414"/>
      <c r="F266" s="414"/>
      <c r="G266" s="414"/>
      <c r="H266" s="414"/>
      <c r="I266" s="414"/>
      <c r="J266" s="414"/>
      <c r="K266" s="414"/>
      <c r="L266" s="414"/>
      <c r="M266" s="414"/>
      <c r="N266" s="414"/>
      <c r="O266" s="414"/>
      <c r="P266" s="414"/>
      <c r="Q266" s="414"/>
      <c r="R266" s="414"/>
      <c r="S266" s="414"/>
      <c r="T266" s="414"/>
      <c r="U266" s="414"/>
      <c r="V266" s="414"/>
      <c r="W266" s="414"/>
      <c r="X266" s="414"/>
      <c r="Y266" s="414"/>
      <c r="Z266" s="414"/>
      <c r="AA266" s="65"/>
      <c r="AB266" s="65"/>
      <c r="AC266" s="82"/>
    </row>
    <row r="267" spans="1:68" ht="14.25" customHeight="1" x14ac:dyDescent="0.25">
      <c r="A267" s="415" t="s">
        <v>418</v>
      </c>
      <c r="B267" s="415"/>
      <c r="C267" s="415"/>
      <c r="D267" s="415"/>
      <c r="E267" s="415"/>
      <c r="F267" s="415"/>
      <c r="G267" s="415"/>
      <c r="H267" s="415"/>
      <c r="I267" s="415"/>
      <c r="J267" s="415"/>
      <c r="K267" s="415"/>
      <c r="L267" s="415"/>
      <c r="M267" s="415"/>
      <c r="N267" s="415"/>
      <c r="O267" s="415"/>
      <c r="P267" s="415"/>
      <c r="Q267" s="415"/>
      <c r="R267" s="415"/>
      <c r="S267" s="415"/>
      <c r="T267" s="415"/>
      <c r="U267" s="415"/>
      <c r="V267" s="415"/>
      <c r="W267" s="415"/>
      <c r="X267" s="415"/>
      <c r="Y267" s="415"/>
      <c r="Z267" s="415"/>
      <c r="AA267" s="66"/>
      <c r="AB267" s="66"/>
      <c r="AC267" s="83"/>
    </row>
    <row r="268" spans="1:68" ht="27" customHeight="1" x14ac:dyDescent="0.25">
      <c r="A268" s="63" t="s">
        <v>419</v>
      </c>
      <c r="B268" s="63" t="s">
        <v>420</v>
      </c>
      <c r="C268" s="36">
        <v>4301133004</v>
      </c>
      <c r="D268" s="416">
        <v>4607111039774</v>
      </c>
      <c r="E268" s="416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96</v>
      </c>
      <c r="L268" s="37" t="s">
        <v>87</v>
      </c>
      <c r="M268" s="38" t="s">
        <v>85</v>
      </c>
      <c r="N268" s="38"/>
      <c r="O268" s="37">
        <v>180</v>
      </c>
      <c r="P268" s="519" t="s">
        <v>421</v>
      </c>
      <c r="Q268" s="418"/>
      <c r="R268" s="418"/>
      <c r="S268" s="418"/>
      <c r="T268" s="419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9" t="s">
        <v>422</v>
      </c>
      <c r="AG268" s="81"/>
      <c r="AJ268" s="87" t="s">
        <v>88</v>
      </c>
      <c r="AK268" s="87">
        <v>1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3"/>
      <c r="N269" s="423"/>
      <c r="O269" s="424"/>
      <c r="P269" s="420" t="s">
        <v>40</v>
      </c>
      <c r="Q269" s="421"/>
      <c r="R269" s="421"/>
      <c r="S269" s="421"/>
      <c r="T269" s="421"/>
      <c r="U269" s="421"/>
      <c r="V269" s="422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23"/>
      <c r="B270" s="423"/>
      <c r="C270" s="423"/>
      <c r="D270" s="423"/>
      <c r="E270" s="423"/>
      <c r="F270" s="423"/>
      <c r="G270" s="423"/>
      <c r="H270" s="423"/>
      <c r="I270" s="423"/>
      <c r="J270" s="423"/>
      <c r="K270" s="423"/>
      <c r="L270" s="423"/>
      <c r="M270" s="423"/>
      <c r="N270" s="423"/>
      <c r="O270" s="424"/>
      <c r="P270" s="420" t="s">
        <v>40</v>
      </c>
      <c r="Q270" s="421"/>
      <c r="R270" s="421"/>
      <c r="S270" s="421"/>
      <c r="T270" s="421"/>
      <c r="U270" s="421"/>
      <c r="V270" s="422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15" t="s">
        <v>160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  <c r="AA271" s="66"/>
      <c r="AB271" s="66"/>
      <c r="AC271" s="83"/>
    </row>
    <row r="272" spans="1:68" ht="37.5" customHeight="1" x14ac:dyDescent="0.25">
      <c r="A272" s="63" t="s">
        <v>423</v>
      </c>
      <c r="B272" s="63" t="s">
        <v>424</v>
      </c>
      <c r="C272" s="36">
        <v>4301135400</v>
      </c>
      <c r="D272" s="416">
        <v>4607111039361</v>
      </c>
      <c r="E272" s="416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96</v>
      </c>
      <c r="L272" s="37" t="s">
        <v>87</v>
      </c>
      <c r="M272" s="38" t="s">
        <v>85</v>
      </c>
      <c r="N272" s="38"/>
      <c r="O272" s="37">
        <v>180</v>
      </c>
      <c r="P272" s="5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18"/>
      <c r="R272" s="418"/>
      <c r="S272" s="418"/>
      <c r="T272" s="41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81" t="s">
        <v>422</v>
      </c>
      <c r="AG272" s="81"/>
      <c r="AJ272" s="87" t="s">
        <v>88</v>
      </c>
      <c r="AK272" s="87">
        <v>1</v>
      </c>
      <c r="BB272" s="28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4"/>
      <c r="P273" s="420" t="s">
        <v>40</v>
      </c>
      <c r="Q273" s="421"/>
      <c r="R273" s="421"/>
      <c r="S273" s="421"/>
      <c r="T273" s="421"/>
      <c r="U273" s="421"/>
      <c r="V273" s="422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424"/>
      <c r="P274" s="420" t="s">
        <v>40</v>
      </c>
      <c r="Q274" s="421"/>
      <c r="R274" s="421"/>
      <c r="S274" s="421"/>
      <c r="T274" s="421"/>
      <c r="U274" s="421"/>
      <c r="V274" s="422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13" t="s">
        <v>286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54"/>
      <c r="AB275" s="54"/>
      <c r="AC275" s="54"/>
    </row>
    <row r="276" spans="1:68" ht="16.5" customHeight="1" x14ac:dyDescent="0.25">
      <c r="A276" s="414" t="s">
        <v>286</v>
      </c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65"/>
      <c r="AB276" s="65"/>
      <c r="AC276" s="82"/>
    </row>
    <row r="277" spans="1:68" ht="14.25" customHeight="1" x14ac:dyDescent="0.25">
      <c r="A277" s="415" t="s">
        <v>81</v>
      </c>
      <c r="B277" s="415"/>
      <c r="C277" s="415"/>
      <c r="D277" s="415"/>
      <c r="E277" s="415"/>
      <c r="F277" s="415"/>
      <c r="G277" s="415"/>
      <c r="H277" s="415"/>
      <c r="I277" s="415"/>
      <c r="J277" s="415"/>
      <c r="K277" s="415"/>
      <c r="L277" s="415"/>
      <c r="M277" s="415"/>
      <c r="N277" s="415"/>
      <c r="O277" s="415"/>
      <c r="P277" s="415"/>
      <c r="Q277" s="415"/>
      <c r="R277" s="415"/>
      <c r="S277" s="415"/>
      <c r="T277" s="415"/>
      <c r="U277" s="415"/>
      <c r="V277" s="415"/>
      <c r="W277" s="415"/>
      <c r="X277" s="415"/>
      <c r="Y277" s="415"/>
      <c r="Z277" s="415"/>
      <c r="AA277" s="66"/>
      <c r="AB277" s="66"/>
      <c r="AC277" s="83"/>
    </row>
    <row r="278" spans="1:68" ht="27" customHeight="1" x14ac:dyDescent="0.25">
      <c r="A278" s="63" t="s">
        <v>425</v>
      </c>
      <c r="B278" s="63" t="s">
        <v>426</v>
      </c>
      <c r="C278" s="36">
        <v>4301071014</v>
      </c>
      <c r="D278" s="416">
        <v>4640242181264</v>
      </c>
      <c r="E278" s="416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123</v>
      </c>
      <c r="M278" s="38" t="s">
        <v>85</v>
      </c>
      <c r="N278" s="38"/>
      <c r="O278" s="37">
        <v>180</v>
      </c>
      <c r="P278" s="521" t="s">
        <v>427</v>
      </c>
      <c r="Q278" s="418"/>
      <c r="R278" s="418"/>
      <c r="S278" s="418"/>
      <c r="T278" s="41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428</v>
      </c>
      <c r="AG278" s="81"/>
      <c r="AJ278" s="87" t="s">
        <v>124</v>
      </c>
      <c r="AK278" s="87">
        <v>12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429</v>
      </c>
      <c r="B279" s="63" t="s">
        <v>430</v>
      </c>
      <c r="C279" s="36">
        <v>4301071021</v>
      </c>
      <c r="D279" s="416">
        <v>4640242181325</v>
      </c>
      <c r="E279" s="416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123</v>
      </c>
      <c r="M279" s="38" t="s">
        <v>85</v>
      </c>
      <c r="N279" s="38"/>
      <c r="O279" s="37">
        <v>180</v>
      </c>
      <c r="P279" s="522" t="s">
        <v>431</v>
      </c>
      <c r="Q279" s="418"/>
      <c r="R279" s="418"/>
      <c r="S279" s="418"/>
      <c r="T279" s="41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5" t="s">
        <v>428</v>
      </c>
      <c r="AG279" s="81"/>
      <c r="AJ279" s="87" t="s">
        <v>124</v>
      </c>
      <c r="AK279" s="87">
        <v>12</v>
      </c>
      <c r="BB279" s="286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432</v>
      </c>
      <c r="B280" s="63" t="s">
        <v>433</v>
      </c>
      <c r="C280" s="36">
        <v>4301070993</v>
      </c>
      <c r="D280" s="416">
        <v>4640242180670</v>
      </c>
      <c r="E280" s="416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123</v>
      </c>
      <c r="M280" s="38" t="s">
        <v>85</v>
      </c>
      <c r="N280" s="38"/>
      <c r="O280" s="37">
        <v>180</v>
      </c>
      <c r="P280" s="523" t="s">
        <v>434</v>
      </c>
      <c r="Q280" s="418"/>
      <c r="R280" s="418"/>
      <c r="S280" s="418"/>
      <c r="T280" s="41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7" t="s">
        <v>435</v>
      </c>
      <c r="AG280" s="81"/>
      <c r="AJ280" s="87" t="s">
        <v>124</v>
      </c>
      <c r="AK280" s="87">
        <v>12</v>
      </c>
      <c r="BB280" s="288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3"/>
      <c r="O281" s="424"/>
      <c r="P281" s="420" t="s">
        <v>40</v>
      </c>
      <c r="Q281" s="421"/>
      <c r="R281" s="421"/>
      <c r="S281" s="421"/>
      <c r="T281" s="421"/>
      <c r="U281" s="421"/>
      <c r="V281" s="422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23"/>
      <c r="B282" s="423"/>
      <c r="C282" s="423"/>
      <c r="D282" s="423"/>
      <c r="E282" s="423"/>
      <c r="F282" s="423"/>
      <c r="G282" s="423"/>
      <c r="H282" s="423"/>
      <c r="I282" s="423"/>
      <c r="J282" s="423"/>
      <c r="K282" s="423"/>
      <c r="L282" s="423"/>
      <c r="M282" s="423"/>
      <c r="N282" s="423"/>
      <c r="O282" s="424"/>
      <c r="P282" s="420" t="s">
        <v>40</v>
      </c>
      <c r="Q282" s="421"/>
      <c r="R282" s="421"/>
      <c r="S282" s="421"/>
      <c r="T282" s="421"/>
      <c r="U282" s="421"/>
      <c r="V282" s="422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15" t="s">
        <v>184</v>
      </c>
      <c r="B283" s="415"/>
      <c r="C283" s="415"/>
      <c r="D283" s="415"/>
      <c r="E283" s="415"/>
      <c r="F283" s="415"/>
      <c r="G283" s="415"/>
      <c r="H283" s="415"/>
      <c r="I283" s="415"/>
      <c r="J283" s="415"/>
      <c r="K283" s="415"/>
      <c r="L283" s="415"/>
      <c r="M283" s="415"/>
      <c r="N283" s="415"/>
      <c r="O283" s="415"/>
      <c r="P283" s="415"/>
      <c r="Q283" s="415"/>
      <c r="R283" s="415"/>
      <c r="S283" s="415"/>
      <c r="T283" s="415"/>
      <c r="U283" s="415"/>
      <c r="V283" s="415"/>
      <c r="W283" s="415"/>
      <c r="X283" s="415"/>
      <c r="Y283" s="415"/>
      <c r="Z283" s="415"/>
      <c r="AA283" s="66"/>
      <c r="AB283" s="66"/>
      <c r="AC283" s="83"/>
    </row>
    <row r="284" spans="1:68" ht="27" customHeight="1" x14ac:dyDescent="0.25">
      <c r="A284" s="63" t="s">
        <v>436</v>
      </c>
      <c r="B284" s="63" t="s">
        <v>437</v>
      </c>
      <c r="C284" s="36">
        <v>4301131019</v>
      </c>
      <c r="D284" s="416">
        <v>4640242180427</v>
      </c>
      <c r="E284" s="416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175</v>
      </c>
      <c r="L284" s="37" t="s">
        <v>123</v>
      </c>
      <c r="M284" s="38" t="s">
        <v>85</v>
      </c>
      <c r="N284" s="38"/>
      <c r="O284" s="37">
        <v>180</v>
      </c>
      <c r="P284" s="52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18"/>
      <c r="R284" s="418"/>
      <c r="S284" s="418"/>
      <c r="T284" s="41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9" t="s">
        <v>438</v>
      </c>
      <c r="AG284" s="81"/>
      <c r="AJ284" s="87" t="s">
        <v>124</v>
      </c>
      <c r="AK284" s="87">
        <v>18</v>
      </c>
      <c r="BB284" s="290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4"/>
      <c r="P285" s="420" t="s">
        <v>40</v>
      </c>
      <c r="Q285" s="421"/>
      <c r="R285" s="421"/>
      <c r="S285" s="421"/>
      <c r="T285" s="421"/>
      <c r="U285" s="421"/>
      <c r="V285" s="422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3"/>
      <c r="N286" s="423"/>
      <c r="O286" s="424"/>
      <c r="P286" s="420" t="s">
        <v>40</v>
      </c>
      <c r="Q286" s="421"/>
      <c r="R286" s="421"/>
      <c r="S286" s="421"/>
      <c r="T286" s="421"/>
      <c r="U286" s="421"/>
      <c r="V286" s="422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15" t="s">
        <v>90</v>
      </c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15"/>
      <c r="P287" s="415"/>
      <c r="Q287" s="415"/>
      <c r="R287" s="415"/>
      <c r="S287" s="415"/>
      <c r="T287" s="415"/>
      <c r="U287" s="415"/>
      <c r="V287" s="415"/>
      <c r="W287" s="415"/>
      <c r="X287" s="415"/>
      <c r="Y287" s="415"/>
      <c r="Z287" s="415"/>
      <c r="AA287" s="66"/>
      <c r="AB287" s="66"/>
      <c r="AC287" s="83"/>
    </row>
    <row r="288" spans="1:68" ht="27" customHeight="1" x14ac:dyDescent="0.25">
      <c r="A288" s="63" t="s">
        <v>439</v>
      </c>
      <c r="B288" s="63" t="s">
        <v>440</v>
      </c>
      <c r="C288" s="36">
        <v>4301132080</v>
      </c>
      <c r="D288" s="416">
        <v>4640242180397</v>
      </c>
      <c r="E288" s="416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127</v>
      </c>
      <c r="M288" s="38" t="s">
        <v>85</v>
      </c>
      <c r="N288" s="38"/>
      <c r="O288" s="37">
        <v>180</v>
      </c>
      <c r="P288" s="5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18"/>
      <c r="R288" s="418"/>
      <c r="S288" s="418"/>
      <c r="T288" s="41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1" t="s">
        <v>441</v>
      </c>
      <c r="AG288" s="81"/>
      <c r="AJ288" s="87" t="s">
        <v>128</v>
      </c>
      <c r="AK288" s="87">
        <v>84</v>
      </c>
      <c r="BB288" s="292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442</v>
      </c>
      <c r="B289" s="63" t="s">
        <v>443</v>
      </c>
      <c r="C289" s="36">
        <v>4301132104</v>
      </c>
      <c r="D289" s="416">
        <v>4640242181219</v>
      </c>
      <c r="E289" s="416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175</v>
      </c>
      <c r="L289" s="37" t="s">
        <v>123</v>
      </c>
      <c r="M289" s="38" t="s">
        <v>85</v>
      </c>
      <c r="N289" s="38"/>
      <c r="O289" s="37">
        <v>180</v>
      </c>
      <c r="P289" s="526" t="s">
        <v>444</v>
      </c>
      <c r="Q289" s="418"/>
      <c r="R289" s="418"/>
      <c r="S289" s="418"/>
      <c r="T289" s="419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3" t="s">
        <v>441</v>
      </c>
      <c r="AG289" s="81"/>
      <c r="AJ289" s="87" t="s">
        <v>124</v>
      </c>
      <c r="AK289" s="87">
        <v>18</v>
      </c>
      <c r="BB289" s="294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23"/>
      <c r="B290" s="423"/>
      <c r="C290" s="423"/>
      <c r="D290" s="423"/>
      <c r="E290" s="423"/>
      <c r="F290" s="423"/>
      <c r="G290" s="423"/>
      <c r="H290" s="423"/>
      <c r="I290" s="423"/>
      <c r="J290" s="423"/>
      <c r="K290" s="423"/>
      <c r="L290" s="423"/>
      <c r="M290" s="423"/>
      <c r="N290" s="423"/>
      <c r="O290" s="424"/>
      <c r="P290" s="420" t="s">
        <v>40</v>
      </c>
      <c r="Q290" s="421"/>
      <c r="R290" s="421"/>
      <c r="S290" s="421"/>
      <c r="T290" s="421"/>
      <c r="U290" s="421"/>
      <c r="V290" s="422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23"/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4"/>
      <c r="P291" s="420" t="s">
        <v>40</v>
      </c>
      <c r="Q291" s="421"/>
      <c r="R291" s="421"/>
      <c r="S291" s="421"/>
      <c r="T291" s="421"/>
      <c r="U291" s="421"/>
      <c r="V291" s="422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15" t="s">
        <v>156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66"/>
      <c r="AB292" s="66"/>
      <c r="AC292" s="83"/>
    </row>
    <row r="293" spans="1:68" ht="27" customHeight="1" x14ac:dyDescent="0.25">
      <c r="A293" s="63" t="s">
        <v>445</v>
      </c>
      <c r="B293" s="63" t="s">
        <v>446</v>
      </c>
      <c r="C293" s="36">
        <v>4301136028</v>
      </c>
      <c r="D293" s="416">
        <v>4640242180304</v>
      </c>
      <c r="E293" s="416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96</v>
      </c>
      <c r="L293" s="37" t="s">
        <v>123</v>
      </c>
      <c r="M293" s="38" t="s">
        <v>85</v>
      </c>
      <c r="N293" s="38"/>
      <c r="O293" s="37">
        <v>180</v>
      </c>
      <c r="P293" s="527" t="s">
        <v>447</v>
      </c>
      <c r="Q293" s="418"/>
      <c r="R293" s="418"/>
      <c r="S293" s="418"/>
      <c r="T293" s="41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448</v>
      </c>
      <c r="AG293" s="81"/>
      <c r="AJ293" s="87" t="s">
        <v>124</v>
      </c>
      <c r="AK293" s="87">
        <v>14</v>
      </c>
      <c r="BB293" s="296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449</v>
      </c>
      <c r="B294" s="63" t="s">
        <v>450</v>
      </c>
      <c r="C294" s="36">
        <v>4301136026</v>
      </c>
      <c r="D294" s="416">
        <v>4640242180236</v>
      </c>
      <c r="E294" s="416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127</v>
      </c>
      <c r="M294" s="38" t="s">
        <v>85</v>
      </c>
      <c r="N294" s="38"/>
      <c r="O294" s="37">
        <v>180</v>
      </c>
      <c r="P294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18"/>
      <c r="R294" s="418"/>
      <c r="S294" s="418"/>
      <c r="T294" s="41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7" t="s">
        <v>448</v>
      </c>
      <c r="AG294" s="81"/>
      <c r="AJ294" s="87" t="s">
        <v>128</v>
      </c>
      <c r="AK294" s="87">
        <v>84</v>
      </c>
      <c r="BB294" s="298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451</v>
      </c>
      <c r="B295" s="63" t="s">
        <v>452</v>
      </c>
      <c r="C295" s="36">
        <v>4301136029</v>
      </c>
      <c r="D295" s="416">
        <v>4640242180410</v>
      </c>
      <c r="E295" s="416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96</v>
      </c>
      <c r="L295" s="37" t="s">
        <v>123</v>
      </c>
      <c r="M295" s="38" t="s">
        <v>85</v>
      </c>
      <c r="N295" s="38"/>
      <c r="O295" s="37">
        <v>180</v>
      </c>
      <c r="P295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18"/>
      <c r="R295" s="418"/>
      <c r="S295" s="418"/>
      <c r="T295" s="419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9" t="s">
        <v>448</v>
      </c>
      <c r="AG295" s="81"/>
      <c r="AJ295" s="87" t="s">
        <v>124</v>
      </c>
      <c r="AK295" s="87">
        <v>14</v>
      </c>
      <c r="BB295" s="300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23"/>
      <c r="B296" s="423"/>
      <c r="C296" s="423"/>
      <c r="D296" s="423"/>
      <c r="E296" s="423"/>
      <c r="F296" s="423"/>
      <c r="G296" s="423"/>
      <c r="H296" s="423"/>
      <c r="I296" s="423"/>
      <c r="J296" s="423"/>
      <c r="K296" s="423"/>
      <c r="L296" s="423"/>
      <c r="M296" s="423"/>
      <c r="N296" s="423"/>
      <c r="O296" s="424"/>
      <c r="P296" s="420" t="s">
        <v>40</v>
      </c>
      <c r="Q296" s="421"/>
      <c r="R296" s="421"/>
      <c r="S296" s="421"/>
      <c r="T296" s="421"/>
      <c r="U296" s="421"/>
      <c r="V296" s="422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23"/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4"/>
      <c r="P297" s="420" t="s">
        <v>40</v>
      </c>
      <c r="Q297" s="421"/>
      <c r="R297" s="421"/>
      <c r="S297" s="421"/>
      <c r="T297" s="421"/>
      <c r="U297" s="421"/>
      <c r="V297" s="422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15" t="s">
        <v>160</v>
      </c>
      <c r="B298" s="415"/>
      <c r="C298" s="415"/>
      <c r="D298" s="415"/>
      <c r="E298" s="415"/>
      <c r="F298" s="415"/>
      <c r="G298" s="415"/>
      <c r="H298" s="415"/>
      <c r="I298" s="415"/>
      <c r="J298" s="415"/>
      <c r="K298" s="415"/>
      <c r="L298" s="415"/>
      <c r="M298" s="415"/>
      <c r="N298" s="415"/>
      <c r="O298" s="415"/>
      <c r="P298" s="415"/>
      <c r="Q298" s="415"/>
      <c r="R298" s="415"/>
      <c r="S298" s="415"/>
      <c r="T298" s="415"/>
      <c r="U298" s="415"/>
      <c r="V298" s="415"/>
      <c r="W298" s="415"/>
      <c r="X298" s="415"/>
      <c r="Y298" s="415"/>
      <c r="Z298" s="415"/>
      <c r="AA298" s="66"/>
      <c r="AB298" s="66"/>
      <c r="AC298" s="83"/>
    </row>
    <row r="299" spans="1:68" ht="37.5" customHeight="1" x14ac:dyDescent="0.25">
      <c r="A299" s="63" t="s">
        <v>453</v>
      </c>
      <c r="B299" s="63" t="s">
        <v>454</v>
      </c>
      <c r="C299" s="36">
        <v>4301135504</v>
      </c>
      <c r="D299" s="416">
        <v>4640242181554</v>
      </c>
      <c r="E299" s="416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96</v>
      </c>
      <c r="L299" s="37" t="s">
        <v>87</v>
      </c>
      <c r="M299" s="38" t="s">
        <v>85</v>
      </c>
      <c r="N299" s="38"/>
      <c r="O299" s="37">
        <v>180</v>
      </c>
      <c r="P299" s="530" t="s">
        <v>455</v>
      </c>
      <c r="Q299" s="418"/>
      <c r="R299" s="418"/>
      <c r="S299" s="418"/>
      <c r="T299" s="41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9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456</v>
      </c>
      <c r="AG299" s="81"/>
      <c r="AJ299" s="87" t="s">
        <v>88</v>
      </c>
      <c r="AK299" s="87">
        <v>1</v>
      </c>
      <c r="BB299" s="302" t="s">
        <v>95</v>
      </c>
      <c r="BM299" s="81">
        <f t="shared" ref="BM299:BM319" si="25">IFERROR(X299*I299,"0")</f>
        <v>0</v>
      </c>
      <c r="BN299" s="81">
        <f t="shared" ref="BN299:BN319" si="26">IFERROR(Y299*I299,"0")</f>
        <v>0</v>
      </c>
      <c r="BO299" s="81">
        <f t="shared" ref="BO299:BO319" si="27">IFERROR(X299/J299,"0")</f>
        <v>0</v>
      </c>
      <c r="BP299" s="81">
        <f t="shared" ref="BP299:BP319" si="28">IFERROR(Y299/J299,"0")</f>
        <v>0</v>
      </c>
    </row>
    <row r="300" spans="1:68" ht="27" customHeight="1" x14ac:dyDescent="0.25">
      <c r="A300" s="63" t="s">
        <v>457</v>
      </c>
      <c r="B300" s="63" t="s">
        <v>458</v>
      </c>
      <c r="C300" s="36">
        <v>4301135394</v>
      </c>
      <c r="D300" s="416">
        <v>4640242181561</v>
      </c>
      <c r="E300" s="416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96</v>
      </c>
      <c r="L300" s="37" t="s">
        <v>123</v>
      </c>
      <c r="M300" s="38" t="s">
        <v>85</v>
      </c>
      <c r="N300" s="38"/>
      <c r="O300" s="37">
        <v>180</v>
      </c>
      <c r="P300" s="531" t="s">
        <v>459</v>
      </c>
      <c r="Q300" s="418"/>
      <c r="R300" s="418"/>
      <c r="S300" s="418"/>
      <c r="T300" s="41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03" t="s">
        <v>460</v>
      </c>
      <c r="AG300" s="81"/>
      <c r="AJ300" s="87" t="s">
        <v>124</v>
      </c>
      <c r="AK300" s="87">
        <v>14</v>
      </c>
      <c r="BB300" s="30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461</v>
      </c>
      <c r="B301" s="63" t="s">
        <v>462</v>
      </c>
      <c r="C301" s="36">
        <v>4301135374</v>
      </c>
      <c r="D301" s="416">
        <v>4640242181424</v>
      </c>
      <c r="E301" s="416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123</v>
      </c>
      <c r="M301" s="38" t="s">
        <v>85</v>
      </c>
      <c r="N301" s="38"/>
      <c r="O301" s="37">
        <v>180</v>
      </c>
      <c r="P301" s="53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18"/>
      <c r="R301" s="418"/>
      <c r="S301" s="418"/>
      <c r="T301" s="41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05" t="s">
        <v>456</v>
      </c>
      <c r="AG301" s="81"/>
      <c r="AJ301" s="87" t="s">
        <v>124</v>
      </c>
      <c r="AK301" s="87">
        <v>12</v>
      </c>
      <c r="BB301" s="30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463</v>
      </c>
      <c r="B302" s="63" t="s">
        <v>464</v>
      </c>
      <c r="C302" s="36">
        <v>4301135320</v>
      </c>
      <c r="D302" s="416">
        <v>4640242181592</v>
      </c>
      <c r="E302" s="416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96</v>
      </c>
      <c r="L302" s="37" t="s">
        <v>87</v>
      </c>
      <c r="M302" s="38" t="s">
        <v>85</v>
      </c>
      <c r="N302" s="38"/>
      <c r="O302" s="37">
        <v>180</v>
      </c>
      <c r="P302" s="533" t="s">
        <v>465</v>
      </c>
      <c r="Q302" s="418"/>
      <c r="R302" s="418"/>
      <c r="S302" s="418"/>
      <c r="T302" s="41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7" t="s">
        <v>466</v>
      </c>
      <c r="AG302" s="81"/>
      <c r="AJ302" s="87" t="s">
        <v>88</v>
      </c>
      <c r="AK302" s="87">
        <v>1</v>
      </c>
      <c r="BB302" s="30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467</v>
      </c>
      <c r="B303" s="63" t="s">
        <v>468</v>
      </c>
      <c r="C303" s="36">
        <v>4301135552</v>
      </c>
      <c r="D303" s="416">
        <v>4640242181431</v>
      </c>
      <c r="E303" s="416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96</v>
      </c>
      <c r="L303" s="37" t="s">
        <v>87</v>
      </c>
      <c r="M303" s="38" t="s">
        <v>85</v>
      </c>
      <c r="N303" s="38"/>
      <c r="O303" s="37">
        <v>180</v>
      </c>
      <c r="P303" s="534" t="s">
        <v>469</v>
      </c>
      <c r="Q303" s="418"/>
      <c r="R303" s="418"/>
      <c r="S303" s="418"/>
      <c r="T303" s="41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470</v>
      </c>
      <c r="AG303" s="81"/>
      <c r="AJ303" s="87" t="s">
        <v>88</v>
      </c>
      <c r="AK303" s="87">
        <v>1</v>
      </c>
      <c r="BB303" s="31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471</v>
      </c>
      <c r="B304" s="63" t="s">
        <v>472</v>
      </c>
      <c r="C304" s="36">
        <v>4301135405</v>
      </c>
      <c r="D304" s="416">
        <v>4640242181523</v>
      </c>
      <c r="E304" s="416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96</v>
      </c>
      <c r="L304" s="37" t="s">
        <v>123</v>
      </c>
      <c r="M304" s="38" t="s">
        <v>85</v>
      </c>
      <c r="N304" s="38"/>
      <c r="O304" s="37">
        <v>180</v>
      </c>
      <c r="P304" s="53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18"/>
      <c r="R304" s="418"/>
      <c r="S304" s="418"/>
      <c r="T304" s="41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460</v>
      </c>
      <c r="AG304" s="81"/>
      <c r="AJ304" s="87" t="s">
        <v>124</v>
      </c>
      <c r="AK304" s="87">
        <v>14</v>
      </c>
      <c r="BB304" s="31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473</v>
      </c>
      <c r="B305" s="63" t="s">
        <v>474</v>
      </c>
      <c r="C305" s="36">
        <v>4301135404</v>
      </c>
      <c r="D305" s="416">
        <v>4640242181516</v>
      </c>
      <c r="E305" s="41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87</v>
      </c>
      <c r="M305" s="38" t="s">
        <v>85</v>
      </c>
      <c r="N305" s="38"/>
      <c r="O305" s="37">
        <v>180</v>
      </c>
      <c r="P305" s="536" t="s">
        <v>475</v>
      </c>
      <c r="Q305" s="418"/>
      <c r="R305" s="418"/>
      <c r="S305" s="418"/>
      <c r="T305" s="41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470</v>
      </c>
      <c r="AG305" s="81"/>
      <c r="AJ305" s="87" t="s">
        <v>88</v>
      </c>
      <c r="AK305" s="87">
        <v>1</v>
      </c>
      <c r="BB305" s="31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476</v>
      </c>
      <c r="B306" s="63" t="s">
        <v>477</v>
      </c>
      <c r="C306" s="36">
        <v>4301135375</v>
      </c>
      <c r="D306" s="416">
        <v>4640242181486</v>
      </c>
      <c r="E306" s="416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123</v>
      </c>
      <c r="M306" s="38" t="s">
        <v>85</v>
      </c>
      <c r="N306" s="38"/>
      <c r="O306" s="37">
        <v>180</v>
      </c>
      <c r="P306" s="53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18"/>
      <c r="R306" s="418"/>
      <c r="S306" s="418"/>
      <c r="T306" s="41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456</v>
      </c>
      <c r="AG306" s="81"/>
      <c r="AJ306" s="87" t="s">
        <v>124</v>
      </c>
      <c r="AK306" s="87">
        <v>14</v>
      </c>
      <c r="BB306" s="31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478</v>
      </c>
      <c r="B307" s="63" t="s">
        <v>479</v>
      </c>
      <c r="C307" s="36">
        <v>4301135402</v>
      </c>
      <c r="D307" s="416">
        <v>4640242181493</v>
      </c>
      <c r="E307" s="416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87</v>
      </c>
      <c r="M307" s="38" t="s">
        <v>85</v>
      </c>
      <c r="N307" s="38"/>
      <c r="O307" s="37">
        <v>180</v>
      </c>
      <c r="P307" s="538" t="s">
        <v>480</v>
      </c>
      <c r="Q307" s="418"/>
      <c r="R307" s="418"/>
      <c r="S307" s="418"/>
      <c r="T307" s="41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456</v>
      </c>
      <c r="AG307" s="81"/>
      <c r="AJ307" s="87" t="s">
        <v>88</v>
      </c>
      <c r="AK307" s="87">
        <v>1</v>
      </c>
      <c r="BB307" s="31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481</v>
      </c>
      <c r="B308" s="63" t="s">
        <v>482</v>
      </c>
      <c r="C308" s="36">
        <v>4301135403</v>
      </c>
      <c r="D308" s="416">
        <v>4640242181509</v>
      </c>
      <c r="E308" s="416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123</v>
      </c>
      <c r="M308" s="38" t="s">
        <v>85</v>
      </c>
      <c r="N308" s="38"/>
      <c r="O308" s="37">
        <v>180</v>
      </c>
      <c r="P308" s="5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18"/>
      <c r="R308" s="418"/>
      <c r="S308" s="418"/>
      <c r="T308" s="41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456</v>
      </c>
      <c r="AG308" s="81"/>
      <c r="AJ308" s="87" t="s">
        <v>124</v>
      </c>
      <c r="AK308" s="87">
        <v>14</v>
      </c>
      <c r="BB308" s="32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483</v>
      </c>
      <c r="B309" s="63" t="s">
        <v>484</v>
      </c>
      <c r="C309" s="36">
        <v>4301135304</v>
      </c>
      <c r="D309" s="416">
        <v>4640242181240</v>
      </c>
      <c r="E309" s="416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96</v>
      </c>
      <c r="L309" s="37" t="s">
        <v>123</v>
      </c>
      <c r="M309" s="38" t="s">
        <v>85</v>
      </c>
      <c r="N309" s="38"/>
      <c r="O309" s="37">
        <v>180</v>
      </c>
      <c r="P309" s="540" t="s">
        <v>485</v>
      </c>
      <c r="Q309" s="418"/>
      <c r="R309" s="418"/>
      <c r="S309" s="418"/>
      <c r="T309" s="41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21" t="s">
        <v>456</v>
      </c>
      <c r="AG309" s="81"/>
      <c r="AJ309" s="87" t="s">
        <v>124</v>
      </c>
      <c r="AK309" s="87">
        <v>14</v>
      </c>
      <c r="BB309" s="32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4301135310</v>
      </c>
      <c r="D310" s="416">
        <v>4640242181318</v>
      </c>
      <c r="E310" s="416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96</v>
      </c>
      <c r="L310" s="37" t="s">
        <v>123</v>
      </c>
      <c r="M310" s="38" t="s">
        <v>85</v>
      </c>
      <c r="N310" s="38"/>
      <c r="O310" s="37">
        <v>180</v>
      </c>
      <c r="P310" s="541" t="s">
        <v>488</v>
      </c>
      <c r="Q310" s="418"/>
      <c r="R310" s="418"/>
      <c r="S310" s="418"/>
      <c r="T310" s="41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23" t="s">
        <v>460</v>
      </c>
      <c r="AG310" s="81"/>
      <c r="AJ310" s="87" t="s">
        <v>124</v>
      </c>
      <c r="AK310" s="87">
        <v>14</v>
      </c>
      <c r="BB310" s="32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4301135306</v>
      </c>
      <c r="D311" s="416">
        <v>4640242181387</v>
      </c>
      <c r="E311" s="416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175</v>
      </c>
      <c r="L311" s="37" t="s">
        <v>123</v>
      </c>
      <c r="M311" s="38" t="s">
        <v>85</v>
      </c>
      <c r="N311" s="38"/>
      <c r="O311" s="37">
        <v>180</v>
      </c>
      <c r="P311" s="542" t="s">
        <v>491</v>
      </c>
      <c r="Q311" s="418"/>
      <c r="R311" s="418"/>
      <c r="S311" s="418"/>
      <c r="T311" s="41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456</v>
      </c>
      <c r="AG311" s="81"/>
      <c r="AJ311" s="87" t="s">
        <v>124</v>
      </c>
      <c r="AK311" s="87">
        <v>18</v>
      </c>
      <c r="BB311" s="326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492</v>
      </c>
      <c r="B312" s="63" t="s">
        <v>493</v>
      </c>
      <c r="C312" s="36">
        <v>4301135305</v>
      </c>
      <c r="D312" s="416">
        <v>4640242181394</v>
      </c>
      <c r="E312" s="416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175</v>
      </c>
      <c r="L312" s="37" t="s">
        <v>123</v>
      </c>
      <c r="M312" s="38" t="s">
        <v>85</v>
      </c>
      <c r="N312" s="38"/>
      <c r="O312" s="37">
        <v>180</v>
      </c>
      <c r="P312" s="543" t="s">
        <v>494</v>
      </c>
      <c r="Q312" s="418"/>
      <c r="R312" s="418"/>
      <c r="S312" s="418"/>
      <c r="T312" s="41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456</v>
      </c>
      <c r="AG312" s="81"/>
      <c r="AJ312" s="87" t="s">
        <v>124</v>
      </c>
      <c r="AK312" s="87">
        <v>18</v>
      </c>
      <c r="BB312" s="328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495</v>
      </c>
      <c r="B313" s="63" t="s">
        <v>496</v>
      </c>
      <c r="C313" s="36">
        <v>4301135309</v>
      </c>
      <c r="D313" s="416">
        <v>4640242181332</v>
      </c>
      <c r="E313" s="416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175</v>
      </c>
      <c r="L313" s="37" t="s">
        <v>87</v>
      </c>
      <c r="M313" s="38" t="s">
        <v>85</v>
      </c>
      <c r="N313" s="38"/>
      <c r="O313" s="37">
        <v>180</v>
      </c>
      <c r="P313" s="544" t="s">
        <v>497</v>
      </c>
      <c r="Q313" s="418"/>
      <c r="R313" s="418"/>
      <c r="S313" s="418"/>
      <c r="T313" s="41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456</v>
      </c>
      <c r="AG313" s="81"/>
      <c r="AJ313" s="87" t="s">
        <v>88</v>
      </c>
      <c r="AK313" s="87">
        <v>1</v>
      </c>
      <c r="BB313" s="330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498</v>
      </c>
      <c r="B314" s="63" t="s">
        <v>499</v>
      </c>
      <c r="C314" s="36">
        <v>4301135308</v>
      </c>
      <c r="D314" s="416">
        <v>4640242181349</v>
      </c>
      <c r="E314" s="416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175</v>
      </c>
      <c r="L314" s="37" t="s">
        <v>123</v>
      </c>
      <c r="M314" s="38" t="s">
        <v>85</v>
      </c>
      <c r="N314" s="38"/>
      <c r="O314" s="37">
        <v>180</v>
      </c>
      <c r="P314" s="545" t="s">
        <v>500</v>
      </c>
      <c r="Q314" s="418"/>
      <c r="R314" s="418"/>
      <c r="S314" s="418"/>
      <c r="T314" s="41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456</v>
      </c>
      <c r="AG314" s="81"/>
      <c r="AJ314" s="87" t="s">
        <v>124</v>
      </c>
      <c r="AK314" s="87">
        <v>18</v>
      </c>
      <c r="BB314" s="332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501</v>
      </c>
      <c r="B315" s="63" t="s">
        <v>502</v>
      </c>
      <c r="C315" s="36">
        <v>4301135307</v>
      </c>
      <c r="D315" s="416">
        <v>4640242181370</v>
      </c>
      <c r="E315" s="416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175</v>
      </c>
      <c r="L315" s="37" t="s">
        <v>87</v>
      </c>
      <c r="M315" s="38" t="s">
        <v>85</v>
      </c>
      <c r="N315" s="38"/>
      <c r="O315" s="37">
        <v>180</v>
      </c>
      <c r="P315" s="546" t="s">
        <v>503</v>
      </c>
      <c r="Q315" s="418"/>
      <c r="R315" s="418"/>
      <c r="S315" s="418"/>
      <c r="T315" s="41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3" t="s">
        <v>504</v>
      </c>
      <c r="AG315" s="81"/>
      <c r="AJ315" s="87" t="s">
        <v>88</v>
      </c>
      <c r="AK315" s="87">
        <v>1</v>
      </c>
      <c r="BB315" s="334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505</v>
      </c>
      <c r="B316" s="63" t="s">
        <v>506</v>
      </c>
      <c r="C316" s="36">
        <v>4301135318</v>
      </c>
      <c r="D316" s="416">
        <v>4607111037480</v>
      </c>
      <c r="E316" s="416"/>
      <c r="F316" s="62">
        <v>1</v>
      </c>
      <c r="G316" s="37">
        <v>4</v>
      </c>
      <c r="H316" s="62">
        <v>4</v>
      </c>
      <c r="I316" s="62">
        <v>4.2724000000000002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47" t="s">
        <v>507</v>
      </c>
      <c r="Q316" s="418"/>
      <c r="R316" s="418"/>
      <c r="S316" s="418"/>
      <c r="T316" s="41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508</v>
      </c>
      <c r="AG316" s="81"/>
      <c r="AJ316" s="87" t="s">
        <v>88</v>
      </c>
      <c r="AK316" s="87">
        <v>1</v>
      </c>
      <c r="BB316" s="336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509</v>
      </c>
      <c r="B317" s="63" t="s">
        <v>510</v>
      </c>
      <c r="C317" s="36">
        <v>4301135319</v>
      </c>
      <c r="D317" s="416">
        <v>4607111037473</v>
      </c>
      <c r="E317" s="416"/>
      <c r="F317" s="62">
        <v>1</v>
      </c>
      <c r="G317" s="37">
        <v>4</v>
      </c>
      <c r="H317" s="62">
        <v>4</v>
      </c>
      <c r="I317" s="62">
        <v>4.2300000000000004</v>
      </c>
      <c r="J317" s="37">
        <v>84</v>
      </c>
      <c r="K317" s="37" t="s">
        <v>86</v>
      </c>
      <c r="L317" s="37" t="s">
        <v>87</v>
      </c>
      <c r="M317" s="38" t="s">
        <v>85</v>
      </c>
      <c r="N317" s="38"/>
      <c r="O317" s="37">
        <v>180</v>
      </c>
      <c r="P317" s="548" t="s">
        <v>511</v>
      </c>
      <c r="Q317" s="418"/>
      <c r="R317" s="418"/>
      <c r="S317" s="418"/>
      <c r="T317" s="41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7" t="s">
        <v>512</v>
      </c>
      <c r="AG317" s="81"/>
      <c r="AJ317" s="87" t="s">
        <v>88</v>
      </c>
      <c r="AK317" s="87">
        <v>1</v>
      </c>
      <c r="BB317" s="338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513</v>
      </c>
      <c r="B318" s="63" t="s">
        <v>514</v>
      </c>
      <c r="C318" s="36">
        <v>4301135198</v>
      </c>
      <c r="D318" s="416">
        <v>4640242180663</v>
      </c>
      <c r="E318" s="416"/>
      <c r="F318" s="62">
        <v>0.9</v>
      </c>
      <c r="G318" s="37">
        <v>4</v>
      </c>
      <c r="H318" s="62">
        <v>3.6</v>
      </c>
      <c r="I318" s="62">
        <v>3.83</v>
      </c>
      <c r="J318" s="37">
        <v>84</v>
      </c>
      <c r="K318" s="37" t="s">
        <v>86</v>
      </c>
      <c r="L318" s="37" t="s">
        <v>87</v>
      </c>
      <c r="M318" s="38" t="s">
        <v>85</v>
      </c>
      <c r="N318" s="38"/>
      <c r="O318" s="37">
        <v>180</v>
      </c>
      <c r="P318" s="549" t="s">
        <v>515</v>
      </c>
      <c r="Q318" s="418"/>
      <c r="R318" s="418"/>
      <c r="S318" s="418"/>
      <c r="T318" s="419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9" t="s">
        <v>516</v>
      </c>
      <c r="AG318" s="81"/>
      <c r="AJ318" s="87" t="s">
        <v>88</v>
      </c>
      <c r="AK318" s="87">
        <v>1</v>
      </c>
      <c r="BB318" s="340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517</v>
      </c>
      <c r="B319" s="63" t="s">
        <v>518</v>
      </c>
      <c r="C319" s="36">
        <v>4301135723</v>
      </c>
      <c r="D319" s="416">
        <v>4640242181783</v>
      </c>
      <c r="E319" s="416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96</v>
      </c>
      <c r="L319" s="37" t="s">
        <v>87</v>
      </c>
      <c r="M319" s="38" t="s">
        <v>85</v>
      </c>
      <c r="N319" s="38"/>
      <c r="O319" s="37">
        <v>180</v>
      </c>
      <c r="P319" s="550" t="s">
        <v>519</v>
      </c>
      <c r="Q319" s="418"/>
      <c r="R319" s="418"/>
      <c r="S319" s="418"/>
      <c r="T319" s="419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IFERROR(IF(X319="","",X319*0.00936),"")</f>
        <v>0</v>
      </c>
      <c r="AA319" s="68" t="s">
        <v>46</v>
      </c>
      <c r="AB319" s="69" t="s">
        <v>46</v>
      </c>
      <c r="AC319" s="341" t="s">
        <v>520</v>
      </c>
      <c r="AG319" s="81"/>
      <c r="AJ319" s="87" t="s">
        <v>88</v>
      </c>
      <c r="AK319" s="87">
        <v>1</v>
      </c>
      <c r="BB319" s="342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x14ac:dyDescent="0.2">
      <c r="A320" s="423"/>
      <c r="B320" s="423"/>
      <c r="C320" s="423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3"/>
      <c r="O320" s="424"/>
      <c r="P320" s="420" t="s">
        <v>40</v>
      </c>
      <c r="Q320" s="421"/>
      <c r="R320" s="421"/>
      <c r="S320" s="421"/>
      <c r="T320" s="421"/>
      <c r="U320" s="421"/>
      <c r="V320" s="422"/>
      <c r="W320" s="42" t="s">
        <v>39</v>
      </c>
      <c r="X320" s="43">
        <f>IFERROR(SUM(X299:X319),"0")</f>
        <v>0</v>
      </c>
      <c r="Y320" s="43">
        <f>IFERROR(SUM(Y299:Y319),"0")</f>
        <v>0</v>
      </c>
      <c r="Z320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423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4"/>
      <c r="P321" s="420" t="s">
        <v>40</v>
      </c>
      <c r="Q321" s="421"/>
      <c r="R321" s="421"/>
      <c r="S321" s="421"/>
      <c r="T321" s="421"/>
      <c r="U321" s="421"/>
      <c r="V321" s="422"/>
      <c r="W321" s="42" t="s">
        <v>0</v>
      </c>
      <c r="X321" s="43">
        <f>IFERROR(SUMPRODUCT(X299:X319*H299:H319),"0")</f>
        <v>0</v>
      </c>
      <c r="Y321" s="43">
        <f>IFERROR(SUMPRODUCT(Y299:Y319*H299:H319),"0")</f>
        <v>0</v>
      </c>
      <c r="Z321" s="42"/>
      <c r="AA321" s="67"/>
      <c r="AB321" s="67"/>
      <c r="AC321" s="67"/>
    </row>
    <row r="322" spans="1:68" ht="16.5" customHeight="1" x14ac:dyDescent="0.25">
      <c r="A322" s="414" t="s">
        <v>521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414"/>
      <c r="AA322" s="65"/>
      <c r="AB322" s="65"/>
      <c r="AC322" s="82"/>
    </row>
    <row r="323" spans="1:68" ht="14.25" customHeight="1" x14ac:dyDescent="0.25">
      <c r="A323" s="415" t="s">
        <v>160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415"/>
      <c r="AA323" s="66"/>
      <c r="AB323" s="66"/>
      <c r="AC323" s="83"/>
    </row>
    <row r="324" spans="1:68" ht="27" customHeight="1" x14ac:dyDescent="0.25">
      <c r="A324" s="63" t="s">
        <v>522</v>
      </c>
      <c r="B324" s="63" t="s">
        <v>523</v>
      </c>
      <c r="C324" s="36">
        <v>4301135268</v>
      </c>
      <c r="D324" s="416">
        <v>4640242181134</v>
      </c>
      <c r="E324" s="416"/>
      <c r="F324" s="62">
        <v>0.8</v>
      </c>
      <c r="G324" s="37">
        <v>5</v>
      </c>
      <c r="H324" s="62">
        <v>4</v>
      </c>
      <c r="I324" s="62">
        <v>4.2830000000000004</v>
      </c>
      <c r="J324" s="37">
        <v>84</v>
      </c>
      <c r="K324" s="37" t="s">
        <v>86</v>
      </c>
      <c r="L324" s="37" t="s">
        <v>87</v>
      </c>
      <c r="M324" s="38" t="s">
        <v>85</v>
      </c>
      <c r="N324" s="38"/>
      <c r="O324" s="37">
        <v>180</v>
      </c>
      <c r="P324" s="551" t="s">
        <v>524</v>
      </c>
      <c r="Q324" s="418"/>
      <c r="R324" s="418"/>
      <c r="S324" s="418"/>
      <c r="T324" s="419"/>
      <c r="U324" s="39" t="s">
        <v>46</v>
      </c>
      <c r="V324" s="39" t="s">
        <v>46</v>
      </c>
      <c r="W324" s="40" t="s">
        <v>39</v>
      </c>
      <c r="X324" s="58">
        <v>0</v>
      </c>
      <c r="Y324" s="55">
        <f>IFERROR(IF(X324="","",X324),"")</f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3" t="s">
        <v>525</v>
      </c>
      <c r="AG324" s="81"/>
      <c r="AJ324" s="87" t="s">
        <v>88</v>
      </c>
      <c r="AK324" s="87">
        <v>1</v>
      </c>
      <c r="BB324" s="344" t="s">
        <v>95</v>
      </c>
      <c r="BM324" s="81">
        <f>IFERROR(X324*I324,"0")</f>
        <v>0</v>
      </c>
      <c r="BN324" s="81">
        <f>IFERROR(Y324*I324,"0")</f>
        <v>0</v>
      </c>
      <c r="BO324" s="81">
        <f>IFERROR(X324/J324,"0")</f>
        <v>0</v>
      </c>
      <c r="BP324" s="81">
        <f>IFERROR(Y324/J324,"0")</f>
        <v>0</v>
      </c>
    </row>
    <row r="325" spans="1:68" x14ac:dyDescent="0.2">
      <c r="A325" s="423"/>
      <c r="B325" s="423"/>
      <c r="C325" s="423"/>
      <c r="D325" s="423"/>
      <c r="E325" s="423"/>
      <c r="F325" s="423"/>
      <c r="G325" s="423"/>
      <c r="H325" s="423"/>
      <c r="I325" s="423"/>
      <c r="J325" s="423"/>
      <c r="K325" s="423"/>
      <c r="L325" s="423"/>
      <c r="M325" s="423"/>
      <c r="N325" s="423"/>
      <c r="O325" s="424"/>
      <c r="P325" s="420" t="s">
        <v>40</v>
      </c>
      <c r="Q325" s="421"/>
      <c r="R325" s="421"/>
      <c r="S325" s="421"/>
      <c r="T325" s="421"/>
      <c r="U325" s="421"/>
      <c r="V325" s="422"/>
      <c r="W325" s="42" t="s">
        <v>39</v>
      </c>
      <c r="X325" s="43">
        <f>IFERROR(SUM(X324:X324),"0")</f>
        <v>0</v>
      </c>
      <c r="Y325" s="43">
        <f>IFERROR(SUM(Y324:Y324),"0")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423"/>
      <c r="B326" s="423"/>
      <c r="C326" s="423"/>
      <c r="D326" s="423"/>
      <c r="E326" s="423"/>
      <c r="F326" s="423"/>
      <c r="G326" s="423"/>
      <c r="H326" s="423"/>
      <c r="I326" s="423"/>
      <c r="J326" s="423"/>
      <c r="K326" s="423"/>
      <c r="L326" s="423"/>
      <c r="M326" s="423"/>
      <c r="N326" s="423"/>
      <c r="O326" s="424"/>
      <c r="P326" s="420" t="s">
        <v>40</v>
      </c>
      <c r="Q326" s="421"/>
      <c r="R326" s="421"/>
      <c r="S326" s="421"/>
      <c r="T326" s="421"/>
      <c r="U326" s="421"/>
      <c r="V326" s="422"/>
      <c r="W326" s="42" t="s">
        <v>0</v>
      </c>
      <c r="X326" s="43">
        <f>IFERROR(SUMPRODUCT(X324:X324*H324:H324),"0")</f>
        <v>0</v>
      </c>
      <c r="Y326" s="43">
        <f>IFERROR(SUMPRODUCT(Y324:Y324*H324:H324),"0")</f>
        <v>0</v>
      </c>
      <c r="Z326" s="42"/>
      <c r="AA326" s="67"/>
      <c r="AB326" s="67"/>
      <c r="AC326" s="67"/>
    </row>
    <row r="327" spans="1:68" ht="15" customHeight="1" x14ac:dyDescent="0.2">
      <c r="A327" s="423"/>
      <c r="B327" s="423"/>
      <c r="C327" s="423"/>
      <c r="D327" s="423"/>
      <c r="E327" s="423"/>
      <c r="F327" s="423"/>
      <c r="G327" s="423"/>
      <c r="H327" s="423"/>
      <c r="I327" s="423"/>
      <c r="J327" s="423"/>
      <c r="K327" s="423"/>
      <c r="L327" s="423"/>
      <c r="M327" s="423"/>
      <c r="N327" s="423"/>
      <c r="O327" s="555"/>
      <c r="P327" s="552" t="s">
        <v>33</v>
      </c>
      <c r="Q327" s="553"/>
      <c r="R327" s="553"/>
      <c r="S327" s="553"/>
      <c r="T327" s="553"/>
      <c r="U327" s="553"/>
      <c r="V327" s="554"/>
      <c r="W327" s="42" t="s">
        <v>0</v>
      </c>
      <c r="X327" s="43">
        <f>IFERROR(X24+X33+X40+X52+X57+X61+X65+X69+X75+X81+X86+X93+X104+X111+X121+X125+X131+X137+X143+X148+X153+X159+X164+X170+X178+X183+X191+X195+X204+X211+X221+X229+X234+X240+X245+X251+X257+X264+X270+X274+X282+X286+X291+X297+X321+X326,"0")</f>
        <v>0</v>
      </c>
      <c r="Y327" s="43">
        <f>IFERROR(Y24+Y33+Y40+Y52+Y57+Y61+Y65+Y69+Y75+Y81+Y86+Y93+Y104+Y111+Y121+Y125+Y131+Y137+Y143+Y148+Y153+Y159+Y164+Y170+Y178+Y183+Y191+Y195+Y204+Y211+Y221+Y229+Y234+Y240+Y245+Y251+Y257+Y264+Y270+Y274+Y282+Y286+Y291+Y297+Y321+Y326,"0")</f>
        <v>0</v>
      </c>
      <c r="Z327" s="42"/>
      <c r="AA327" s="67"/>
      <c r="AB327" s="67"/>
      <c r="AC327" s="67"/>
    </row>
    <row r="328" spans="1:68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3"/>
      <c r="O328" s="555"/>
      <c r="P328" s="552" t="s">
        <v>34</v>
      </c>
      <c r="Q328" s="553"/>
      <c r="R328" s="553"/>
      <c r="S328" s="553"/>
      <c r="T328" s="553"/>
      <c r="U328" s="553"/>
      <c r="V328" s="554"/>
      <c r="W328" s="42" t="s">
        <v>0</v>
      </c>
      <c r="X328" s="43">
        <f>IFERROR(SUM(BM22:BM324),"0")</f>
        <v>0</v>
      </c>
      <c r="Y328" s="43">
        <f>IFERROR(SUM(BN22:BN324),"0")</f>
        <v>0</v>
      </c>
      <c r="Z328" s="42"/>
      <c r="AA328" s="67"/>
      <c r="AB328" s="67"/>
      <c r="AC328" s="67"/>
    </row>
    <row r="329" spans="1:68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555"/>
      <c r="P329" s="552" t="s">
        <v>35</v>
      </c>
      <c r="Q329" s="553"/>
      <c r="R329" s="553"/>
      <c r="S329" s="553"/>
      <c r="T329" s="553"/>
      <c r="U329" s="553"/>
      <c r="V329" s="554"/>
      <c r="W329" s="42" t="s">
        <v>20</v>
      </c>
      <c r="X329" s="44">
        <f>ROUNDUP(SUM(BO22:BO324),0)</f>
        <v>0</v>
      </c>
      <c r="Y329" s="44">
        <f>ROUNDUP(SUM(BP22:BP324),0)</f>
        <v>0</v>
      </c>
      <c r="Z329" s="42"/>
      <c r="AA329" s="67"/>
      <c r="AB329" s="67"/>
      <c r="AC329" s="67"/>
    </row>
    <row r="330" spans="1:68" x14ac:dyDescent="0.2">
      <c r="A330" s="423"/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555"/>
      <c r="P330" s="552" t="s">
        <v>36</v>
      </c>
      <c r="Q330" s="553"/>
      <c r="R330" s="553"/>
      <c r="S330" s="553"/>
      <c r="T330" s="553"/>
      <c r="U330" s="553"/>
      <c r="V330" s="554"/>
      <c r="W330" s="42" t="s">
        <v>0</v>
      </c>
      <c r="X330" s="43">
        <f>GrossWeightTotal+PalletQtyTotal*25</f>
        <v>0</v>
      </c>
      <c r="Y330" s="43">
        <f>GrossWeightTotalR+PalletQtyTotalR*25</f>
        <v>0</v>
      </c>
      <c r="Z330" s="42"/>
      <c r="AA330" s="67"/>
      <c r="AB330" s="67"/>
      <c r="AC330" s="67"/>
    </row>
    <row r="331" spans="1:68" x14ac:dyDescent="0.2">
      <c r="A331" s="423"/>
      <c r="B331" s="423"/>
      <c r="C331" s="423"/>
      <c r="D331" s="423"/>
      <c r="E331" s="423"/>
      <c r="F331" s="423"/>
      <c r="G331" s="423"/>
      <c r="H331" s="423"/>
      <c r="I331" s="423"/>
      <c r="J331" s="423"/>
      <c r="K331" s="423"/>
      <c r="L331" s="423"/>
      <c r="M331" s="423"/>
      <c r="N331" s="423"/>
      <c r="O331" s="555"/>
      <c r="P331" s="552" t="s">
        <v>37</v>
      </c>
      <c r="Q331" s="553"/>
      <c r="R331" s="553"/>
      <c r="S331" s="553"/>
      <c r="T331" s="553"/>
      <c r="U331" s="553"/>
      <c r="V331" s="554"/>
      <c r="W331" s="42" t="s">
        <v>20</v>
      </c>
      <c r="X331" s="43">
        <f>IFERROR(X23+X32+X39+X51+X56+X60+X64+X68+X74+X80+X85+X92+X103+X110+X120+X124+X130+X136+X142+X147+X152+X158+X163+X169+X177+X182+X190+X194+X203+X210+X220+X228+X233+X239+X244+X250+X256+X263+X269+X273+X281+X285+X290+X296+X320+X325,"0")</f>
        <v>0</v>
      </c>
      <c r="Y331" s="43">
        <f>IFERROR(Y23+Y32+Y39+Y51+Y56+Y60+Y64+Y68+Y74+Y80+Y85+Y92+Y103+Y110+Y120+Y124+Y130+Y136+Y142+Y147+Y152+Y158+Y163+Y169+Y177+Y182+Y190+Y194+Y203+Y210+Y220+Y228+Y233+Y239+Y244+Y250+Y256+Y263+Y269+Y273+Y281+Y285+Y290+Y296+Y320+Y325,"0")</f>
        <v>0</v>
      </c>
      <c r="Z331" s="42"/>
      <c r="AA331" s="67"/>
      <c r="AB331" s="67"/>
      <c r="AC331" s="67"/>
    </row>
    <row r="332" spans="1:68" ht="14.25" x14ac:dyDescent="0.2">
      <c r="A332" s="423"/>
      <c r="B332" s="423"/>
      <c r="C332" s="423"/>
      <c r="D332" s="423"/>
      <c r="E332" s="423"/>
      <c r="F332" s="423"/>
      <c r="G332" s="423"/>
      <c r="H332" s="423"/>
      <c r="I332" s="423"/>
      <c r="J332" s="423"/>
      <c r="K332" s="423"/>
      <c r="L332" s="423"/>
      <c r="M332" s="423"/>
      <c r="N332" s="423"/>
      <c r="O332" s="555"/>
      <c r="P332" s="552" t="s">
        <v>38</v>
      </c>
      <c r="Q332" s="553"/>
      <c r="R332" s="553"/>
      <c r="S332" s="553"/>
      <c r="T332" s="553"/>
      <c r="U332" s="553"/>
      <c r="V332" s="554"/>
      <c r="W332" s="45" t="s">
        <v>52</v>
      </c>
      <c r="X332" s="42"/>
      <c r="Y332" s="42"/>
      <c r="Z332" s="42">
        <f>IFERROR(Z23+Z32+Z39+Z51+Z56+Z60+Z64+Z68+Z74+Z80+Z85+Z92+Z103+Z110+Z120+Z124+Z130+Z136+Z142+Z147+Z152+Z158+Z163+Z169+Z177+Z182+Z190+Z194+Z203+Z210+Z220+Z228+Z233+Z239+Z244+Z250+Z256+Z263+Z269+Z273+Z281+Z285+Z290+Z296+Z320+Z325,"0")</f>
        <v>0</v>
      </c>
      <c r="AA332" s="67"/>
      <c r="AB332" s="67"/>
      <c r="AC332" s="67"/>
    </row>
    <row r="333" spans="1:68" ht="13.5" thickBot="1" x14ac:dyDescent="0.25"/>
    <row r="334" spans="1:68" ht="27" thickTop="1" thickBot="1" x14ac:dyDescent="0.25">
      <c r="A334" s="46" t="s">
        <v>9</v>
      </c>
      <c r="B334" s="88" t="s">
        <v>80</v>
      </c>
      <c r="C334" s="556" t="s">
        <v>45</v>
      </c>
      <c r="D334" s="556" t="s">
        <v>45</v>
      </c>
      <c r="E334" s="556" t="s">
        <v>45</v>
      </c>
      <c r="F334" s="556" t="s">
        <v>45</v>
      </c>
      <c r="G334" s="556" t="s">
        <v>45</v>
      </c>
      <c r="H334" s="556" t="s">
        <v>45</v>
      </c>
      <c r="I334" s="556" t="s">
        <v>45</v>
      </c>
      <c r="J334" s="556" t="s">
        <v>45</v>
      </c>
      <c r="K334" s="556" t="s">
        <v>45</v>
      </c>
      <c r="L334" s="556" t="s">
        <v>45</v>
      </c>
      <c r="M334" s="556" t="s">
        <v>45</v>
      </c>
      <c r="N334" s="557"/>
      <c r="O334" s="556" t="s">
        <v>45</v>
      </c>
      <c r="P334" s="556" t="s">
        <v>45</v>
      </c>
      <c r="Q334" s="556" t="s">
        <v>45</v>
      </c>
      <c r="R334" s="556" t="s">
        <v>45</v>
      </c>
      <c r="S334" s="556" t="s">
        <v>45</v>
      </c>
      <c r="T334" s="556" t="s">
        <v>45</v>
      </c>
      <c r="U334" s="556" t="s">
        <v>285</v>
      </c>
      <c r="V334" s="556" t="s">
        <v>285</v>
      </c>
      <c r="W334" s="88" t="s">
        <v>311</v>
      </c>
      <c r="X334" s="556" t="s">
        <v>330</v>
      </c>
      <c r="Y334" s="556" t="s">
        <v>330</v>
      </c>
      <c r="Z334" s="556" t="s">
        <v>330</v>
      </c>
      <c r="AA334" s="556" t="s">
        <v>330</v>
      </c>
      <c r="AB334" s="556" t="s">
        <v>330</v>
      </c>
      <c r="AC334" s="556" t="s">
        <v>330</v>
      </c>
      <c r="AD334" s="556" t="s">
        <v>330</v>
      </c>
      <c r="AE334" s="88" t="s">
        <v>404</v>
      </c>
      <c r="AF334" s="88" t="s">
        <v>409</v>
      </c>
      <c r="AG334" s="88" t="s">
        <v>416</v>
      </c>
      <c r="AH334" s="556" t="s">
        <v>286</v>
      </c>
      <c r="AI334" s="556" t="s">
        <v>286</v>
      </c>
    </row>
    <row r="335" spans="1:68" ht="14.25" customHeight="1" thickTop="1" x14ac:dyDescent="0.2">
      <c r="A335" s="558" t="s">
        <v>10</v>
      </c>
      <c r="B335" s="556" t="s">
        <v>80</v>
      </c>
      <c r="C335" s="556" t="s">
        <v>89</v>
      </c>
      <c r="D335" s="556" t="s">
        <v>106</v>
      </c>
      <c r="E335" s="556" t="s">
        <v>119</v>
      </c>
      <c r="F335" s="556" t="s">
        <v>142</v>
      </c>
      <c r="G335" s="556" t="s">
        <v>171</v>
      </c>
      <c r="H335" s="556" t="s">
        <v>178</v>
      </c>
      <c r="I335" s="556" t="s">
        <v>183</v>
      </c>
      <c r="J335" s="556" t="s">
        <v>196</v>
      </c>
      <c r="K335" s="556" t="s">
        <v>216</v>
      </c>
      <c r="L335" s="556" t="s">
        <v>226</v>
      </c>
      <c r="M335" s="556" t="s">
        <v>246</v>
      </c>
      <c r="N335" s="1"/>
      <c r="O335" s="556" t="s">
        <v>252</v>
      </c>
      <c r="P335" s="556" t="s">
        <v>259</v>
      </c>
      <c r="Q335" s="556" t="s">
        <v>265</v>
      </c>
      <c r="R335" s="556" t="s">
        <v>270</v>
      </c>
      <c r="S335" s="556" t="s">
        <v>273</v>
      </c>
      <c r="T335" s="556" t="s">
        <v>281</v>
      </c>
      <c r="U335" s="556" t="s">
        <v>286</v>
      </c>
      <c r="V335" s="556" t="s">
        <v>290</v>
      </c>
      <c r="W335" s="556" t="s">
        <v>312</v>
      </c>
      <c r="X335" s="556" t="s">
        <v>331</v>
      </c>
      <c r="Y335" s="556" t="s">
        <v>343</v>
      </c>
      <c r="Z335" s="556" t="s">
        <v>353</v>
      </c>
      <c r="AA335" s="556" t="s">
        <v>368</v>
      </c>
      <c r="AB335" s="556" t="s">
        <v>379</v>
      </c>
      <c r="AC335" s="556" t="s">
        <v>394</v>
      </c>
      <c r="AD335" s="556" t="s">
        <v>398</v>
      </c>
      <c r="AE335" s="556" t="s">
        <v>405</v>
      </c>
      <c r="AF335" s="556" t="s">
        <v>410</v>
      </c>
      <c r="AG335" s="556" t="s">
        <v>417</v>
      </c>
      <c r="AH335" s="556" t="s">
        <v>286</v>
      </c>
      <c r="AI335" s="556" t="s">
        <v>521</v>
      </c>
    </row>
    <row r="336" spans="1:68" ht="13.5" thickBot="1" x14ac:dyDescent="0.25">
      <c r="A336" s="55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1"/>
      <c r="O336" s="556"/>
      <c r="P336" s="556"/>
      <c r="Q336" s="556"/>
      <c r="R336" s="556"/>
      <c r="S336" s="556"/>
      <c r="T336" s="556"/>
      <c r="U336" s="556"/>
      <c r="V336" s="556"/>
      <c r="W336" s="556"/>
      <c r="X336" s="556"/>
      <c r="Y336" s="556"/>
      <c r="Z336" s="556"/>
      <c r="AA336" s="556"/>
      <c r="AB336" s="556"/>
      <c r="AC336" s="556"/>
      <c r="AD336" s="556"/>
      <c r="AE336" s="556"/>
      <c r="AF336" s="556"/>
      <c r="AG336" s="556"/>
      <c r="AH336" s="556"/>
      <c r="AI336" s="556"/>
    </row>
    <row r="337" spans="1:35" ht="18" thickTop="1" thickBot="1" x14ac:dyDescent="0.25">
      <c r="A337" s="46" t="s">
        <v>13</v>
      </c>
      <c r="B337" s="52">
        <f>IFERROR(X22*H22,"0")</f>
        <v>0</v>
      </c>
      <c r="C337" s="52">
        <f>IFERROR(X28*H28,"0")+IFERROR(X29*H29,"0")+IFERROR(X30*H30,"0")+IFERROR(X31*H31,"0")</f>
        <v>0</v>
      </c>
      <c r="D337" s="52">
        <f>IFERROR(X36*H36,"0")+IFERROR(X37*H37,"0")+IFERROR(X38*H38,"0")</f>
        <v>0</v>
      </c>
      <c r="E337" s="52">
        <f>IFERROR(X43*H43,"0")+IFERROR(X44*H44,"0")+IFERROR(X45*H45,"0")+IFERROR(X46*H46,"0")+IFERROR(X47*H47,"0")+IFERROR(X48*H48,"0")+IFERROR(X49*H49,"0")+IFERROR(X50*H50,"0")</f>
        <v>0</v>
      </c>
      <c r="F337" s="52">
        <f>IFERROR(X55*H55,"0")+IFERROR(X59*H59,"0")+IFERROR(X63*H63,"0")+IFERROR(X67*H67,"0")+IFERROR(X71*H71,"0")+IFERROR(X72*H72,"0")+IFERROR(X73*H73,"0")</f>
        <v>0</v>
      </c>
      <c r="G337" s="52">
        <f>IFERROR(X78*H78,"0")+IFERROR(X79*H79,"0")</f>
        <v>0</v>
      </c>
      <c r="H337" s="52">
        <f>IFERROR(X84*H84,"0")</f>
        <v>0</v>
      </c>
      <c r="I337" s="52">
        <f>IFERROR(X89*H89,"0")+IFERROR(X90*H90,"0")+IFERROR(X91*H91,"0")</f>
        <v>0</v>
      </c>
      <c r="J337" s="52">
        <f>IFERROR(X96*H96,"0")+IFERROR(X97*H97,"0")+IFERROR(X98*H98,"0")+IFERROR(X99*H99,"0")+IFERROR(X100*H100,"0")+IFERROR(X101*H101,"0")+IFERROR(X102*H102,"0")</f>
        <v>0</v>
      </c>
      <c r="K337" s="52">
        <f>IFERROR(X107*H107,"0")+IFERROR(X108*H108,"0")+IFERROR(X109*H109,"0")</f>
        <v>0</v>
      </c>
      <c r="L337" s="52">
        <f>IFERROR(X114*H114,"0")+IFERROR(X115*H115,"0")+IFERROR(X116*H116,"0")+IFERROR(X117*H117,"0")+IFERROR(X118*H118,"0")+IFERROR(X119*H119,"0")+IFERROR(X123*H123,"0")</f>
        <v>0</v>
      </c>
      <c r="M337" s="52">
        <f>IFERROR(X128*H128,"0")+IFERROR(X129*H129,"0")</f>
        <v>0</v>
      </c>
      <c r="N337" s="1"/>
      <c r="O337" s="52">
        <f>IFERROR(X134*H134,"0")+IFERROR(X135*H135,"0")</f>
        <v>0</v>
      </c>
      <c r="P337" s="52">
        <f>IFERROR(X140*H140,"0")+IFERROR(X141*H141,"0")</f>
        <v>0</v>
      </c>
      <c r="Q337" s="52">
        <f>IFERROR(X146*H146,"0")</f>
        <v>0</v>
      </c>
      <c r="R337" s="52">
        <f>IFERROR(X151*H151,"0")</f>
        <v>0</v>
      </c>
      <c r="S337" s="52">
        <f>IFERROR(X156*H156,"0")+IFERROR(X157*H157,"0")</f>
        <v>0</v>
      </c>
      <c r="T337" s="52">
        <f>IFERROR(X162*H162,"0")</f>
        <v>0</v>
      </c>
      <c r="U337" s="52">
        <f>IFERROR(X168*H168,"0")</f>
        <v>0</v>
      </c>
      <c r="V337" s="52">
        <f>IFERROR(X173*H173,"0")+IFERROR(X174*H174,"0")+IFERROR(X175*H175,"0")+IFERROR(X176*H176,"0")+IFERROR(X180*H180,"0")+IFERROR(X181*H181,"0")</f>
        <v>0</v>
      </c>
      <c r="W337" s="52">
        <f>IFERROR(X187*H187,"0")+IFERROR(X188*H188,"0")+IFERROR(X189*H189,"0")+IFERROR(X193*H193,"0")</f>
        <v>0</v>
      </c>
      <c r="X337" s="52">
        <f>IFERROR(X199*H199,"0")+IFERROR(X200*H200,"0")+IFERROR(X201*H201,"0")+IFERROR(X202*H202,"0")</f>
        <v>0</v>
      </c>
      <c r="Y337" s="52">
        <f>IFERROR(X207*H207,"0")+IFERROR(X208*H208,"0")+IFERROR(X209*H209,"0")</f>
        <v>0</v>
      </c>
      <c r="Z337" s="52">
        <f>IFERROR(X214*H214,"0")+IFERROR(X215*H215,"0")+IFERROR(X216*H216,"0")+IFERROR(X217*H217,"0")+IFERROR(X218*H218,"0")+IFERROR(X219*H219,"0")</f>
        <v>0</v>
      </c>
      <c r="AA337" s="52">
        <f>IFERROR(X224*H224,"0")+IFERROR(X225*H225,"0")+IFERROR(X226*H226,"0")+IFERROR(X227*H227,"0")</f>
        <v>0</v>
      </c>
      <c r="AB337" s="52">
        <f>IFERROR(X232*H232,"0")+IFERROR(X236*H236,"0")+IFERROR(X237*H237,"0")+IFERROR(X238*H238,"0")</f>
        <v>0</v>
      </c>
      <c r="AC337" s="52">
        <f>IFERROR(X243*H243,"0")</f>
        <v>0</v>
      </c>
      <c r="AD337" s="52">
        <f>IFERROR(X248*H248,"0")+IFERROR(X249*H249,"0")</f>
        <v>0</v>
      </c>
      <c r="AE337" s="52">
        <f>IFERROR(X255*H255,"0")</f>
        <v>0</v>
      </c>
      <c r="AF337" s="52">
        <f>IFERROR(X261*H261,"0")+IFERROR(X262*H262,"0")</f>
        <v>0</v>
      </c>
      <c r="AG337" s="52">
        <f>IFERROR(X268*H268,"0")+IFERROR(X272*H272,"0")</f>
        <v>0</v>
      </c>
      <c r="AH337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I337" s="52">
        <f>IFERROR(X324*H324,"0")</f>
        <v>0</v>
      </c>
    </row>
    <row r="338" spans="1:35" ht="13.5" thickTop="1" x14ac:dyDescent="0.2">
      <c r="C338" s="1"/>
    </row>
    <row r="339" spans="1:35" ht="19.5" customHeight="1" x14ac:dyDescent="0.2">
      <c r="A339" s="70" t="s">
        <v>62</v>
      </c>
      <c r="B339" s="70" t="s">
        <v>63</v>
      </c>
      <c r="C339" s="70" t="s">
        <v>65</v>
      </c>
    </row>
    <row r="340" spans="1:35" x14ac:dyDescent="0.2">
      <c r="A340" s="71">
        <f>SUMPRODUCT(--(BB:BB="ЗПФ"),--(W:W="кор"),H:H,Y:Y)+SUMPRODUCT(--(BB:BB="ЗПФ"),--(W:W="кг"),Y:Y)</f>
        <v>0</v>
      </c>
      <c r="B340" s="72">
        <f>SUMPRODUCT(--(BB:BB="ПГП"),--(W:W="кор"),H:H,Y:Y)+SUMPRODUCT(--(BB:BB="ПГП"),--(W:W="кг"),Y:Y)</f>
        <v>0</v>
      </c>
      <c r="C340" s="72">
        <f>SUMPRODUCT(--(BB:BB="КИЗ"),--(W:W="кор"),H:H,Y:Y)+SUMPRODUCT(--(BB:BB="КИЗ"),--(W:W="кг"),Y:Y)</f>
        <v>0</v>
      </c>
    </row>
  </sheetData>
  <sheetProtection algorithmName="SHA-512" hashValue="BJzX7XGgF5B3cXLSoJTWLrFrQGZqCb+mrjcWhEPOU6I3mpzDxXfVQNTQxElKQzul0nP1GPLwB83iwM81JgNmfA==" saltValue="sXE4O3nshzOAw15RCqIE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AE335:AE336"/>
    <mergeCell ref="AF335:AF336"/>
    <mergeCell ref="AG335:AG336"/>
    <mergeCell ref="AH335:AH336"/>
    <mergeCell ref="AI335:AI336"/>
    <mergeCell ref="V335:V336"/>
    <mergeCell ref="W335:W336"/>
    <mergeCell ref="X335:X336"/>
    <mergeCell ref="Y335:Y336"/>
    <mergeCell ref="Z335:Z336"/>
    <mergeCell ref="AA335:AA336"/>
    <mergeCell ref="AB335:AB336"/>
    <mergeCell ref="AC335:AC336"/>
    <mergeCell ref="AD335:AD336"/>
    <mergeCell ref="C334:T334"/>
    <mergeCell ref="U334:V334"/>
    <mergeCell ref="X334:AD334"/>
    <mergeCell ref="AH334:AI334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O335:O336"/>
    <mergeCell ref="P335:P336"/>
    <mergeCell ref="Q335:Q336"/>
    <mergeCell ref="R335:R336"/>
    <mergeCell ref="S335:S336"/>
    <mergeCell ref="T335:T336"/>
    <mergeCell ref="U335:U336"/>
    <mergeCell ref="A322:Z322"/>
    <mergeCell ref="A323:Z323"/>
    <mergeCell ref="D324:E324"/>
    <mergeCell ref="P324:T324"/>
    <mergeCell ref="P325:V325"/>
    <mergeCell ref="A325:O326"/>
    <mergeCell ref="P326:V326"/>
    <mergeCell ref="P327:V327"/>
    <mergeCell ref="A327:O332"/>
    <mergeCell ref="P328:V328"/>
    <mergeCell ref="P329:V329"/>
    <mergeCell ref="P330:V330"/>
    <mergeCell ref="P331:V331"/>
    <mergeCell ref="P332:V332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P194:V194"/>
    <mergeCell ref="A194:O195"/>
    <mergeCell ref="P195:V195"/>
    <mergeCell ref="A196:Z196"/>
    <mergeCell ref="A197:Z197"/>
    <mergeCell ref="A198:Z198"/>
    <mergeCell ref="D199:E199"/>
    <mergeCell ref="P199:T199"/>
    <mergeCell ref="D200:E200"/>
    <mergeCell ref="P200:T200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69:V169"/>
    <mergeCell ref="A169:O170"/>
    <mergeCell ref="P170:V170"/>
    <mergeCell ref="A171:Z171"/>
    <mergeCell ref="A172:Z172"/>
    <mergeCell ref="D173:E173"/>
    <mergeCell ref="P173:T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4 X315:X319 X313 X307 X305 X302:X303 X299 X272 X268 X255 X248 X243 X236:X238 X232 X226:X227 X224 X216:X218 X214 X208 X202 X193 X187:X189 X180:X181 X176 X173 X162 X156:X157 X151 X146 X135 X123 X114 X108:X109 X100:X101 X98 X89:X90 X84 X71:X73 X67 X63 X59 X55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14 X308:X312 X306 X304 X300:X301 X295 X293 X289 X284 X278:X280 X262 X249 X225 X219 X215 X209 X199:X201 X174:X175 X168 X140 X134 X118 X115 X107 X102 X96 X91 X78 X46:X50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 X288 X261 X207 X141 X128:X129 X119 X116:X117 X99 X97 X79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526</v>
      </c>
      <c r="H1" s="9"/>
    </row>
    <row r="3" spans="2:8" x14ac:dyDescent="0.2">
      <c r="B3" s="53" t="s">
        <v>527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529</v>
      </c>
      <c r="D6" s="53" t="s">
        <v>530</v>
      </c>
      <c r="E6" s="53" t="s">
        <v>46</v>
      </c>
    </row>
    <row r="8" spans="2:8" x14ac:dyDescent="0.2">
      <c r="B8" s="53" t="s">
        <v>79</v>
      </c>
      <c r="C8" s="53" t="s">
        <v>529</v>
      </c>
      <c r="D8" s="53" t="s">
        <v>46</v>
      </c>
      <c r="E8" s="53" t="s">
        <v>46</v>
      </c>
    </row>
    <row r="10" spans="2:8" x14ac:dyDescent="0.2">
      <c r="B10" s="53" t="s">
        <v>531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532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540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541</v>
      </c>
      <c r="C20" s="53" t="s">
        <v>46</v>
      </c>
      <c r="D20" s="53" t="s">
        <v>46</v>
      </c>
      <c r="E20" s="53" t="s">
        <v>46</v>
      </c>
    </row>
  </sheetData>
  <sheetProtection algorithmName="SHA-512" hashValue="NyKxMlqsp1+vY4KzgVixx9k5R3HU7RndR2hIkjPMrhAFyx49KD7ErBSrGOZNzlgBJRdvQmchF0pFpu8qmkhvnQ==" saltValue="nDgZb6wmArNfZoucVCAyQ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554</vt:i4>
      </vt:variant>
    </vt:vector>
  </HeadingPairs>
  <TitlesOfParts>
    <vt:vector size="5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2025-04-16T12:24:44Z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