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8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64" i="2" l="1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56" i="2"/>
  <c r="V257" i="2" s="1"/>
  <c r="V255" i="2"/>
  <c r="V253" i="2"/>
  <c r="V252" i="2"/>
  <c r="X251" i="2"/>
  <c r="W251" i="2"/>
  <c r="X250" i="2"/>
  <c r="W250" i="2"/>
  <c r="X249" i="2"/>
  <c r="W249" i="2"/>
  <c r="X248" i="2"/>
  <c r="W248" i="2"/>
  <c r="X247" i="2"/>
  <c r="W247" i="2"/>
  <c r="X246" i="2"/>
  <c r="X252" i="2" s="1"/>
  <c r="W246" i="2"/>
  <c r="W252" i="2" s="1"/>
  <c r="X245" i="2"/>
  <c r="W245" i="2"/>
  <c r="X244" i="2"/>
  <c r="W244" i="2"/>
  <c r="X243" i="2"/>
  <c r="W243" i="2"/>
  <c r="X242" i="2"/>
  <c r="W242" i="2"/>
  <c r="W253" i="2" s="1"/>
  <c r="V240" i="2"/>
  <c r="X239" i="2"/>
  <c r="W239" i="2"/>
  <c r="V239" i="2"/>
  <c r="X238" i="2"/>
  <c r="W238" i="2"/>
  <c r="X237" i="2"/>
  <c r="W237" i="2"/>
  <c r="X236" i="2"/>
  <c r="W236" i="2"/>
  <c r="X235" i="2"/>
  <c r="W235" i="2"/>
  <c r="W240" i="2" s="1"/>
  <c r="W233" i="2"/>
  <c r="V233" i="2"/>
  <c r="X232" i="2"/>
  <c r="V232" i="2"/>
  <c r="X231" i="2"/>
  <c r="W231" i="2"/>
  <c r="W232" i="2" s="1"/>
  <c r="V229" i="2"/>
  <c r="V228" i="2"/>
  <c r="X227" i="2"/>
  <c r="X228" i="2" s="1"/>
  <c r="W227" i="2"/>
  <c r="W229" i="2" s="1"/>
  <c r="W223" i="2"/>
  <c r="V223" i="2"/>
  <c r="W222" i="2"/>
  <c r="V222" i="2"/>
  <c r="X221" i="2"/>
  <c r="X222" i="2" s="1"/>
  <c r="W221" i="2"/>
  <c r="N221" i="2"/>
  <c r="W218" i="2"/>
  <c r="V218" i="2"/>
  <c r="X217" i="2"/>
  <c r="W217" i="2"/>
  <c r="V217" i="2"/>
  <c r="X216" i="2"/>
  <c r="W216" i="2"/>
  <c r="W212" i="2"/>
  <c r="V212" i="2"/>
  <c r="V211" i="2"/>
  <c r="X210" i="2"/>
  <c r="X211" i="2" s="1"/>
  <c r="W210" i="2"/>
  <c r="W211" i="2" s="1"/>
  <c r="N210" i="2"/>
  <c r="W206" i="2"/>
  <c r="V206" i="2"/>
  <c r="V205" i="2"/>
  <c r="X204" i="2"/>
  <c r="W204" i="2"/>
  <c r="N204" i="2"/>
  <c r="X203" i="2"/>
  <c r="X205" i="2" s="1"/>
  <c r="W203" i="2"/>
  <c r="W205" i="2" s="1"/>
  <c r="N203" i="2"/>
  <c r="W200" i="2"/>
  <c r="V200" i="2"/>
  <c r="X199" i="2"/>
  <c r="V199" i="2"/>
  <c r="X198" i="2"/>
  <c r="W198" i="2"/>
  <c r="W199" i="2" s="1"/>
  <c r="V195" i="2"/>
  <c r="V194" i="2"/>
  <c r="X193" i="2"/>
  <c r="W193" i="2"/>
  <c r="N193" i="2"/>
  <c r="X192" i="2"/>
  <c r="W192" i="2"/>
  <c r="N192" i="2"/>
  <c r="X191" i="2"/>
  <c r="W191" i="2"/>
  <c r="N191" i="2"/>
  <c r="X190" i="2"/>
  <c r="X194" i="2" s="1"/>
  <c r="W190" i="2"/>
  <c r="W194" i="2" s="1"/>
  <c r="N190" i="2"/>
  <c r="V187" i="2"/>
  <c r="X186" i="2"/>
  <c r="V186" i="2"/>
  <c r="X185" i="2"/>
  <c r="W185" i="2"/>
  <c r="X184" i="2"/>
  <c r="W184" i="2"/>
  <c r="W186" i="2" s="1"/>
  <c r="W181" i="2"/>
  <c r="V181" i="2"/>
  <c r="W180" i="2"/>
  <c r="V180" i="2"/>
  <c r="X179" i="2"/>
  <c r="X180" i="2" s="1"/>
  <c r="W179" i="2"/>
  <c r="N179" i="2"/>
  <c r="W175" i="2"/>
  <c r="V175" i="2"/>
  <c r="W174" i="2"/>
  <c r="V174" i="2"/>
  <c r="X173" i="2"/>
  <c r="X174" i="2" s="1"/>
  <c r="W173" i="2"/>
  <c r="W170" i="2"/>
  <c r="V170" i="2"/>
  <c r="X169" i="2"/>
  <c r="V169" i="2"/>
  <c r="X168" i="2"/>
  <c r="W168" i="2"/>
  <c r="W169" i="2" s="1"/>
  <c r="V165" i="2"/>
  <c r="X164" i="2"/>
  <c r="V164" i="2"/>
  <c r="X163" i="2"/>
  <c r="W163" i="2"/>
  <c r="W165" i="2" s="1"/>
  <c r="N163" i="2"/>
  <c r="V160" i="2"/>
  <c r="V159" i="2"/>
  <c r="X158" i="2"/>
  <c r="X159" i="2" s="1"/>
  <c r="W158" i="2"/>
  <c r="N158" i="2"/>
  <c r="X157" i="2"/>
  <c r="W157" i="2"/>
  <c r="W160" i="2" s="1"/>
  <c r="N157" i="2"/>
  <c r="W153" i="2"/>
  <c r="V153" i="2"/>
  <c r="V152" i="2"/>
  <c r="X151" i="2"/>
  <c r="W151" i="2"/>
  <c r="W152" i="2" s="1"/>
  <c r="N151" i="2"/>
  <c r="X150" i="2"/>
  <c r="X152" i="2" s="1"/>
  <c r="W150" i="2"/>
  <c r="N150" i="2"/>
  <c r="V148" i="2"/>
  <c r="V147" i="2"/>
  <c r="X146" i="2"/>
  <c r="W146" i="2"/>
  <c r="N146" i="2"/>
  <c r="X145" i="2"/>
  <c r="W145" i="2"/>
  <c r="N145" i="2"/>
  <c r="X144" i="2"/>
  <c r="W144" i="2"/>
  <c r="W147" i="2" s="1"/>
  <c r="X143" i="2"/>
  <c r="X147" i="2" s="1"/>
  <c r="W143" i="2"/>
  <c r="N143" i="2"/>
  <c r="W140" i="2"/>
  <c r="V140" i="2"/>
  <c r="W139" i="2"/>
  <c r="V139" i="2"/>
  <c r="X138" i="2"/>
  <c r="X139" i="2" s="1"/>
  <c r="W138" i="2"/>
  <c r="N138" i="2"/>
  <c r="W134" i="2"/>
  <c r="V134" i="2"/>
  <c r="V133" i="2"/>
  <c r="X132" i="2"/>
  <c r="X133" i="2" s="1"/>
  <c r="W132" i="2"/>
  <c r="W133" i="2" s="1"/>
  <c r="N132" i="2"/>
  <c r="W129" i="2"/>
  <c r="V129" i="2"/>
  <c r="W128" i="2"/>
  <c r="V128" i="2"/>
  <c r="X127" i="2"/>
  <c r="W127" i="2"/>
  <c r="N127" i="2"/>
  <c r="X126" i="2"/>
  <c r="X128" i="2" s="1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W117" i="2" s="1"/>
  <c r="N115" i="2"/>
  <c r="X114" i="2"/>
  <c r="W114" i="2"/>
  <c r="X113" i="2"/>
  <c r="X117" i="2" s="1"/>
  <c r="W113" i="2"/>
  <c r="W118" i="2" s="1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X104" i="2" s="1"/>
  <c r="W102" i="2"/>
  <c r="W105" i="2" s="1"/>
  <c r="N102" i="2"/>
  <c r="V99" i="2"/>
  <c r="V98" i="2"/>
  <c r="X97" i="2"/>
  <c r="W97" i="2"/>
  <c r="X96" i="2"/>
  <c r="W96" i="2"/>
  <c r="X95" i="2"/>
  <c r="W95" i="2"/>
  <c r="W98" i="2" s="1"/>
  <c r="X94" i="2"/>
  <c r="X98" i="2" s="1"/>
  <c r="W94" i="2"/>
  <c r="W99" i="2" s="1"/>
  <c r="V91" i="2"/>
  <c r="V90" i="2"/>
  <c r="X89" i="2"/>
  <c r="W89" i="2"/>
  <c r="N89" i="2"/>
  <c r="X88" i="2"/>
  <c r="X90" i="2" s="1"/>
  <c r="W88" i="2"/>
  <c r="W90" i="2" s="1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W83" i="2" s="1"/>
  <c r="N79" i="2"/>
  <c r="X78" i="2"/>
  <c r="W78" i="2"/>
  <c r="W84" i="2" s="1"/>
  <c r="N78" i="2"/>
  <c r="X77" i="2"/>
  <c r="X83" i="2" s="1"/>
  <c r="W77" i="2"/>
  <c r="N77" i="2"/>
  <c r="V74" i="2"/>
  <c r="V73" i="2"/>
  <c r="X72" i="2"/>
  <c r="W72" i="2"/>
  <c r="N72" i="2"/>
  <c r="X71" i="2"/>
  <c r="X73" i="2" s="1"/>
  <c r="W71" i="2"/>
  <c r="W74" i="2" s="1"/>
  <c r="N71" i="2"/>
  <c r="V68" i="2"/>
  <c r="V67" i="2"/>
  <c r="X66" i="2"/>
  <c r="X67" i="2" s="1"/>
  <c r="W66" i="2"/>
  <c r="W68" i="2" s="1"/>
  <c r="N66" i="2"/>
  <c r="W63" i="2"/>
  <c r="V63" i="2"/>
  <c r="X62" i="2"/>
  <c r="V62" i="2"/>
  <c r="X61" i="2"/>
  <c r="W61" i="2"/>
  <c r="X60" i="2"/>
  <c r="W60" i="2"/>
  <c r="W62" i="2" s="1"/>
  <c r="V57" i="2"/>
  <c r="V56" i="2"/>
  <c r="V258" i="2" s="1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N50" i="2"/>
  <c r="V47" i="2"/>
  <c r="V46" i="2"/>
  <c r="X45" i="2"/>
  <c r="X46" i="2" s="1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4" i="2" s="1"/>
  <c r="X23" i="2"/>
  <c r="W23" i="2"/>
  <c r="V23" i="2"/>
  <c r="X22" i="2"/>
  <c r="W22" i="2"/>
  <c r="W256" i="2" s="1"/>
  <c r="H10" i="2"/>
  <c r="A9" i="2"/>
  <c r="A10" i="2" s="1"/>
  <c r="D7" i="2"/>
  <c r="O6" i="2"/>
  <c r="N2" i="2"/>
  <c r="X259" i="2" l="1"/>
  <c r="W56" i="2"/>
  <c r="W187" i="2"/>
  <c r="F9" i="2"/>
  <c r="W24" i="2"/>
  <c r="W109" i="2"/>
  <c r="W122" i="2"/>
  <c r="H9" i="2"/>
  <c r="W164" i="2"/>
  <c r="W228" i="2"/>
  <c r="W148" i="2"/>
  <c r="J9" i="2"/>
  <c r="W32" i="2"/>
  <c r="W258" i="2" s="1"/>
  <c r="F10" i="2"/>
  <c r="W67" i="2"/>
  <c r="W104" i="2"/>
  <c r="W195" i="2"/>
  <c r="W46" i="2"/>
  <c r="W159" i="2"/>
  <c r="W255" i="2"/>
  <c r="W257" i="2" s="1"/>
  <c r="W73" i="2"/>
  <c r="W254" i="2" l="1"/>
  <c r="C267" i="2"/>
  <c r="B267" i="2"/>
  <c r="A267" i="2"/>
</calcChain>
</file>

<file path=xl/sharedStrings.xml><?xml version="1.0" encoding="utf-8"?>
<sst xmlns="http://schemas.openxmlformats.org/spreadsheetml/2006/main" count="1359" uniqueCount="376">
  <si>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</si>
  <si>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</si>
  <si>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</si>
  <si>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</si>
  <si>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</si>
  <si>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</si>
  <si>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</si>
  <si>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</si>
  <si>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</si>
  <si>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</si>
  <si>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</si>
  <si>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</si>
  <si>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</si>
  <si>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</si>
  <si>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</si>
  <si>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</si>
  <si>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</si>
  <si>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</si>
  <si>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</si>
  <si>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</si>
  <si>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</si>
  <si>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</si>
  <si>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</si>
  <si>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</si>
  <si>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</si>
  <si>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</si>
  <si>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</si>
  <si>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</si>
  <si>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</si>
  <si>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</si>
  <si>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</si>
  <si>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</si>
  <si>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</si>
  <si>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</si>
  <si>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</si>
  <si>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</si>
  <si>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</si>
  <si>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</si>
  <si>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</si>
  <si>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</si>
  <si>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</si>
  <si>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</si>
  <si>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</si>
  <si>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</si>
  <si>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</si>
  <si>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</si>
  <si>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</si>
  <si>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</si>
  <si>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</si>
  <si>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</si>
  <si>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</si>
  <si>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</si>
  <si>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</si>
  <si>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</si>
  <si>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</si>
  <si>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</si>
  <si>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</si>
  <si>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</si>
  <si>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</si>
  <si>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</si>
  <si>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</si>
  <si>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</si>
  <si>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</si>
  <si>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</si>
  <si>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</si>
  <si>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</si>
  <si>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</si>
  <si>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</si>
  <si>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</si>
  <si>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</si>
  <si>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</si>
  <si>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28.12.2023</t>
  </si>
  <si>
    <t>27.12.2023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</si>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</sst>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7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70</v>
      </c>
      <c r="H1" s="316" t="s">
        <v>50</v>
      </c>
      <c r="I1" s="316"/>
      <c r="J1" s="316"/>
      <c r="K1" s="316"/>
      <c r="L1" s="316"/>
      <c r="M1" s="316"/>
      <c r="N1" s="316"/>
      <c r="O1" s="316"/>
      <c r="P1" s="317" t="s">
        <v>71</v>
      </c>
      <c r="Q1" s="318"/>
      <c r="R1" s="3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9"/>
      <c r="O3" s="319"/>
      <c r="P3" s="319"/>
      <c r="Q3" s="319"/>
      <c r="R3" s="319"/>
      <c r="S3" s="319"/>
      <c r="T3" s="319"/>
      <c r="U3" s="3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8" t="s">
        <v>8</v>
      </c>
      <c r="B5" s="298"/>
      <c r="C5" s="298"/>
      <c r="D5" s="320"/>
      <c r="E5" s="320"/>
      <c r="F5" s="321" t="s">
        <v>14</v>
      </c>
      <c r="G5" s="321"/>
      <c r="H5" s="320"/>
      <c r="I5" s="320"/>
      <c r="J5" s="320"/>
      <c r="K5" s="320"/>
      <c r="L5" s="320"/>
      <c r="N5" s="27" t="s">
        <v>4</v>
      </c>
      <c r="O5" s="315">
        <v>45299</v>
      </c>
      <c r="P5" s="315"/>
      <c r="R5" s="322" t="s">
        <v>3</v>
      </c>
      <c r="S5" s="323"/>
      <c r="T5" s="324" t="s">
        <v>348</v>
      </c>
      <c r="U5" s="325"/>
      <c r="Z5" s="60"/>
      <c r="AA5" s="60"/>
      <c r="AB5" s="60"/>
    </row>
    <row r="6" spans="1:29" s="17" customFormat="1" ht="24" customHeight="1" x14ac:dyDescent="0.2">
      <c r="A6" s="298" t="s">
        <v>1</v>
      </c>
      <c r="B6" s="298"/>
      <c r="C6" s="298"/>
      <c r="D6" s="299" t="s">
        <v>349</v>
      </c>
      <c r="E6" s="299"/>
      <c r="F6" s="299"/>
      <c r="G6" s="299"/>
      <c r="H6" s="299"/>
      <c r="I6" s="299"/>
      <c r="J6" s="299"/>
      <c r="K6" s="299"/>
      <c r="L6" s="299"/>
      <c r="N6" s="27" t="s">
        <v>30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300"/>
      <c r="R6" s="301" t="s">
        <v>5</v>
      </c>
      <c r="S6" s="302"/>
      <c r="T6" s="303" t="s">
        <v>73</v>
      </c>
      <c r="U6" s="3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311"/>
      <c r="N7" s="29"/>
      <c r="O7" s="49"/>
      <c r="P7" s="49"/>
      <c r="R7" s="301"/>
      <c r="S7" s="302"/>
      <c r="T7" s="305"/>
      <c r="U7" s="306"/>
      <c r="Z7" s="60"/>
      <c r="AA7" s="60"/>
      <c r="AB7" s="60"/>
    </row>
    <row r="8" spans="1:29" s="17" customFormat="1" ht="25.5" customHeight="1" x14ac:dyDescent="0.2">
      <c r="A8" s="312" t="s">
        <v>61</v>
      </c>
      <c r="B8" s="312"/>
      <c r="C8" s="312"/>
      <c r="D8" s="313"/>
      <c r="E8" s="313"/>
      <c r="F8" s="313"/>
      <c r="G8" s="313"/>
      <c r="H8" s="313"/>
      <c r="I8" s="313"/>
      <c r="J8" s="313"/>
      <c r="K8" s="313"/>
      <c r="L8" s="313"/>
      <c r="N8" s="27" t="s">
        <v>11</v>
      </c>
      <c r="O8" s="293">
        <v>0.33333333333333331</v>
      </c>
      <c r="P8" s="293"/>
      <c r="R8" s="301"/>
      <c r="S8" s="302"/>
      <c r="T8" s="305"/>
      <c r="U8" s="306"/>
      <c r="Z8" s="60"/>
      <c r="AA8" s="60"/>
      <c r="AB8" s="60"/>
    </row>
    <row r="9" spans="1:29" s="17" customFormat="1" ht="39.950000000000003" customHeight="1" x14ac:dyDescent="0.2">
      <c r="A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9"/>
      <c r="C9" s="289"/>
      <c r="D9" s="290" t="s">
        <v>49</v>
      </c>
      <c r="E9" s="291"/>
      <c r="F9" s="2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9"/>
      <c r="H9" s="314" t="str">
        <f>IF(AND($A$9="Тип доверенности/получателя при получении в адресе перегруза:",$D$9="Разовая доверенность"),"Введите ФИО","")</f>
        <v/>
      </c>
      <c r="I9" s="314"/>
      <c r="J9" s="3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4"/>
      <c r="L9" s="314"/>
      <c r="N9" s="31" t="s">
        <v>15</v>
      </c>
      <c r="O9" s="315"/>
      <c r="P9" s="315"/>
      <c r="R9" s="301"/>
      <c r="S9" s="302"/>
      <c r="T9" s="307"/>
      <c r="U9" s="3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9"/>
      <c r="C10" s="289"/>
      <c r="D10" s="290"/>
      <c r="E10" s="291"/>
      <c r="F10" s="2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9"/>
      <c r="H10" s="292" t="str">
        <f>IFERROR(VLOOKUP($D$10,Proxy,2,FALSE),"")</f>
        <v/>
      </c>
      <c r="I10" s="292"/>
      <c r="J10" s="292"/>
      <c r="K10" s="292"/>
      <c r="L10" s="292"/>
      <c r="N10" s="31" t="s">
        <v>35</v>
      </c>
      <c r="O10" s="293"/>
      <c r="P10" s="293"/>
      <c r="S10" s="29" t="s">
        <v>12</v>
      </c>
      <c r="T10" s="294" t="s">
        <v>74</v>
      </c>
      <c r="U10" s="2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3"/>
      <c r="P11" s="293"/>
      <c r="S11" s="29" t="s">
        <v>31</v>
      </c>
      <c r="T11" s="281" t="s">
        <v>58</v>
      </c>
      <c r="U11" s="2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0" t="s">
        <v>75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N12" s="27" t="s">
        <v>33</v>
      </c>
      <c r="O12" s="296"/>
      <c r="P12" s="296"/>
      <c r="Q12" s="28"/>
      <c r="R12"/>
      <c r="S12" s="29" t="s">
        <v>49</v>
      </c>
      <c r="T12" s="297"/>
      <c r="U12" s="297"/>
      <c r="V12"/>
      <c r="Z12" s="60"/>
      <c r="AA12" s="60"/>
      <c r="AB12" s="60"/>
    </row>
    <row r="13" spans="1:29" s="17" customFormat="1" ht="23.25" customHeight="1" x14ac:dyDescent="0.2">
      <c r="A13" s="280" t="s">
        <v>76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31"/>
      <c r="N13" s="31" t="s">
        <v>34</v>
      </c>
      <c r="O13" s="281"/>
      <c r="P13" s="2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0" t="s">
        <v>77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2" t="s">
        <v>78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/>
      <c r="N15" s="283" t="s">
        <v>64</v>
      </c>
      <c r="O15" s="283"/>
      <c r="P15" s="283"/>
      <c r="Q15" s="283"/>
      <c r="R15" s="2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8" t="s">
        <v>62</v>
      </c>
      <c r="B17" s="268" t="s">
        <v>52</v>
      </c>
      <c r="C17" s="286" t="s">
        <v>51</v>
      </c>
      <c r="D17" s="268" t="s">
        <v>53</v>
      </c>
      <c r="E17" s="268"/>
      <c r="F17" s="268" t="s">
        <v>24</v>
      </c>
      <c r="G17" s="268" t="s">
        <v>27</v>
      </c>
      <c r="H17" s="268" t="s">
        <v>25</v>
      </c>
      <c r="I17" s="268" t="s">
        <v>26</v>
      </c>
      <c r="J17" s="287" t="s">
        <v>16</v>
      </c>
      <c r="K17" s="287" t="s">
        <v>69</v>
      </c>
      <c r="L17" s="287" t="s">
        <v>2</v>
      </c>
      <c r="M17" s="268" t="s">
        <v>28</v>
      </c>
      <c r="N17" s="268" t="s">
        <v>17</v>
      </c>
      <c r="O17" s="268"/>
      <c r="P17" s="268"/>
      <c r="Q17" s="268"/>
      <c r="R17" s="268"/>
      <c r="S17" s="285" t="s">
        <v>59</v>
      </c>
      <c r="T17" s="268"/>
      <c r="U17" s="268" t="s">
        <v>6</v>
      </c>
      <c r="V17" s="268" t="s">
        <v>44</v>
      </c>
      <c r="W17" s="269" t="s">
        <v>57</v>
      </c>
      <c r="X17" s="268" t="s">
        <v>18</v>
      </c>
      <c r="Y17" s="271" t="s">
        <v>63</v>
      </c>
      <c r="Z17" s="271" t="s">
        <v>19</v>
      </c>
      <c r="AA17" s="272" t="s">
        <v>60</v>
      </c>
      <c r="AB17" s="273"/>
      <c r="AC17" s="274"/>
      <c r="AD17" s="278"/>
      <c r="BA17" s="279" t="s">
        <v>67</v>
      </c>
    </row>
    <row r="18" spans="1:53" ht="14.25" customHeight="1" x14ac:dyDescent="0.2">
      <c r="A18" s="268"/>
      <c r="B18" s="268"/>
      <c r="C18" s="286"/>
      <c r="D18" s="268"/>
      <c r="E18" s="268"/>
      <c r="F18" s="268" t="s">
        <v>20</v>
      </c>
      <c r="G18" s="268" t="s">
        <v>21</v>
      </c>
      <c r="H18" s="268" t="s">
        <v>22</v>
      </c>
      <c r="I18" s="268" t="s">
        <v>22</v>
      </c>
      <c r="J18" s="288"/>
      <c r="K18" s="288"/>
      <c r="L18" s="288"/>
      <c r="M18" s="268"/>
      <c r="N18" s="268"/>
      <c r="O18" s="268"/>
      <c r="P18" s="268"/>
      <c r="Q18" s="268"/>
      <c r="R18" s="268"/>
      <c r="S18" s="36" t="s">
        <v>47</v>
      </c>
      <c r="T18" s="36" t="s">
        <v>46</v>
      </c>
      <c r="U18" s="268"/>
      <c r="V18" s="268"/>
      <c r="W18" s="270"/>
      <c r="X18" s="268"/>
      <c r="Y18" s="271"/>
      <c r="Z18" s="271"/>
      <c r="AA18" s="275"/>
      <c r="AB18" s="276"/>
      <c r="AC18" s="277"/>
      <c r="AD18" s="278"/>
      <c r="BA18" s="279"/>
    </row>
    <row r="19" spans="1:53" ht="27.75" customHeight="1" x14ac:dyDescent="0.2">
      <c r="A19" s="195" t="s">
        <v>79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55"/>
      <c r="Z19" s="55"/>
    </row>
    <row r="20" spans="1:53" ht="16.5" customHeight="1" x14ac:dyDescent="0.25">
      <c r="A20" s="196" t="s">
        <v>79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66"/>
      <c r="Z20" s="66"/>
    </row>
    <row r="21" spans="1:53" ht="14.25" customHeight="1" x14ac:dyDescent="0.25">
      <c r="A21" s="185" t="s">
        <v>80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66">
        <v>4607111035752</v>
      </c>
      <c r="E22" s="1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67" t="s">
        <v>83</v>
      </c>
      <c r="O22" s="168"/>
      <c r="P22" s="168"/>
      <c r="Q22" s="168"/>
      <c r="R22" s="16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5"/>
      <c r="N23" s="171" t="s">
        <v>43</v>
      </c>
      <c r="O23" s="172"/>
      <c r="P23" s="172"/>
      <c r="Q23" s="172"/>
      <c r="R23" s="172"/>
      <c r="S23" s="172"/>
      <c r="T23" s="17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5"/>
      <c r="N24" s="171" t="s">
        <v>43</v>
      </c>
      <c r="O24" s="172"/>
      <c r="P24" s="172"/>
      <c r="Q24" s="172"/>
      <c r="R24" s="172"/>
      <c r="S24" s="172"/>
      <c r="T24" s="17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5" t="s">
        <v>48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55"/>
      <c r="Z25" s="55"/>
    </row>
    <row r="26" spans="1:53" ht="16.5" customHeight="1" x14ac:dyDescent="0.25">
      <c r="A26" s="196" t="s">
        <v>86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66"/>
      <c r="Z26" s="66"/>
    </row>
    <row r="27" spans="1:53" ht="14.25" customHeight="1" x14ac:dyDescent="0.25">
      <c r="A27" s="185" t="s">
        <v>87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66">
        <v>4607111036520</v>
      </c>
      <c r="E28" s="1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8"/>
      <c r="P28" s="168"/>
      <c r="Q28" s="168"/>
      <c r="R28" s="16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66">
        <v>4607111036605</v>
      </c>
      <c r="E29" s="1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8"/>
      <c r="P29" s="168"/>
      <c r="Q29" s="168"/>
      <c r="R29" s="169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66">
        <v>4607111036537</v>
      </c>
      <c r="E30" s="1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8"/>
      <c r="P30" s="168"/>
      <c r="Q30" s="168"/>
      <c r="R30" s="16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66">
        <v>4607111036599</v>
      </c>
      <c r="E31" s="1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8"/>
      <c r="P31" s="168"/>
      <c r="Q31" s="168"/>
      <c r="R31" s="16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5"/>
      <c r="N32" s="171" t="s">
        <v>43</v>
      </c>
      <c r="O32" s="172"/>
      <c r="P32" s="172"/>
      <c r="Q32" s="172"/>
      <c r="R32" s="172"/>
      <c r="S32" s="172"/>
      <c r="T32" s="17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5"/>
      <c r="N33" s="171" t="s">
        <v>43</v>
      </c>
      <c r="O33" s="172"/>
      <c r="P33" s="172"/>
      <c r="Q33" s="172"/>
      <c r="R33" s="172"/>
      <c r="S33" s="172"/>
      <c r="T33" s="17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6" t="s">
        <v>98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66"/>
      <c r="Z34" s="66"/>
    </row>
    <row r="35" spans="1:53" ht="14.25" customHeight="1" x14ac:dyDescent="0.25">
      <c r="A35" s="185" t="s">
        <v>80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66">
        <v>4607111036285</v>
      </c>
      <c r="E36" s="1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8"/>
      <c r="P36" s="168"/>
      <c r="Q36" s="168"/>
      <c r="R36" s="16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66">
        <v>4607111036308</v>
      </c>
      <c r="E37" s="1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2" t="s">
        <v>103</v>
      </c>
      <c r="O37" s="168"/>
      <c r="P37" s="168"/>
      <c r="Q37" s="168"/>
      <c r="R37" s="16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66">
        <v>4607111036315</v>
      </c>
      <c r="E38" s="1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8"/>
      <c r="P38" s="168"/>
      <c r="Q38" s="168"/>
      <c r="R38" s="16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66">
        <v>4607111036292</v>
      </c>
      <c r="E39" s="16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8"/>
      <c r="P39" s="168"/>
      <c r="Q39" s="168"/>
      <c r="R39" s="16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5"/>
      <c r="N40" s="171" t="s">
        <v>43</v>
      </c>
      <c r="O40" s="172"/>
      <c r="P40" s="172"/>
      <c r="Q40" s="172"/>
      <c r="R40" s="172"/>
      <c r="S40" s="172"/>
      <c r="T40" s="17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5"/>
      <c r="N41" s="171" t="s">
        <v>43</v>
      </c>
      <c r="O41" s="172"/>
      <c r="P41" s="172"/>
      <c r="Q41" s="172"/>
      <c r="R41" s="172"/>
      <c r="S41" s="172"/>
      <c r="T41" s="17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6" t="s">
        <v>108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66"/>
      <c r="Z42" s="66"/>
    </row>
    <row r="43" spans="1:53" ht="14.25" customHeight="1" x14ac:dyDescent="0.25">
      <c r="A43" s="185" t="s">
        <v>109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66">
        <v>4607111037053</v>
      </c>
      <c r="E44" s="1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8"/>
      <c r="P44" s="168"/>
      <c r="Q44" s="168"/>
      <c r="R44" s="169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66">
        <v>4607111037060</v>
      </c>
      <c r="E45" s="16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8"/>
      <c r="P45" s="168"/>
      <c r="Q45" s="168"/>
      <c r="R45" s="169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5"/>
      <c r="N46" s="171" t="s">
        <v>43</v>
      </c>
      <c r="O46" s="172"/>
      <c r="P46" s="172"/>
      <c r="Q46" s="172"/>
      <c r="R46" s="172"/>
      <c r="S46" s="172"/>
      <c r="T46" s="17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5"/>
      <c r="N47" s="171" t="s">
        <v>43</v>
      </c>
      <c r="O47" s="172"/>
      <c r="P47" s="172"/>
      <c r="Q47" s="172"/>
      <c r="R47" s="172"/>
      <c r="S47" s="172"/>
      <c r="T47" s="17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6" t="s">
        <v>115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66"/>
      <c r="Z48" s="66"/>
    </row>
    <row r="49" spans="1:53" ht="14.25" customHeight="1" x14ac:dyDescent="0.25">
      <c r="A49" s="185" t="s">
        <v>80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66">
        <v>4607111037190</v>
      </c>
      <c r="E50" s="16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8"/>
      <c r="P50" s="168"/>
      <c r="Q50" s="168"/>
      <c r="R50" s="16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66">
        <v>4607111037183</v>
      </c>
      <c r="E51" s="16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3" t="s">
        <v>120</v>
      </c>
      <c r="O51" s="168"/>
      <c r="P51" s="168"/>
      <c r="Q51" s="168"/>
      <c r="R51" s="16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66">
        <v>4607111037091</v>
      </c>
      <c r="E52" s="16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4" t="s">
        <v>123</v>
      </c>
      <c r="O52" s="168"/>
      <c r="P52" s="168"/>
      <c r="Q52" s="168"/>
      <c r="R52" s="16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4301070971</v>
      </c>
      <c r="D53" s="166">
        <v>4607111036902</v>
      </c>
      <c r="E53" s="16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55" t="s">
        <v>126</v>
      </c>
      <c r="O53" s="168"/>
      <c r="P53" s="168"/>
      <c r="Q53" s="168"/>
      <c r="R53" s="16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127</v>
      </c>
      <c r="B54" s="64" t="s">
        <v>128</v>
      </c>
      <c r="C54" s="37">
        <v>4301070969</v>
      </c>
      <c r="D54" s="166">
        <v>4607111036858</v>
      </c>
      <c r="E54" s="1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56" t="s">
        <v>129</v>
      </c>
      <c r="O54" s="168"/>
      <c r="P54" s="168"/>
      <c r="Q54" s="168"/>
      <c r="R54" s="16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130</v>
      </c>
      <c r="B55" s="64" t="s">
        <v>131</v>
      </c>
      <c r="C55" s="37">
        <v>4301070968</v>
      </c>
      <c r="D55" s="166">
        <v>4607111036889</v>
      </c>
      <c r="E55" s="1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0" t="s">
        <v>132</v>
      </c>
      <c r="O55" s="168"/>
      <c r="P55" s="168"/>
      <c r="Q55" s="168"/>
      <c r="R55" s="16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1" t="s">
        <v>43</v>
      </c>
      <c r="O56" s="172"/>
      <c r="P56" s="172"/>
      <c r="Q56" s="172"/>
      <c r="R56" s="172"/>
      <c r="S56" s="172"/>
      <c r="T56" s="173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1" t="s">
        <v>43</v>
      </c>
      <c r="O57" s="172"/>
      <c r="P57" s="172"/>
      <c r="Q57" s="172"/>
      <c r="R57" s="172"/>
      <c r="S57" s="172"/>
      <c r="T57" s="173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6" t="s">
        <v>133</v>
      </c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66"/>
      <c r="Z58" s="66"/>
    </row>
    <row r="59" spans="1:53" ht="14.25" customHeight="1" x14ac:dyDescent="0.25">
      <c r="A59" s="185" t="s">
        <v>80</v>
      </c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67"/>
      <c r="Z59" s="67"/>
    </row>
    <row r="60" spans="1:53" ht="27" customHeight="1" x14ac:dyDescent="0.25">
      <c r="A60" s="64" t="s">
        <v>134</v>
      </c>
      <c r="B60" s="64" t="s">
        <v>135</v>
      </c>
      <c r="C60" s="37">
        <v>4301070977</v>
      </c>
      <c r="D60" s="166">
        <v>4607111037411</v>
      </c>
      <c r="E60" s="166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137</v>
      </c>
      <c r="L60" s="39" t="s">
        <v>84</v>
      </c>
      <c r="M60" s="38">
        <v>180</v>
      </c>
      <c r="N60" s="251" t="s">
        <v>136</v>
      </c>
      <c r="O60" s="168"/>
      <c r="P60" s="168"/>
      <c r="Q60" s="168"/>
      <c r="R60" s="169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138</v>
      </c>
      <c r="B61" s="64" t="s">
        <v>139</v>
      </c>
      <c r="C61" s="37">
        <v>4301070981</v>
      </c>
      <c r="D61" s="166">
        <v>4607111036728</v>
      </c>
      <c r="E61" s="166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48" t="s">
        <v>140</v>
      </c>
      <c r="O61" s="168"/>
      <c r="P61" s="168"/>
      <c r="Q61" s="168"/>
      <c r="R61" s="16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5"/>
      <c r="N62" s="171" t="s">
        <v>43</v>
      </c>
      <c r="O62" s="172"/>
      <c r="P62" s="172"/>
      <c r="Q62" s="172"/>
      <c r="R62" s="172"/>
      <c r="S62" s="172"/>
      <c r="T62" s="17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5"/>
      <c r="N63" s="171" t="s">
        <v>43</v>
      </c>
      <c r="O63" s="172"/>
      <c r="P63" s="172"/>
      <c r="Q63" s="172"/>
      <c r="R63" s="172"/>
      <c r="S63" s="172"/>
      <c r="T63" s="17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6" t="s">
        <v>141</v>
      </c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66"/>
      <c r="Z64" s="66"/>
    </row>
    <row r="65" spans="1:53" ht="14.25" customHeight="1" x14ac:dyDescent="0.25">
      <c r="A65" s="185" t="s">
        <v>142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67"/>
      <c r="Z65" s="67"/>
    </row>
    <row r="66" spans="1:53" ht="27" customHeight="1" x14ac:dyDescent="0.25">
      <c r="A66" s="64" t="s">
        <v>143</v>
      </c>
      <c r="B66" s="64" t="s">
        <v>144</v>
      </c>
      <c r="C66" s="37">
        <v>4301135113</v>
      </c>
      <c r="D66" s="166">
        <v>4607111033659</v>
      </c>
      <c r="E66" s="166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8"/>
      <c r="P66" s="168"/>
      <c r="Q66" s="168"/>
      <c r="R66" s="169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171" t="s">
        <v>43</v>
      </c>
      <c r="O67" s="172"/>
      <c r="P67" s="172"/>
      <c r="Q67" s="172"/>
      <c r="R67" s="172"/>
      <c r="S67" s="172"/>
      <c r="T67" s="17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5"/>
      <c r="N68" s="171" t="s">
        <v>43</v>
      </c>
      <c r="O68" s="172"/>
      <c r="P68" s="172"/>
      <c r="Q68" s="172"/>
      <c r="R68" s="172"/>
      <c r="S68" s="172"/>
      <c r="T68" s="17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6" t="s">
        <v>145</v>
      </c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66"/>
      <c r="Z69" s="66"/>
    </row>
    <row r="70" spans="1:53" ht="14.25" customHeight="1" x14ac:dyDescent="0.25">
      <c r="A70" s="185" t="s">
        <v>146</v>
      </c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67"/>
      <c r="Z70" s="67"/>
    </row>
    <row r="71" spans="1:53" ht="27" customHeight="1" x14ac:dyDescent="0.25">
      <c r="A71" s="64" t="s">
        <v>147</v>
      </c>
      <c r="B71" s="64" t="s">
        <v>148</v>
      </c>
      <c r="C71" s="37">
        <v>4301131012</v>
      </c>
      <c r="D71" s="166">
        <v>4607111034137</v>
      </c>
      <c r="E71" s="166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8"/>
      <c r="P71" s="168"/>
      <c r="Q71" s="168"/>
      <c r="R71" s="169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149</v>
      </c>
      <c r="B72" s="64" t="s">
        <v>150</v>
      </c>
      <c r="C72" s="37">
        <v>4301131011</v>
      </c>
      <c r="D72" s="166">
        <v>4607111034120</v>
      </c>
      <c r="E72" s="16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8"/>
      <c r="P72" s="168"/>
      <c r="Q72" s="168"/>
      <c r="R72" s="16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5"/>
      <c r="N73" s="171" t="s">
        <v>43</v>
      </c>
      <c r="O73" s="172"/>
      <c r="P73" s="172"/>
      <c r="Q73" s="172"/>
      <c r="R73" s="172"/>
      <c r="S73" s="172"/>
      <c r="T73" s="17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  <c r="N74" s="171" t="s">
        <v>43</v>
      </c>
      <c r="O74" s="172"/>
      <c r="P74" s="172"/>
      <c r="Q74" s="172"/>
      <c r="R74" s="172"/>
      <c r="S74" s="172"/>
      <c r="T74" s="17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6" t="s">
        <v>151</v>
      </c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66"/>
      <c r="Z75" s="66"/>
    </row>
    <row r="76" spans="1:53" ht="14.25" customHeight="1" x14ac:dyDescent="0.25">
      <c r="A76" s="185" t="s">
        <v>142</v>
      </c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67"/>
      <c r="Z76" s="67"/>
    </row>
    <row r="77" spans="1:53" ht="27" customHeight="1" x14ac:dyDescent="0.25">
      <c r="A77" s="64" t="s">
        <v>152</v>
      </c>
      <c r="B77" s="64" t="s">
        <v>153</v>
      </c>
      <c r="C77" s="37">
        <v>4301135053</v>
      </c>
      <c r="D77" s="166">
        <v>4607111036407</v>
      </c>
      <c r="E77" s="166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8"/>
      <c r="P77" s="168"/>
      <c r="Q77" s="168"/>
      <c r="R77" s="169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154</v>
      </c>
      <c r="B78" s="64" t="s">
        <v>155</v>
      </c>
      <c r="C78" s="37">
        <v>4301135122</v>
      </c>
      <c r="D78" s="166">
        <v>4607111033628</v>
      </c>
      <c r="E78" s="166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8"/>
      <c r="P78" s="168"/>
      <c r="Q78" s="168"/>
      <c r="R78" s="16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156</v>
      </c>
      <c r="B79" s="64" t="s">
        <v>157</v>
      </c>
      <c r="C79" s="37">
        <v>4301130400</v>
      </c>
      <c r="D79" s="166">
        <v>4607111033451</v>
      </c>
      <c r="E79" s="16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8"/>
      <c r="P79" s="168"/>
      <c r="Q79" s="168"/>
      <c r="R79" s="16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158</v>
      </c>
      <c r="B80" s="64" t="s">
        <v>159</v>
      </c>
      <c r="C80" s="37">
        <v>4301135120</v>
      </c>
      <c r="D80" s="166">
        <v>4607111035141</v>
      </c>
      <c r="E80" s="16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8"/>
      <c r="P80" s="168"/>
      <c r="Q80" s="168"/>
      <c r="R80" s="169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160</v>
      </c>
      <c r="B81" s="64" t="s">
        <v>161</v>
      </c>
      <c r="C81" s="37">
        <v>4301135111</v>
      </c>
      <c r="D81" s="166">
        <v>4607111035028</v>
      </c>
      <c r="E81" s="166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8"/>
      <c r="P81" s="168"/>
      <c r="Q81" s="168"/>
      <c r="R81" s="16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162</v>
      </c>
      <c r="B82" s="64" t="s">
        <v>163</v>
      </c>
      <c r="C82" s="37">
        <v>4301135109</v>
      </c>
      <c r="D82" s="166">
        <v>4607111033444</v>
      </c>
      <c r="E82" s="16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8"/>
      <c r="P82" s="168"/>
      <c r="Q82" s="168"/>
      <c r="R82" s="16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5"/>
      <c r="N83" s="171" t="s">
        <v>43</v>
      </c>
      <c r="O83" s="172"/>
      <c r="P83" s="172"/>
      <c r="Q83" s="172"/>
      <c r="R83" s="172"/>
      <c r="S83" s="172"/>
      <c r="T83" s="173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5"/>
      <c r="N84" s="171" t="s">
        <v>43</v>
      </c>
      <c r="O84" s="172"/>
      <c r="P84" s="172"/>
      <c r="Q84" s="172"/>
      <c r="R84" s="172"/>
      <c r="S84" s="172"/>
      <c r="T84" s="173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6" t="s">
        <v>164</v>
      </c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66"/>
      <c r="Z85" s="66"/>
    </row>
    <row r="86" spans="1:53" ht="14.25" customHeight="1" x14ac:dyDescent="0.25">
      <c r="A86" s="185" t="s">
        <v>164</v>
      </c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67"/>
      <c r="Z86" s="67"/>
    </row>
    <row r="87" spans="1:53" ht="27" customHeight="1" x14ac:dyDescent="0.25">
      <c r="A87" s="64" t="s">
        <v>165</v>
      </c>
      <c r="B87" s="64" t="s">
        <v>166</v>
      </c>
      <c r="C87" s="37">
        <v>4301136013</v>
      </c>
      <c r="D87" s="166">
        <v>4607025784012</v>
      </c>
      <c r="E87" s="166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8"/>
      <c r="P87" s="168"/>
      <c r="Q87" s="168"/>
      <c r="R87" s="169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167</v>
      </c>
      <c r="B88" s="64" t="s">
        <v>168</v>
      </c>
      <c r="C88" s="37">
        <v>4301136012</v>
      </c>
      <c r="D88" s="166">
        <v>4607025784319</v>
      </c>
      <c r="E88" s="166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8"/>
      <c r="P88" s="168"/>
      <c r="Q88" s="168"/>
      <c r="R88" s="169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169</v>
      </c>
      <c r="B89" s="64" t="s">
        <v>170</v>
      </c>
      <c r="C89" s="37">
        <v>4301136014</v>
      </c>
      <c r="D89" s="166">
        <v>4607111035370</v>
      </c>
      <c r="E89" s="166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3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8"/>
      <c r="P89" s="168"/>
      <c r="Q89" s="168"/>
      <c r="R89" s="16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5"/>
      <c r="N90" s="171" t="s">
        <v>43</v>
      </c>
      <c r="O90" s="172"/>
      <c r="P90" s="172"/>
      <c r="Q90" s="172"/>
      <c r="R90" s="172"/>
      <c r="S90" s="172"/>
      <c r="T90" s="173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5"/>
      <c r="N91" s="171" t="s">
        <v>43</v>
      </c>
      <c r="O91" s="172"/>
      <c r="P91" s="172"/>
      <c r="Q91" s="172"/>
      <c r="R91" s="172"/>
      <c r="S91" s="172"/>
      <c r="T91" s="173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6" t="s">
        <v>171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66"/>
      <c r="Z92" s="66"/>
    </row>
    <row r="93" spans="1:53" ht="14.25" customHeight="1" x14ac:dyDescent="0.25">
      <c r="A93" s="185" t="s">
        <v>80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67"/>
      <c r="Z93" s="67"/>
    </row>
    <row r="94" spans="1:53" ht="27" customHeight="1" x14ac:dyDescent="0.25">
      <c r="A94" s="64" t="s">
        <v>172</v>
      </c>
      <c r="B94" s="64" t="s">
        <v>173</v>
      </c>
      <c r="C94" s="37">
        <v>4301070975</v>
      </c>
      <c r="D94" s="166">
        <v>4607111033970</v>
      </c>
      <c r="E94" s="166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33" t="s">
        <v>174</v>
      </c>
      <c r="O94" s="168"/>
      <c r="P94" s="168"/>
      <c r="Q94" s="168"/>
      <c r="R94" s="169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175</v>
      </c>
      <c r="B95" s="64" t="s">
        <v>176</v>
      </c>
      <c r="C95" s="37">
        <v>4301070976</v>
      </c>
      <c r="D95" s="166">
        <v>4607111034144</v>
      </c>
      <c r="E95" s="166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34" t="s">
        <v>177</v>
      </c>
      <c r="O95" s="168"/>
      <c r="P95" s="168"/>
      <c r="Q95" s="168"/>
      <c r="R95" s="169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178</v>
      </c>
      <c r="B96" s="64" t="s">
        <v>179</v>
      </c>
      <c r="C96" s="37">
        <v>4301070973</v>
      </c>
      <c r="D96" s="166">
        <v>4607111033987</v>
      </c>
      <c r="E96" s="16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5" t="s">
        <v>180</v>
      </c>
      <c r="O96" s="168"/>
      <c r="P96" s="168"/>
      <c r="Q96" s="168"/>
      <c r="R96" s="16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181</v>
      </c>
      <c r="B97" s="64" t="s">
        <v>182</v>
      </c>
      <c r="C97" s="37">
        <v>4301070974</v>
      </c>
      <c r="D97" s="166">
        <v>4607111034151</v>
      </c>
      <c r="E97" s="16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6" t="s">
        <v>183</v>
      </c>
      <c r="O97" s="168"/>
      <c r="P97" s="168"/>
      <c r="Q97" s="168"/>
      <c r="R97" s="16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  <c r="N98" s="171" t="s">
        <v>43</v>
      </c>
      <c r="O98" s="172"/>
      <c r="P98" s="172"/>
      <c r="Q98" s="172"/>
      <c r="R98" s="172"/>
      <c r="S98" s="172"/>
      <c r="T98" s="173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5"/>
      <c r="N99" s="171" t="s">
        <v>43</v>
      </c>
      <c r="O99" s="172"/>
      <c r="P99" s="172"/>
      <c r="Q99" s="172"/>
      <c r="R99" s="172"/>
      <c r="S99" s="172"/>
      <c r="T99" s="173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196" t="s">
        <v>184</v>
      </c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66"/>
      <c r="Z100" s="66"/>
    </row>
    <row r="101" spans="1:53" ht="14.25" customHeight="1" x14ac:dyDescent="0.25">
      <c r="A101" s="185" t="s">
        <v>142</v>
      </c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67"/>
      <c r="Z101" s="67"/>
    </row>
    <row r="102" spans="1:53" ht="27" customHeight="1" x14ac:dyDescent="0.25">
      <c r="A102" s="64" t="s">
        <v>185</v>
      </c>
      <c r="B102" s="64" t="s">
        <v>186</v>
      </c>
      <c r="C102" s="37">
        <v>4301135162</v>
      </c>
      <c r="D102" s="166">
        <v>4607111034014</v>
      </c>
      <c r="E102" s="166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8"/>
      <c r="P102" s="168"/>
      <c r="Q102" s="168"/>
      <c r="R102" s="169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187</v>
      </c>
      <c r="B103" s="64" t="s">
        <v>188</v>
      </c>
      <c r="C103" s="37">
        <v>4301135117</v>
      </c>
      <c r="D103" s="166">
        <v>4607111033994</v>
      </c>
      <c r="E103" s="166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8"/>
      <c r="P103" s="168"/>
      <c r="Q103" s="168"/>
      <c r="R103" s="169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5"/>
      <c r="N104" s="171" t="s">
        <v>43</v>
      </c>
      <c r="O104" s="172"/>
      <c r="P104" s="172"/>
      <c r="Q104" s="172"/>
      <c r="R104" s="172"/>
      <c r="S104" s="172"/>
      <c r="T104" s="173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5"/>
      <c r="N105" s="171" t="s">
        <v>43</v>
      </c>
      <c r="O105" s="172"/>
      <c r="P105" s="172"/>
      <c r="Q105" s="172"/>
      <c r="R105" s="172"/>
      <c r="S105" s="172"/>
      <c r="T105" s="173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196" t="s">
        <v>189</v>
      </c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66"/>
      <c r="Z106" s="66"/>
    </row>
    <row r="107" spans="1:53" ht="14.25" customHeight="1" x14ac:dyDescent="0.25">
      <c r="A107" s="185" t="s">
        <v>142</v>
      </c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67"/>
      <c r="Z107" s="67"/>
    </row>
    <row r="108" spans="1:53" ht="16.5" customHeight="1" x14ac:dyDescent="0.25">
      <c r="A108" s="64" t="s">
        <v>190</v>
      </c>
      <c r="B108" s="64" t="s">
        <v>191</v>
      </c>
      <c r="C108" s="37">
        <v>4301135112</v>
      </c>
      <c r="D108" s="166">
        <v>4607111034199</v>
      </c>
      <c r="E108" s="166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8"/>
      <c r="P108" s="168"/>
      <c r="Q108" s="168"/>
      <c r="R108" s="169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5"/>
      <c r="N109" s="171" t="s">
        <v>43</v>
      </c>
      <c r="O109" s="172"/>
      <c r="P109" s="172"/>
      <c r="Q109" s="172"/>
      <c r="R109" s="172"/>
      <c r="S109" s="172"/>
      <c r="T109" s="173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5"/>
      <c r="N110" s="171" t="s">
        <v>43</v>
      </c>
      <c r="O110" s="172"/>
      <c r="P110" s="172"/>
      <c r="Q110" s="172"/>
      <c r="R110" s="172"/>
      <c r="S110" s="172"/>
      <c r="T110" s="173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196" t="s">
        <v>192</v>
      </c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66"/>
      <c r="Z111" s="66"/>
    </row>
    <row r="112" spans="1:53" ht="14.25" customHeight="1" x14ac:dyDescent="0.25">
      <c r="A112" s="185" t="s">
        <v>142</v>
      </c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67"/>
      <c r="Z112" s="67"/>
    </row>
    <row r="113" spans="1:53" ht="27" customHeight="1" x14ac:dyDescent="0.25">
      <c r="A113" s="64" t="s">
        <v>193</v>
      </c>
      <c r="B113" s="64" t="s">
        <v>194</v>
      </c>
      <c r="C113" s="37">
        <v>4301130006</v>
      </c>
      <c r="D113" s="166">
        <v>4607111034670</v>
      </c>
      <c r="E113" s="166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8"/>
      <c r="P113" s="168"/>
      <c r="Q113" s="168"/>
      <c r="R113" s="169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195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196</v>
      </c>
      <c r="B114" s="64" t="s">
        <v>197</v>
      </c>
      <c r="C114" s="37">
        <v>4301130003</v>
      </c>
      <c r="D114" s="166">
        <v>4607111034687</v>
      </c>
      <c r="E114" s="166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27" t="s">
        <v>198</v>
      </c>
      <c r="O114" s="168"/>
      <c r="P114" s="168"/>
      <c r="Q114" s="168"/>
      <c r="R114" s="169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195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199</v>
      </c>
      <c r="B115" s="64" t="s">
        <v>200</v>
      </c>
      <c r="C115" s="37">
        <v>4301135115</v>
      </c>
      <c r="D115" s="166">
        <v>4607111034380</v>
      </c>
      <c r="E115" s="166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8"/>
      <c r="P115" s="168"/>
      <c r="Q115" s="168"/>
      <c r="R115" s="169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201</v>
      </c>
      <c r="B116" s="64" t="s">
        <v>202</v>
      </c>
      <c r="C116" s="37">
        <v>4301135114</v>
      </c>
      <c r="D116" s="166">
        <v>4607111034397</v>
      </c>
      <c r="E116" s="166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8"/>
      <c r="P116" s="168"/>
      <c r="Q116" s="168"/>
      <c r="R116" s="16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5"/>
      <c r="N117" s="171" t="s">
        <v>43</v>
      </c>
      <c r="O117" s="172"/>
      <c r="P117" s="172"/>
      <c r="Q117" s="172"/>
      <c r="R117" s="172"/>
      <c r="S117" s="172"/>
      <c r="T117" s="173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5"/>
      <c r="N118" s="171" t="s">
        <v>43</v>
      </c>
      <c r="O118" s="172"/>
      <c r="P118" s="172"/>
      <c r="Q118" s="172"/>
      <c r="R118" s="172"/>
      <c r="S118" s="172"/>
      <c r="T118" s="173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196" t="s">
        <v>203</v>
      </c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66"/>
      <c r="Z119" s="66"/>
    </row>
    <row r="120" spans="1:53" ht="14.25" customHeight="1" x14ac:dyDescent="0.25">
      <c r="A120" s="185" t="s">
        <v>142</v>
      </c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67"/>
      <c r="Z120" s="67"/>
    </row>
    <row r="121" spans="1:53" ht="27" customHeight="1" x14ac:dyDescent="0.25">
      <c r="A121" s="64" t="s">
        <v>204</v>
      </c>
      <c r="B121" s="64" t="s">
        <v>205</v>
      </c>
      <c r="C121" s="37">
        <v>4301135134</v>
      </c>
      <c r="D121" s="166">
        <v>4607111035806</v>
      </c>
      <c r="E121" s="166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8"/>
      <c r="P121" s="168"/>
      <c r="Q121" s="168"/>
      <c r="R121" s="169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5"/>
      <c r="N122" s="171" t="s">
        <v>43</v>
      </c>
      <c r="O122" s="172"/>
      <c r="P122" s="172"/>
      <c r="Q122" s="172"/>
      <c r="R122" s="172"/>
      <c r="S122" s="172"/>
      <c r="T122" s="173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5"/>
      <c r="N123" s="171" t="s">
        <v>43</v>
      </c>
      <c r="O123" s="172"/>
      <c r="P123" s="172"/>
      <c r="Q123" s="172"/>
      <c r="R123" s="172"/>
      <c r="S123" s="172"/>
      <c r="T123" s="173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196" t="s">
        <v>206</v>
      </c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66"/>
      <c r="Z124" s="66"/>
    </row>
    <row r="125" spans="1:53" ht="14.25" customHeight="1" x14ac:dyDescent="0.25">
      <c r="A125" s="185" t="s">
        <v>207</v>
      </c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67"/>
      <c r="Z125" s="67"/>
    </row>
    <row r="126" spans="1:53" ht="27" customHeight="1" x14ac:dyDescent="0.25">
      <c r="A126" s="64" t="s">
        <v>208</v>
      </c>
      <c r="B126" s="64" t="s">
        <v>209</v>
      </c>
      <c r="C126" s="37">
        <v>4301070768</v>
      </c>
      <c r="D126" s="166">
        <v>4607111035639</v>
      </c>
      <c r="E126" s="166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210</v>
      </c>
      <c r="L126" s="39" t="s">
        <v>84</v>
      </c>
      <c r="M126" s="38">
        <v>180</v>
      </c>
      <c r="N126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8"/>
      <c r="P126" s="168"/>
      <c r="Q126" s="168"/>
      <c r="R126" s="169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211</v>
      </c>
      <c r="B127" s="64" t="s">
        <v>212</v>
      </c>
      <c r="C127" s="37">
        <v>4301070797</v>
      </c>
      <c r="D127" s="166">
        <v>4607111035646</v>
      </c>
      <c r="E127" s="166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213</v>
      </c>
      <c r="L127" s="39" t="s">
        <v>84</v>
      </c>
      <c r="M127" s="38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8"/>
      <c r="P127" s="168"/>
      <c r="Q127" s="168"/>
      <c r="R127" s="169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5"/>
      <c r="N128" s="171" t="s">
        <v>43</v>
      </c>
      <c r="O128" s="172"/>
      <c r="P128" s="172"/>
      <c r="Q128" s="172"/>
      <c r="R128" s="172"/>
      <c r="S128" s="172"/>
      <c r="T128" s="173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5"/>
      <c r="N129" s="171" t="s">
        <v>43</v>
      </c>
      <c r="O129" s="172"/>
      <c r="P129" s="172"/>
      <c r="Q129" s="172"/>
      <c r="R129" s="172"/>
      <c r="S129" s="172"/>
      <c r="T129" s="173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196" t="s">
        <v>214</v>
      </c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66"/>
      <c r="Z130" s="66"/>
    </row>
    <row r="131" spans="1:53" ht="14.25" customHeight="1" x14ac:dyDescent="0.25">
      <c r="A131" s="185" t="s">
        <v>142</v>
      </c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67"/>
      <c r="Z131" s="67"/>
    </row>
    <row r="132" spans="1:53" ht="27" customHeight="1" x14ac:dyDescent="0.25">
      <c r="A132" s="64" t="s">
        <v>215</v>
      </c>
      <c r="B132" s="64" t="s">
        <v>216</v>
      </c>
      <c r="C132" s="37">
        <v>4301135133</v>
      </c>
      <c r="D132" s="166">
        <v>4607111036568</v>
      </c>
      <c r="E132" s="166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8"/>
      <c r="P132" s="168"/>
      <c r="Q132" s="168"/>
      <c r="R132" s="169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5"/>
      <c r="N133" s="171" t="s">
        <v>43</v>
      </c>
      <c r="O133" s="172"/>
      <c r="P133" s="172"/>
      <c r="Q133" s="172"/>
      <c r="R133" s="172"/>
      <c r="S133" s="172"/>
      <c r="T133" s="173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5"/>
      <c r="N134" s="171" t="s">
        <v>43</v>
      </c>
      <c r="O134" s="172"/>
      <c r="P134" s="172"/>
      <c r="Q134" s="172"/>
      <c r="R134" s="172"/>
      <c r="S134" s="172"/>
      <c r="T134" s="173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195" t="s">
        <v>217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55"/>
      <c r="Z135" s="55"/>
    </row>
    <row r="136" spans="1:53" ht="16.5" customHeight="1" x14ac:dyDescent="0.25">
      <c r="A136" s="196" t="s">
        <v>218</v>
      </c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66"/>
      <c r="Z136" s="66"/>
    </row>
    <row r="137" spans="1:53" ht="14.25" customHeight="1" x14ac:dyDescent="0.25">
      <c r="A137" s="185" t="s">
        <v>207</v>
      </c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67"/>
      <c r="Z137" s="67"/>
    </row>
    <row r="138" spans="1:53" ht="16.5" customHeight="1" x14ac:dyDescent="0.25">
      <c r="A138" s="64" t="s">
        <v>219</v>
      </c>
      <c r="B138" s="64" t="s">
        <v>220</v>
      </c>
      <c r="C138" s="37">
        <v>4301071010</v>
      </c>
      <c r="D138" s="166">
        <v>4607111037701</v>
      </c>
      <c r="E138" s="166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8"/>
      <c r="P138" s="168"/>
      <c r="Q138" s="168"/>
      <c r="R138" s="169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5"/>
      <c r="N139" s="171" t="s">
        <v>43</v>
      </c>
      <c r="O139" s="172"/>
      <c r="P139" s="172"/>
      <c r="Q139" s="172"/>
      <c r="R139" s="172"/>
      <c r="S139" s="172"/>
      <c r="T139" s="173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5"/>
      <c r="N140" s="171" t="s">
        <v>43</v>
      </c>
      <c r="O140" s="172"/>
      <c r="P140" s="172"/>
      <c r="Q140" s="172"/>
      <c r="R140" s="172"/>
      <c r="S140" s="172"/>
      <c r="T140" s="173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196" t="s">
        <v>221</v>
      </c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66"/>
      <c r="Z141" s="66"/>
    </row>
    <row r="142" spans="1:53" ht="14.25" customHeight="1" x14ac:dyDescent="0.25">
      <c r="A142" s="185" t="s">
        <v>80</v>
      </c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67"/>
      <c r="Z142" s="67"/>
    </row>
    <row r="143" spans="1:53" ht="16.5" customHeight="1" x14ac:dyDescent="0.25">
      <c r="A143" s="64" t="s">
        <v>222</v>
      </c>
      <c r="B143" s="64" t="s">
        <v>223</v>
      </c>
      <c r="C143" s="37">
        <v>4301070871</v>
      </c>
      <c r="D143" s="166">
        <v>4607111036384</v>
      </c>
      <c r="E143" s="166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90</v>
      </c>
      <c r="N143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8"/>
      <c r="P143" s="168"/>
      <c r="Q143" s="168"/>
      <c r="R143" s="169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224</v>
      </c>
      <c r="B144" s="64" t="s">
        <v>225</v>
      </c>
      <c r="C144" s="37">
        <v>4301070956</v>
      </c>
      <c r="D144" s="166">
        <v>4640242180250</v>
      </c>
      <c r="E144" s="166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17" t="s">
        <v>226</v>
      </c>
      <c r="O144" s="168"/>
      <c r="P144" s="168"/>
      <c r="Q144" s="168"/>
      <c r="R144" s="16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227</v>
      </c>
      <c r="B145" s="64" t="s">
        <v>228</v>
      </c>
      <c r="C145" s="37">
        <v>4301070827</v>
      </c>
      <c r="D145" s="166">
        <v>4607111036216</v>
      </c>
      <c r="E145" s="166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90</v>
      </c>
      <c r="N145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8"/>
      <c r="P145" s="168"/>
      <c r="Q145" s="168"/>
      <c r="R145" s="169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229</v>
      </c>
      <c r="B146" s="64" t="s">
        <v>230</v>
      </c>
      <c r="C146" s="37">
        <v>4301070911</v>
      </c>
      <c r="D146" s="166">
        <v>4607111036278</v>
      </c>
      <c r="E146" s="166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120</v>
      </c>
      <c r="N146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8"/>
      <c r="P146" s="168"/>
      <c r="Q146" s="168"/>
      <c r="R146" s="169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5"/>
      <c r="N147" s="171" t="s">
        <v>43</v>
      </c>
      <c r="O147" s="172"/>
      <c r="P147" s="172"/>
      <c r="Q147" s="172"/>
      <c r="R147" s="172"/>
      <c r="S147" s="172"/>
      <c r="T147" s="173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5"/>
      <c r="N148" s="171" t="s">
        <v>43</v>
      </c>
      <c r="O148" s="172"/>
      <c r="P148" s="172"/>
      <c r="Q148" s="172"/>
      <c r="R148" s="172"/>
      <c r="S148" s="172"/>
      <c r="T148" s="173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85" t="s">
        <v>231</v>
      </c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67"/>
      <c r="Z149" s="67"/>
    </row>
    <row r="150" spans="1:53" ht="27" customHeight="1" x14ac:dyDescent="0.25">
      <c r="A150" s="64" t="s">
        <v>232</v>
      </c>
      <c r="B150" s="64" t="s">
        <v>233</v>
      </c>
      <c r="C150" s="37">
        <v>4301080153</v>
      </c>
      <c r="D150" s="166">
        <v>4607111036827</v>
      </c>
      <c r="E150" s="166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8"/>
      <c r="P150" s="168"/>
      <c r="Q150" s="168"/>
      <c r="R150" s="169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234</v>
      </c>
      <c r="B151" s="64" t="s">
        <v>235</v>
      </c>
      <c r="C151" s="37">
        <v>4301080154</v>
      </c>
      <c r="D151" s="166">
        <v>4607111036834</v>
      </c>
      <c r="E151" s="166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8"/>
      <c r="P151" s="168"/>
      <c r="Q151" s="168"/>
      <c r="R151" s="169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5"/>
      <c r="N152" s="171" t="s">
        <v>43</v>
      </c>
      <c r="O152" s="172"/>
      <c r="P152" s="172"/>
      <c r="Q152" s="172"/>
      <c r="R152" s="172"/>
      <c r="S152" s="172"/>
      <c r="T152" s="173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5"/>
      <c r="N153" s="171" t="s">
        <v>43</v>
      </c>
      <c r="O153" s="172"/>
      <c r="P153" s="172"/>
      <c r="Q153" s="172"/>
      <c r="R153" s="172"/>
      <c r="S153" s="172"/>
      <c r="T153" s="173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195" t="s">
        <v>236</v>
      </c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55"/>
      <c r="Z154" s="55"/>
    </row>
    <row r="155" spans="1:53" ht="16.5" customHeight="1" x14ac:dyDescent="0.25">
      <c r="A155" s="196" t="s">
        <v>237</v>
      </c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66"/>
      <c r="Z155" s="66"/>
    </row>
    <row r="156" spans="1:53" ht="14.25" customHeight="1" x14ac:dyDescent="0.25">
      <c r="A156" s="185" t="s">
        <v>87</v>
      </c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67"/>
      <c r="Z156" s="67"/>
    </row>
    <row r="157" spans="1:53" ht="16.5" customHeight="1" x14ac:dyDescent="0.25">
      <c r="A157" s="64" t="s">
        <v>238</v>
      </c>
      <c r="B157" s="64" t="s">
        <v>239</v>
      </c>
      <c r="C157" s="37">
        <v>4301132048</v>
      </c>
      <c r="D157" s="166">
        <v>4607111035721</v>
      </c>
      <c r="E157" s="166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8"/>
      <c r="P157" s="168"/>
      <c r="Q157" s="168"/>
      <c r="R157" s="16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240</v>
      </c>
      <c r="B158" s="64" t="s">
        <v>241</v>
      </c>
      <c r="C158" s="37">
        <v>4301132046</v>
      </c>
      <c r="D158" s="166">
        <v>4607111035691</v>
      </c>
      <c r="E158" s="166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1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8"/>
      <c r="P158" s="168"/>
      <c r="Q158" s="168"/>
      <c r="R158" s="169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5"/>
      <c r="N159" s="171" t="s">
        <v>43</v>
      </c>
      <c r="O159" s="172"/>
      <c r="P159" s="172"/>
      <c r="Q159" s="172"/>
      <c r="R159" s="172"/>
      <c r="S159" s="172"/>
      <c r="T159" s="173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5"/>
      <c r="N160" s="171" t="s">
        <v>43</v>
      </c>
      <c r="O160" s="172"/>
      <c r="P160" s="172"/>
      <c r="Q160" s="172"/>
      <c r="R160" s="172"/>
      <c r="S160" s="172"/>
      <c r="T160" s="173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196" t="s">
        <v>242</v>
      </c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66"/>
      <c r="Z161" s="66"/>
    </row>
    <row r="162" spans="1:53" ht="14.25" customHeight="1" x14ac:dyDescent="0.25">
      <c r="A162" s="185" t="s">
        <v>242</v>
      </c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67"/>
      <c r="Z162" s="67"/>
    </row>
    <row r="163" spans="1:53" ht="27" customHeight="1" x14ac:dyDescent="0.25">
      <c r="A163" s="64" t="s">
        <v>243</v>
      </c>
      <c r="B163" s="64" t="s">
        <v>244</v>
      </c>
      <c r="C163" s="37">
        <v>4301133002</v>
      </c>
      <c r="D163" s="166">
        <v>4607111035783</v>
      </c>
      <c r="E163" s="166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213</v>
      </c>
      <c r="L163" s="39" t="s">
        <v>84</v>
      </c>
      <c r="M163" s="38">
        <v>180</v>
      </c>
      <c r="N163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8"/>
      <c r="P163" s="168"/>
      <c r="Q163" s="168"/>
      <c r="R163" s="169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5"/>
      <c r="N164" s="171" t="s">
        <v>43</v>
      </c>
      <c r="O164" s="172"/>
      <c r="P164" s="172"/>
      <c r="Q164" s="172"/>
      <c r="R164" s="172"/>
      <c r="S164" s="172"/>
      <c r="T164" s="173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5"/>
      <c r="N165" s="171" t="s">
        <v>43</v>
      </c>
      <c r="O165" s="172"/>
      <c r="P165" s="172"/>
      <c r="Q165" s="172"/>
      <c r="R165" s="172"/>
      <c r="S165" s="172"/>
      <c r="T165" s="173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196" t="s">
        <v>236</v>
      </c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66"/>
      <c r="Z166" s="66"/>
    </row>
    <row r="167" spans="1:53" ht="14.25" customHeight="1" x14ac:dyDescent="0.25">
      <c r="A167" s="185" t="s">
        <v>245</v>
      </c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67"/>
      <c r="Z167" s="67"/>
    </row>
    <row r="168" spans="1:53" ht="27" customHeight="1" x14ac:dyDescent="0.25">
      <c r="A168" s="64" t="s">
        <v>246</v>
      </c>
      <c r="B168" s="64" t="s">
        <v>247</v>
      </c>
      <c r="C168" s="37">
        <v>4301051319</v>
      </c>
      <c r="D168" s="166">
        <v>4680115881204</v>
      </c>
      <c r="E168" s="166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250</v>
      </c>
      <c r="M168" s="38">
        <v>365</v>
      </c>
      <c r="N168" s="210" t="s">
        <v>248</v>
      </c>
      <c r="O168" s="168"/>
      <c r="P168" s="168"/>
      <c r="Q168" s="168"/>
      <c r="R168" s="16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249</v>
      </c>
    </row>
    <row r="169" spans="1:53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5"/>
      <c r="N169" s="171" t="s">
        <v>43</v>
      </c>
      <c r="O169" s="172"/>
      <c r="P169" s="172"/>
      <c r="Q169" s="172"/>
      <c r="R169" s="172"/>
      <c r="S169" s="172"/>
      <c r="T169" s="173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5"/>
      <c r="N170" s="171" t="s">
        <v>43</v>
      </c>
      <c r="O170" s="172"/>
      <c r="P170" s="172"/>
      <c r="Q170" s="172"/>
      <c r="R170" s="172"/>
      <c r="S170" s="172"/>
      <c r="T170" s="173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196" t="s">
        <v>251</v>
      </c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66"/>
      <c r="Z171" s="66"/>
    </row>
    <row r="172" spans="1:53" ht="14.25" customHeight="1" x14ac:dyDescent="0.25">
      <c r="A172" s="185" t="s">
        <v>87</v>
      </c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67"/>
      <c r="Z172" s="67"/>
    </row>
    <row r="173" spans="1:53" ht="27" customHeight="1" x14ac:dyDescent="0.25">
      <c r="A173" s="64" t="s">
        <v>252</v>
      </c>
      <c r="B173" s="64" t="s">
        <v>253</v>
      </c>
      <c r="C173" s="37">
        <v>4301132079</v>
      </c>
      <c r="D173" s="166">
        <v>4607111038487</v>
      </c>
      <c r="E173" s="166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91</v>
      </c>
      <c r="L173" s="39" t="s">
        <v>84</v>
      </c>
      <c r="M173" s="38">
        <v>180</v>
      </c>
      <c r="N173" s="211" t="s">
        <v>254</v>
      </c>
      <c r="O173" s="168"/>
      <c r="P173" s="168"/>
      <c r="Q173" s="168"/>
      <c r="R173" s="169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x14ac:dyDescent="0.2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5"/>
      <c r="N174" s="171" t="s">
        <v>43</v>
      </c>
      <c r="O174" s="172"/>
      <c r="P174" s="172"/>
      <c r="Q174" s="172"/>
      <c r="R174" s="172"/>
      <c r="S174" s="172"/>
      <c r="T174" s="173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5"/>
      <c r="N175" s="171" t="s">
        <v>43</v>
      </c>
      <c r="O175" s="172"/>
      <c r="P175" s="172"/>
      <c r="Q175" s="172"/>
      <c r="R175" s="172"/>
      <c r="S175" s="172"/>
      <c r="T175" s="173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27.75" customHeight="1" x14ac:dyDescent="0.2">
      <c r="A176" s="195" t="s">
        <v>255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55"/>
      <c r="Z176" s="55"/>
    </row>
    <row r="177" spans="1:53" ht="16.5" customHeight="1" x14ac:dyDescent="0.25">
      <c r="A177" s="196" t="s">
        <v>256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66"/>
      <c r="Z177" s="66"/>
    </row>
    <row r="178" spans="1:53" ht="14.25" customHeight="1" x14ac:dyDescent="0.25">
      <c r="A178" s="185" t="s">
        <v>80</v>
      </c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67"/>
      <c r="Z178" s="67"/>
    </row>
    <row r="179" spans="1:53" ht="27" customHeight="1" x14ac:dyDescent="0.25">
      <c r="A179" s="64" t="s">
        <v>257</v>
      </c>
      <c r="B179" s="64" t="s">
        <v>258</v>
      </c>
      <c r="C179" s="37">
        <v>4301070948</v>
      </c>
      <c r="D179" s="166">
        <v>4607111037022</v>
      </c>
      <c r="E179" s="166"/>
      <c r="F179" s="63">
        <v>0.7</v>
      </c>
      <c r="G179" s="38">
        <v>8</v>
      </c>
      <c r="H179" s="63">
        <v>5.6</v>
      </c>
      <c r="I179" s="63">
        <v>5.87</v>
      </c>
      <c r="J179" s="38">
        <v>84</v>
      </c>
      <c r="K179" s="38" t="s">
        <v>85</v>
      </c>
      <c r="L179" s="39" t="s">
        <v>84</v>
      </c>
      <c r="M179" s="38">
        <v>180</v>
      </c>
      <c r="N179" s="20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8"/>
      <c r="P179" s="168"/>
      <c r="Q179" s="168"/>
      <c r="R179" s="16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IFERROR(IF(V179="","",V179*0.0155),"")</f>
        <v>0</v>
      </c>
      <c r="Y179" s="69" t="s">
        <v>49</v>
      </c>
      <c r="Z179" s="70" t="s">
        <v>49</v>
      </c>
      <c r="AD179" s="74"/>
      <c r="BA179" s="134" t="s">
        <v>70</v>
      </c>
    </row>
    <row r="180" spans="1:53" x14ac:dyDescent="0.2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5"/>
      <c r="N180" s="171" t="s">
        <v>43</v>
      </c>
      <c r="O180" s="172"/>
      <c r="P180" s="172"/>
      <c r="Q180" s="172"/>
      <c r="R180" s="172"/>
      <c r="S180" s="172"/>
      <c r="T180" s="173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5"/>
      <c r="N181" s="171" t="s">
        <v>43</v>
      </c>
      <c r="O181" s="172"/>
      <c r="P181" s="172"/>
      <c r="Q181" s="172"/>
      <c r="R181" s="172"/>
      <c r="S181" s="172"/>
      <c r="T181" s="173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16.5" customHeight="1" x14ac:dyDescent="0.25">
      <c r="A182" s="196" t="s">
        <v>259</v>
      </c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66"/>
      <c r="Z182" s="66"/>
    </row>
    <row r="183" spans="1:53" ht="14.25" customHeight="1" x14ac:dyDescent="0.25">
      <c r="A183" s="185" t="s">
        <v>80</v>
      </c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67"/>
      <c r="Z183" s="67"/>
    </row>
    <row r="184" spans="1:53" ht="27" customHeight="1" x14ac:dyDescent="0.25">
      <c r="A184" s="64" t="s">
        <v>260</v>
      </c>
      <c r="B184" s="64" t="s">
        <v>261</v>
      </c>
      <c r="C184" s="37">
        <v>4301070990</v>
      </c>
      <c r="D184" s="166">
        <v>4607111038494</v>
      </c>
      <c r="E184" s="166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85</v>
      </c>
      <c r="L184" s="39" t="s">
        <v>84</v>
      </c>
      <c r="M184" s="38">
        <v>180</v>
      </c>
      <c r="N184" s="207" t="s">
        <v>262</v>
      </c>
      <c r="O184" s="168"/>
      <c r="P184" s="168"/>
      <c r="Q184" s="168"/>
      <c r="R184" s="169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5" t="s">
        <v>70</v>
      </c>
    </row>
    <row r="185" spans="1:53" ht="27" customHeight="1" x14ac:dyDescent="0.25">
      <c r="A185" s="64" t="s">
        <v>263</v>
      </c>
      <c r="B185" s="64" t="s">
        <v>264</v>
      </c>
      <c r="C185" s="37">
        <v>4301070966</v>
      </c>
      <c r="D185" s="166">
        <v>4607111038135</v>
      </c>
      <c r="E185" s="16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">
        <v>265</v>
      </c>
      <c r="O185" s="168"/>
      <c r="P185" s="168"/>
      <c r="Q185" s="168"/>
      <c r="R185" s="16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5"/>
      <c r="N186" s="171" t="s">
        <v>43</v>
      </c>
      <c r="O186" s="172"/>
      <c r="P186" s="172"/>
      <c r="Q186" s="172"/>
      <c r="R186" s="172"/>
      <c r="S186" s="172"/>
      <c r="T186" s="173"/>
      <c r="U186" s="43" t="s">
        <v>42</v>
      </c>
      <c r="V186" s="44">
        <f>IFERROR(SUM(V184:V185),"0")</f>
        <v>0</v>
      </c>
      <c r="W186" s="44">
        <f>IFERROR(SUM(W184:W185),"0")</f>
        <v>0</v>
      </c>
      <c r="X186" s="44">
        <f>IFERROR(IF(X184="",0,X184),"0")+IFERROR(IF(X185="",0,X185),"0")</f>
        <v>0</v>
      </c>
      <c r="Y186" s="68"/>
      <c r="Z186" s="68"/>
    </row>
    <row r="187" spans="1:53" x14ac:dyDescent="0.2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5"/>
      <c r="N187" s="171" t="s">
        <v>43</v>
      </c>
      <c r="O187" s="172"/>
      <c r="P187" s="172"/>
      <c r="Q187" s="172"/>
      <c r="R187" s="172"/>
      <c r="S187" s="172"/>
      <c r="T187" s="173"/>
      <c r="U187" s="43" t="s">
        <v>0</v>
      </c>
      <c r="V187" s="44">
        <f>IFERROR(SUMPRODUCT(V184:V185*H184:H185),"0")</f>
        <v>0</v>
      </c>
      <c r="W187" s="44">
        <f>IFERROR(SUMPRODUCT(W184:W185*H184:H185),"0")</f>
        <v>0</v>
      </c>
      <c r="X187" s="43"/>
      <c r="Y187" s="68"/>
      <c r="Z187" s="68"/>
    </row>
    <row r="188" spans="1:53" ht="16.5" customHeight="1" x14ac:dyDescent="0.25">
      <c r="A188" s="196" t="s">
        <v>266</v>
      </c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66"/>
      <c r="Z188" s="66"/>
    </row>
    <row r="189" spans="1:53" ht="14.25" customHeight="1" x14ac:dyDescent="0.25">
      <c r="A189" s="185" t="s">
        <v>80</v>
      </c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67"/>
      <c r="Z189" s="67"/>
    </row>
    <row r="190" spans="1:53" ht="27" customHeight="1" x14ac:dyDescent="0.25">
      <c r="A190" s="64" t="s">
        <v>267</v>
      </c>
      <c r="B190" s="64" t="s">
        <v>268</v>
      </c>
      <c r="C190" s="37">
        <v>4301070915</v>
      </c>
      <c r="D190" s="166">
        <v>4607111035882</v>
      </c>
      <c r="E190" s="166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8"/>
      <c r="P190" s="168"/>
      <c r="Q190" s="168"/>
      <c r="R190" s="16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ht="27" customHeight="1" x14ac:dyDescent="0.25">
      <c r="A191" s="64" t="s">
        <v>269</v>
      </c>
      <c r="B191" s="64" t="s">
        <v>270</v>
      </c>
      <c r="C191" s="37">
        <v>4301070921</v>
      </c>
      <c r="D191" s="166">
        <v>4607111035905</v>
      </c>
      <c r="E191" s="166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0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8"/>
      <c r="P191" s="168"/>
      <c r="Q191" s="168"/>
      <c r="R191" s="169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271</v>
      </c>
      <c r="B192" s="64" t="s">
        <v>272</v>
      </c>
      <c r="C192" s="37">
        <v>4301070917</v>
      </c>
      <c r="D192" s="166">
        <v>4607111035912</v>
      </c>
      <c r="E192" s="166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85</v>
      </c>
      <c r="L192" s="39" t="s">
        <v>84</v>
      </c>
      <c r="M192" s="38">
        <v>180</v>
      </c>
      <c r="N192" s="2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8"/>
      <c r="P192" s="168"/>
      <c r="Q192" s="168"/>
      <c r="R192" s="169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273</v>
      </c>
      <c r="B193" s="64" t="s">
        <v>274</v>
      </c>
      <c r="C193" s="37">
        <v>4301070920</v>
      </c>
      <c r="D193" s="166">
        <v>4607111035929</v>
      </c>
      <c r="E193" s="166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85</v>
      </c>
      <c r="L193" s="39" t="s">
        <v>84</v>
      </c>
      <c r="M193" s="38">
        <v>180</v>
      </c>
      <c r="N193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8"/>
      <c r="P193" s="168"/>
      <c r="Q193" s="168"/>
      <c r="R193" s="169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5"/>
      <c r="N194" s="171" t="s">
        <v>43</v>
      </c>
      <c r="O194" s="172"/>
      <c r="P194" s="172"/>
      <c r="Q194" s="172"/>
      <c r="R194" s="172"/>
      <c r="S194" s="172"/>
      <c r="T194" s="173"/>
      <c r="U194" s="43" t="s">
        <v>42</v>
      </c>
      <c r="V194" s="44">
        <f>IFERROR(SUM(V190:V193),"0")</f>
        <v>0</v>
      </c>
      <c r="W194" s="44">
        <f>IFERROR(SUM(W190:W193),"0")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5"/>
      <c r="N195" s="171" t="s">
        <v>43</v>
      </c>
      <c r="O195" s="172"/>
      <c r="P195" s="172"/>
      <c r="Q195" s="172"/>
      <c r="R195" s="172"/>
      <c r="S195" s="172"/>
      <c r="T195" s="173"/>
      <c r="U195" s="43" t="s">
        <v>0</v>
      </c>
      <c r="V195" s="44">
        <f>IFERROR(SUMPRODUCT(V190:V193*H190:H193),"0")</f>
        <v>0</v>
      </c>
      <c r="W195" s="44">
        <f>IFERROR(SUMPRODUCT(W190:W193*H190:H193),"0")</f>
        <v>0</v>
      </c>
      <c r="X195" s="43"/>
      <c r="Y195" s="68"/>
      <c r="Z195" s="68"/>
    </row>
    <row r="196" spans="1:53" ht="16.5" customHeight="1" x14ac:dyDescent="0.25">
      <c r="A196" s="196" t="s">
        <v>275</v>
      </c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66"/>
      <c r="Z196" s="66"/>
    </row>
    <row r="197" spans="1:53" ht="14.25" customHeight="1" x14ac:dyDescent="0.25">
      <c r="A197" s="185" t="s">
        <v>245</v>
      </c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67"/>
      <c r="Z197" s="67"/>
    </row>
    <row r="198" spans="1:53" ht="27" customHeight="1" x14ac:dyDescent="0.25">
      <c r="A198" s="64" t="s">
        <v>276</v>
      </c>
      <c r="B198" s="64" t="s">
        <v>277</v>
      </c>
      <c r="C198" s="37">
        <v>4301051320</v>
      </c>
      <c r="D198" s="166">
        <v>4680115881334</v>
      </c>
      <c r="E198" s="166"/>
      <c r="F198" s="63">
        <v>0.33</v>
      </c>
      <c r="G198" s="38">
        <v>6</v>
      </c>
      <c r="H198" s="63">
        <v>1.98</v>
      </c>
      <c r="I198" s="63">
        <v>2.27</v>
      </c>
      <c r="J198" s="38">
        <v>156</v>
      </c>
      <c r="K198" s="38" t="s">
        <v>85</v>
      </c>
      <c r="L198" s="39" t="s">
        <v>250</v>
      </c>
      <c r="M198" s="38">
        <v>365</v>
      </c>
      <c r="N198" s="202" t="s">
        <v>278</v>
      </c>
      <c r="O198" s="168"/>
      <c r="P198" s="168"/>
      <c r="Q198" s="168"/>
      <c r="R198" s="16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IFERROR(IF(V198="","",V198*0.00753),"")</f>
        <v>0</v>
      </c>
      <c r="Y198" s="69" t="s">
        <v>49</v>
      </c>
      <c r="Z198" s="70" t="s">
        <v>49</v>
      </c>
      <c r="AD198" s="74"/>
      <c r="BA198" s="141" t="s">
        <v>249</v>
      </c>
    </row>
    <row r="199" spans="1:53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5"/>
      <c r="N199" s="171" t="s">
        <v>43</v>
      </c>
      <c r="O199" s="172"/>
      <c r="P199" s="172"/>
      <c r="Q199" s="172"/>
      <c r="R199" s="172"/>
      <c r="S199" s="172"/>
      <c r="T199" s="173"/>
      <c r="U199" s="43" t="s">
        <v>42</v>
      </c>
      <c r="V199" s="44">
        <f>IFERROR(SUM(V198:V198),"0")</f>
        <v>0</v>
      </c>
      <c r="W199" s="44">
        <f>IFERROR(SUM(W198:W198),"0")</f>
        <v>0</v>
      </c>
      <c r="X199" s="44">
        <f>IFERROR(IF(X198="",0,X198),"0")</f>
        <v>0</v>
      </c>
      <c r="Y199" s="68"/>
      <c r="Z199" s="68"/>
    </row>
    <row r="200" spans="1:53" x14ac:dyDescent="0.2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5"/>
      <c r="N200" s="171" t="s">
        <v>43</v>
      </c>
      <c r="O200" s="172"/>
      <c r="P200" s="172"/>
      <c r="Q200" s="172"/>
      <c r="R200" s="172"/>
      <c r="S200" s="172"/>
      <c r="T200" s="173"/>
      <c r="U200" s="43" t="s">
        <v>0</v>
      </c>
      <c r="V200" s="44">
        <f>IFERROR(SUMPRODUCT(V198:V198*H198:H198),"0")</f>
        <v>0</v>
      </c>
      <c r="W200" s="44">
        <f>IFERROR(SUMPRODUCT(W198:W198*H198:H198),"0")</f>
        <v>0</v>
      </c>
      <c r="X200" s="43"/>
      <c r="Y200" s="68"/>
      <c r="Z200" s="68"/>
    </row>
    <row r="201" spans="1:53" ht="16.5" customHeight="1" x14ac:dyDescent="0.25">
      <c r="A201" s="196" t="s">
        <v>279</v>
      </c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66"/>
      <c r="Z201" s="66"/>
    </row>
    <row r="202" spans="1:53" ht="14.25" customHeight="1" x14ac:dyDescent="0.25">
      <c r="A202" s="185" t="s">
        <v>80</v>
      </c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67"/>
      <c r="Z202" s="67"/>
    </row>
    <row r="203" spans="1:53" ht="16.5" customHeight="1" x14ac:dyDescent="0.25">
      <c r="A203" s="64" t="s">
        <v>280</v>
      </c>
      <c r="B203" s="64" t="s">
        <v>281</v>
      </c>
      <c r="C203" s="37">
        <v>4301070874</v>
      </c>
      <c r="D203" s="166">
        <v>4607111035332</v>
      </c>
      <c r="E203" s="166"/>
      <c r="F203" s="63">
        <v>0.43</v>
      </c>
      <c r="G203" s="38">
        <v>16</v>
      </c>
      <c r="H203" s="63">
        <v>6.88</v>
      </c>
      <c r="I203" s="63">
        <v>7.2060000000000004</v>
      </c>
      <c r="J203" s="38">
        <v>84</v>
      </c>
      <c r="K203" s="38" t="s">
        <v>85</v>
      </c>
      <c r="L203" s="39" t="s">
        <v>84</v>
      </c>
      <c r="M203" s="38">
        <v>180</v>
      </c>
      <c r="N203" s="2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8"/>
      <c r="P203" s="168"/>
      <c r="Q203" s="168"/>
      <c r="R203" s="16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2" t="s">
        <v>70</v>
      </c>
    </row>
    <row r="204" spans="1:53" ht="16.5" customHeight="1" x14ac:dyDescent="0.25">
      <c r="A204" s="64" t="s">
        <v>282</v>
      </c>
      <c r="B204" s="64" t="s">
        <v>283</v>
      </c>
      <c r="C204" s="37">
        <v>4301070873</v>
      </c>
      <c r="D204" s="166">
        <v>4607111035080</v>
      </c>
      <c r="E204" s="166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85</v>
      </c>
      <c r="L204" s="39" t="s">
        <v>84</v>
      </c>
      <c r="M204" s="38">
        <v>180</v>
      </c>
      <c r="N204" s="2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8"/>
      <c r="P204" s="168"/>
      <c r="Q204" s="168"/>
      <c r="R204" s="169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5"/>
      <c r="N205" s="171" t="s">
        <v>43</v>
      </c>
      <c r="O205" s="172"/>
      <c r="P205" s="172"/>
      <c r="Q205" s="172"/>
      <c r="R205" s="172"/>
      <c r="S205" s="172"/>
      <c r="T205" s="173"/>
      <c r="U205" s="43" t="s">
        <v>42</v>
      </c>
      <c r="V205" s="44">
        <f>IFERROR(SUM(V203:V204),"0")</f>
        <v>0</v>
      </c>
      <c r="W205" s="44">
        <f>IFERROR(SUM(W203:W204),"0")</f>
        <v>0</v>
      </c>
      <c r="X205" s="44">
        <f>IFERROR(IF(X203="",0,X203),"0")+IFERROR(IF(X204="",0,X204),"0")</f>
        <v>0</v>
      </c>
      <c r="Y205" s="68"/>
      <c r="Z205" s="68"/>
    </row>
    <row r="206" spans="1:53" x14ac:dyDescent="0.2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5"/>
      <c r="N206" s="171" t="s">
        <v>43</v>
      </c>
      <c r="O206" s="172"/>
      <c r="P206" s="172"/>
      <c r="Q206" s="172"/>
      <c r="R206" s="172"/>
      <c r="S206" s="172"/>
      <c r="T206" s="173"/>
      <c r="U206" s="43" t="s">
        <v>0</v>
      </c>
      <c r="V206" s="44">
        <f>IFERROR(SUMPRODUCT(V203:V204*H203:H204),"0")</f>
        <v>0</v>
      </c>
      <c r="W206" s="44">
        <f>IFERROR(SUMPRODUCT(W203:W204*H203:H204),"0")</f>
        <v>0</v>
      </c>
      <c r="X206" s="43"/>
      <c r="Y206" s="68"/>
      <c r="Z206" s="68"/>
    </row>
    <row r="207" spans="1:53" ht="27.75" customHeight="1" x14ac:dyDescent="0.2">
      <c r="A207" s="195" t="s">
        <v>284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55"/>
      <c r="Z207" s="55"/>
    </row>
    <row r="208" spans="1:53" ht="16.5" customHeight="1" x14ac:dyDescent="0.25">
      <c r="A208" s="196" t="s">
        <v>285</v>
      </c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66"/>
      <c r="Z208" s="66"/>
    </row>
    <row r="209" spans="1:53" ht="14.25" customHeight="1" x14ac:dyDescent="0.25">
      <c r="A209" s="185" t="s">
        <v>80</v>
      </c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67"/>
      <c r="Z209" s="67"/>
    </row>
    <row r="210" spans="1:53" ht="27" customHeight="1" x14ac:dyDescent="0.25">
      <c r="A210" s="64" t="s">
        <v>286</v>
      </c>
      <c r="B210" s="64" t="s">
        <v>287</v>
      </c>
      <c r="C210" s="37">
        <v>4301070941</v>
      </c>
      <c r="D210" s="166">
        <v>4607111036162</v>
      </c>
      <c r="E210" s="166"/>
      <c r="F210" s="63">
        <v>0.8</v>
      </c>
      <c r="G210" s="38">
        <v>8</v>
      </c>
      <c r="H210" s="63">
        <v>6.4</v>
      </c>
      <c r="I210" s="63">
        <v>6.6811999999999996</v>
      </c>
      <c r="J210" s="38">
        <v>84</v>
      </c>
      <c r="K210" s="38" t="s">
        <v>85</v>
      </c>
      <c r="L210" s="39" t="s">
        <v>84</v>
      </c>
      <c r="M210" s="38">
        <v>90</v>
      </c>
      <c r="N210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8"/>
      <c r="P210" s="168"/>
      <c r="Q210" s="168"/>
      <c r="R210" s="169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4" t="s">
        <v>70</v>
      </c>
    </row>
    <row r="211" spans="1:53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5"/>
      <c r="N211" s="171" t="s">
        <v>43</v>
      </c>
      <c r="O211" s="172"/>
      <c r="P211" s="172"/>
      <c r="Q211" s="172"/>
      <c r="R211" s="172"/>
      <c r="S211" s="172"/>
      <c r="T211" s="173"/>
      <c r="U211" s="43" t="s">
        <v>42</v>
      </c>
      <c r="V211" s="44">
        <f>IFERROR(SUM(V210:V210),"0")</f>
        <v>0</v>
      </c>
      <c r="W211" s="44">
        <f>IFERROR(SUM(W210:W210),"0")</f>
        <v>0</v>
      </c>
      <c r="X211" s="44">
        <f>IFERROR(IF(X210="",0,X210),"0")</f>
        <v>0</v>
      </c>
      <c r="Y211" s="68"/>
      <c r="Z211" s="68"/>
    </row>
    <row r="212" spans="1:53" x14ac:dyDescent="0.2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5"/>
      <c r="N212" s="171" t="s">
        <v>43</v>
      </c>
      <c r="O212" s="172"/>
      <c r="P212" s="172"/>
      <c r="Q212" s="172"/>
      <c r="R212" s="172"/>
      <c r="S212" s="172"/>
      <c r="T212" s="173"/>
      <c r="U212" s="43" t="s">
        <v>0</v>
      </c>
      <c r="V212" s="44">
        <f>IFERROR(SUMPRODUCT(V210:V210*H210:H210),"0")</f>
        <v>0</v>
      </c>
      <c r="W212" s="44">
        <f>IFERROR(SUMPRODUCT(W210:W210*H210:H210),"0")</f>
        <v>0</v>
      </c>
      <c r="X212" s="43"/>
      <c r="Y212" s="68"/>
      <c r="Z212" s="68"/>
    </row>
    <row r="213" spans="1:53" ht="27.75" customHeight="1" x14ac:dyDescent="0.2">
      <c r="A213" s="195" t="s">
        <v>288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55"/>
      <c r="Z213" s="55"/>
    </row>
    <row r="214" spans="1:53" ht="16.5" customHeight="1" x14ac:dyDescent="0.25">
      <c r="A214" s="196" t="s">
        <v>289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6"/>
      <c r="Z214" s="66"/>
    </row>
    <row r="215" spans="1:53" ht="14.25" customHeight="1" x14ac:dyDescent="0.25">
      <c r="A215" s="185" t="s">
        <v>80</v>
      </c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67"/>
      <c r="Z215" s="67"/>
    </row>
    <row r="216" spans="1:53" ht="27" customHeight="1" x14ac:dyDescent="0.25">
      <c r="A216" s="64" t="s">
        <v>290</v>
      </c>
      <c r="B216" s="64" t="s">
        <v>291</v>
      </c>
      <c r="C216" s="37">
        <v>4301070965</v>
      </c>
      <c r="D216" s="166">
        <v>4607111035899</v>
      </c>
      <c r="E216" s="166"/>
      <c r="F216" s="63">
        <v>1</v>
      </c>
      <c r="G216" s="38">
        <v>5</v>
      </c>
      <c r="H216" s="63">
        <v>5</v>
      </c>
      <c r="I216" s="63">
        <v>5.2619999999999996</v>
      </c>
      <c r="J216" s="38">
        <v>84</v>
      </c>
      <c r="K216" s="38" t="s">
        <v>85</v>
      </c>
      <c r="L216" s="39" t="s">
        <v>84</v>
      </c>
      <c r="M216" s="38">
        <v>180</v>
      </c>
      <c r="N216" s="198" t="s">
        <v>292</v>
      </c>
      <c r="O216" s="168"/>
      <c r="P216" s="168"/>
      <c r="Q216" s="168"/>
      <c r="R216" s="169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5"/>
      <c r="N217" s="171" t="s">
        <v>43</v>
      </c>
      <c r="O217" s="172"/>
      <c r="P217" s="172"/>
      <c r="Q217" s="172"/>
      <c r="R217" s="172"/>
      <c r="S217" s="172"/>
      <c r="T217" s="173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5"/>
      <c r="N218" s="171" t="s">
        <v>43</v>
      </c>
      <c r="O218" s="172"/>
      <c r="P218" s="172"/>
      <c r="Q218" s="172"/>
      <c r="R218" s="172"/>
      <c r="S218" s="172"/>
      <c r="T218" s="173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16.5" customHeight="1" x14ac:dyDescent="0.25">
      <c r="A219" s="196" t="s">
        <v>293</v>
      </c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66"/>
      <c r="Z219" s="66"/>
    </row>
    <row r="220" spans="1:53" ht="14.25" customHeight="1" x14ac:dyDescent="0.25">
      <c r="A220" s="185" t="s">
        <v>80</v>
      </c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67"/>
      <c r="Z220" s="67"/>
    </row>
    <row r="221" spans="1:53" ht="27" customHeight="1" x14ac:dyDescent="0.25">
      <c r="A221" s="64" t="s">
        <v>294</v>
      </c>
      <c r="B221" s="64" t="s">
        <v>295</v>
      </c>
      <c r="C221" s="37">
        <v>4301070870</v>
      </c>
      <c r="D221" s="166">
        <v>4607111036711</v>
      </c>
      <c r="E221" s="166"/>
      <c r="F221" s="63">
        <v>0.8</v>
      </c>
      <c r="G221" s="38">
        <v>8</v>
      </c>
      <c r="H221" s="63">
        <v>6.4</v>
      </c>
      <c r="I221" s="63">
        <v>6.67</v>
      </c>
      <c r="J221" s="38">
        <v>84</v>
      </c>
      <c r="K221" s="38" t="s">
        <v>85</v>
      </c>
      <c r="L221" s="39" t="s">
        <v>84</v>
      </c>
      <c r="M221" s="38">
        <v>90</v>
      </c>
      <c r="N221" s="1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8"/>
      <c r="P221" s="168"/>
      <c r="Q221" s="168"/>
      <c r="R221" s="16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6" t="s">
        <v>70</v>
      </c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5"/>
      <c r="N222" s="171" t="s">
        <v>43</v>
      </c>
      <c r="O222" s="172"/>
      <c r="P222" s="172"/>
      <c r="Q222" s="172"/>
      <c r="R222" s="172"/>
      <c r="S222" s="172"/>
      <c r="T222" s="173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5"/>
      <c r="N223" s="171" t="s">
        <v>43</v>
      </c>
      <c r="O223" s="172"/>
      <c r="P223" s="172"/>
      <c r="Q223" s="172"/>
      <c r="R223" s="172"/>
      <c r="S223" s="172"/>
      <c r="T223" s="173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27.75" customHeight="1" x14ac:dyDescent="0.2">
      <c r="A224" s="195" t="s">
        <v>296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55"/>
      <c r="Z224" s="55"/>
    </row>
    <row r="225" spans="1:53" ht="16.5" customHeight="1" x14ac:dyDescent="0.25">
      <c r="A225" s="196" t="s">
        <v>297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6"/>
      <c r="Z225" s="66"/>
    </row>
    <row r="226" spans="1:53" ht="14.25" customHeight="1" x14ac:dyDescent="0.25">
      <c r="A226" s="185" t="s">
        <v>146</v>
      </c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67"/>
      <c r="Z226" s="67"/>
    </row>
    <row r="227" spans="1:53" ht="27" customHeight="1" x14ac:dyDescent="0.25">
      <c r="A227" s="64" t="s">
        <v>298</v>
      </c>
      <c r="B227" s="64" t="s">
        <v>299</v>
      </c>
      <c r="C227" s="37">
        <v>4301131019</v>
      </c>
      <c r="D227" s="166">
        <v>4640242180427</v>
      </c>
      <c r="E227" s="166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137</v>
      </c>
      <c r="L227" s="39" t="s">
        <v>84</v>
      </c>
      <c r="M227" s="38">
        <v>180</v>
      </c>
      <c r="N227" s="197" t="s">
        <v>300</v>
      </c>
      <c r="O227" s="168"/>
      <c r="P227" s="168"/>
      <c r="Q227" s="168"/>
      <c r="R227" s="169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IFERROR(IF(V227="","",V227*0.00502),"")</f>
        <v>0</v>
      </c>
      <c r="Y227" s="69" t="s">
        <v>49</v>
      </c>
      <c r="Z227" s="70" t="s">
        <v>49</v>
      </c>
      <c r="AD227" s="74"/>
      <c r="BA227" s="147" t="s">
        <v>90</v>
      </c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5"/>
      <c r="N228" s="171" t="s">
        <v>43</v>
      </c>
      <c r="O228" s="172"/>
      <c r="P228" s="172"/>
      <c r="Q228" s="172"/>
      <c r="R228" s="172"/>
      <c r="S228" s="172"/>
      <c r="T228" s="173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5"/>
      <c r="N229" s="171" t="s">
        <v>43</v>
      </c>
      <c r="O229" s="172"/>
      <c r="P229" s="172"/>
      <c r="Q229" s="172"/>
      <c r="R229" s="172"/>
      <c r="S229" s="172"/>
      <c r="T229" s="173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185" t="s">
        <v>87</v>
      </c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67"/>
      <c r="Z230" s="67"/>
    </row>
    <row r="231" spans="1:53" ht="27" customHeight="1" x14ac:dyDescent="0.25">
      <c r="A231" s="64" t="s">
        <v>301</v>
      </c>
      <c r="B231" s="64" t="s">
        <v>302</v>
      </c>
      <c r="C231" s="37">
        <v>4301132080</v>
      </c>
      <c r="D231" s="166">
        <v>4640242180397</v>
      </c>
      <c r="E231" s="166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85</v>
      </c>
      <c r="L231" s="39" t="s">
        <v>84</v>
      </c>
      <c r="M231" s="38">
        <v>180</v>
      </c>
      <c r="N231" s="193" t="s">
        <v>303</v>
      </c>
      <c r="O231" s="168"/>
      <c r="P231" s="168"/>
      <c r="Q231" s="168"/>
      <c r="R231" s="169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48" t="s">
        <v>90</v>
      </c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5"/>
      <c r="N232" s="171" t="s">
        <v>43</v>
      </c>
      <c r="O232" s="172"/>
      <c r="P232" s="172"/>
      <c r="Q232" s="172"/>
      <c r="R232" s="172"/>
      <c r="S232" s="172"/>
      <c r="T232" s="173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5"/>
      <c r="N233" s="171" t="s">
        <v>43</v>
      </c>
      <c r="O233" s="172"/>
      <c r="P233" s="172"/>
      <c r="Q233" s="172"/>
      <c r="R233" s="172"/>
      <c r="S233" s="172"/>
      <c r="T233" s="173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185" t="s">
        <v>164</v>
      </c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67"/>
      <c r="Z234" s="67"/>
    </row>
    <row r="235" spans="1:53" ht="27" customHeight="1" x14ac:dyDescent="0.25">
      <c r="A235" s="64" t="s">
        <v>304</v>
      </c>
      <c r="B235" s="64" t="s">
        <v>305</v>
      </c>
      <c r="C235" s="37">
        <v>4301136028</v>
      </c>
      <c r="D235" s="166">
        <v>4640242180304</v>
      </c>
      <c r="E235" s="166"/>
      <c r="F235" s="63">
        <v>2.7</v>
      </c>
      <c r="G235" s="38">
        <v>1</v>
      </c>
      <c r="H235" s="63">
        <v>2.7</v>
      </c>
      <c r="I235" s="63">
        <v>2.8906000000000001</v>
      </c>
      <c r="J235" s="38">
        <v>126</v>
      </c>
      <c r="K235" s="38" t="s">
        <v>91</v>
      </c>
      <c r="L235" s="39" t="s">
        <v>84</v>
      </c>
      <c r="M235" s="38">
        <v>180</v>
      </c>
      <c r="N235" s="189" t="s">
        <v>306</v>
      </c>
      <c r="O235" s="168"/>
      <c r="P235" s="168"/>
      <c r="Q235" s="168"/>
      <c r="R235" s="169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49" t="s">
        <v>90</v>
      </c>
    </row>
    <row r="236" spans="1:53" ht="37.5" customHeight="1" x14ac:dyDescent="0.25">
      <c r="A236" s="64" t="s">
        <v>307</v>
      </c>
      <c r="B236" s="64" t="s">
        <v>308</v>
      </c>
      <c r="C236" s="37">
        <v>4301136027</v>
      </c>
      <c r="D236" s="166">
        <v>4640242180298</v>
      </c>
      <c r="E236" s="166"/>
      <c r="F236" s="63">
        <v>2.7</v>
      </c>
      <c r="G236" s="38">
        <v>1</v>
      </c>
      <c r="H236" s="63">
        <v>2.7</v>
      </c>
      <c r="I236" s="63">
        <v>2.8919999999999999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190" t="s">
        <v>309</v>
      </c>
      <c r="O236" s="168"/>
      <c r="P236" s="168"/>
      <c r="Q236" s="168"/>
      <c r="R236" s="16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27" customHeight="1" x14ac:dyDescent="0.25">
      <c r="A237" s="64" t="s">
        <v>310</v>
      </c>
      <c r="B237" s="64" t="s">
        <v>311</v>
      </c>
      <c r="C237" s="37">
        <v>4301136026</v>
      </c>
      <c r="D237" s="166">
        <v>4640242180236</v>
      </c>
      <c r="E237" s="166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85</v>
      </c>
      <c r="L237" s="39" t="s">
        <v>84</v>
      </c>
      <c r="M237" s="38">
        <v>180</v>
      </c>
      <c r="N237" s="191" t="s">
        <v>312</v>
      </c>
      <c r="O237" s="168"/>
      <c r="P237" s="168"/>
      <c r="Q237" s="168"/>
      <c r="R237" s="169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ht="27" customHeight="1" x14ac:dyDescent="0.25">
      <c r="A238" s="64" t="s">
        <v>313</v>
      </c>
      <c r="B238" s="64" t="s">
        <v>314</v>
      </c>
      <c r="C238" s="37">
        <v>4301136029</v>
      </c>
      <c r="D238" s="166">
        <v>4640242180410</v>
      </c>
      <c r="E238" s="166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91</v>
      </c>
      <c r="L238" s="39" t="s">
        <v>84</v>
      </c>
      <c r="M238" s="38">
        <v>180</v>
      </c>
      <c r="N238" s="192" t="s">
        <v>315</v>
      </c>
      <c r="O238" s="168"/>
      <c r="P238" s="168"/>
      <c r="Q238" s="168"/>
      <c r="R238" s="169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IFERROR(IF(V238="","",V238*0.00936),"")</f>
        <v>0</v>
      </c>
      <c r="Y238" s="69" t="s">
        <v>49</v>
      </c>
      <c r="Z238" s="70" t="s">
        <v>49</v>
      </c>
      <c r="AD238" s="74"/>
      <c r="BA238" s="152" t="s">
        <v>90</v>
      </c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5"/>
      <c r="N239" s="171" t="s">
        <v>43</v>
      </c>
      <c r="O239" s="172"/>
      <c r="P239" s="172"/>
      <c r="Q239" s="172"/>
      <c r="R239" s="172"/>
      <c r="S239" s="172"/>
      <c r="T239" s="173"/>
      <c r="U239" s="43" t="s">
        <v>42</v>
      </c>
      <c r="V239" s="44">
        <f>IFERROR(SUM(V235:V238),"0")</f>
        <v>0</v>
      </c>
      <c r="W239" s="44">
        <f>IFERROR(SUM(W235:W238),"0")</f>
        <v>0</v>
      </c>
      <c r="X239" s="44">
        <f>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5"/>
      <c r="N240" s="171" t="s">
        <v>43</v>
      </c>
      <c r="O240" s="172"/>
      <c r="P240" s="172"/>
      <c r="Q240" s="172"/>
      <c r="R240" s="172"/>
      <c r="S240" s="172"/>
      <c r="T240" s="173"/>
      <c r="U240" s="43" t="s">
        <v>0</v>
      </c>
      <c r="V240" s="44">
        <f>IFERROR(SUMPRODUCT(V235:V238*H235:H238),"0")</f>
        <v>0</v>
      </c>
      <c r="W240" s="44">
        <f>IFERROR(SUMPRODUCT(W235:W238*H235:H238),"0")</f>
        <v>0</v>
      </c>
      <c r="X240" s="43"/>
      <c r="Y240" s="68"/>
      <c r="Z240" s="68"/>
    </row>
    <row r="241" spans="1:53" ht="14.25" customHeight="1" x14ac:dyDescent="0.25">
      <c r="A241" s="185" t="s">
        <v>142</v>
      </c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67"/>
      <c r="Z241" s="67"/>
    </row>
    <row r="242" spans="1:53" ht="27" customHeight="1" x14ac:dyDescent="0.25">
      <c r="A242" s="64" t="s">
        <v>316</v>
      </c>
      <c r="B242" s="64" t="s">
        <v>317</v>
      </c>
      <c r="C242" s="37">
        <v>4301135191</v>
      </c>
      <c r="D242" s="166">
        <v>4640242180373</v>
      </c>
      <c r="E242" s="166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91</v>
      </c>
      <c r="L242" s="39" t="s">
        <v>84</v>
      </c>
      <c r="M242" s="38">
        <v>180</v>
      </c>
      <c r="N242" s="186" t="s">
        <v>318</v>
      </c>
      <c r="O242" s="168"/>
      <c r="P242" s="168"/>
      <c r="Q242" s="168"/>
      <c r="R242" s="169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ref="W242:W251" si="4">IFERROR(IF(V242="","",V242),"")</f>
        <v>0</v>
      </c>
      <c r="X242" s="42">
        <f t="shared" ref="X242:X247" si="5">IFERROR(IF(V242="","",V242*0.00936),"")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27" customHeight="1" x14ac:dyDescent="0.25">
      <c r="A243" s="64" t="s">
        <v>319</v>
      </c>
      <c r="B243" s="64" t="s">
        <v>320</v>
      </c>
      <c r="C243" s="37">
        <v>4301135195</v>
      </c>
      <c r="D243" s="166">
        <v>4640242180366</v>
      </c>
      <c r="E243" s="166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187" t="s">
        <v>321</v>
      </c>
      <c r="O243" s="168"/>
      <c r="P243" s="168"/>
      <c r="Q243" s="168"/>
      <c r="R243" s="169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ht="27" customHeight="1" x14ac:dyDescent="0.25">
      <c r="A244" s="64" t="s">
        <v>322</v>
      </c>
      <c r="B244" s="64" t="s">
        <v>323</v>
      </c>
      <c r="C244" s="37">
        <v>4301135188</v>
      </c>
      <c r="D244" s="166">
        <v>4640242180335</v>
      </c>
      <c r="E244" s="166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88" t="s">
        <v>324</v>
      </c>
      <c r="O244" s="168"/>
      <c r="P244" s="168"/>
      <c r="Q244" s="168"/>
      <c r="R244" s="169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90</v>
      </c>
    </row>
    <row r="245" spans="1:53" ht="37.5" customHeight="1" x14ac:dyDescent="0.25">
      <c r="A245" s="64" t="s">
        <v>325</v>
      </c>
      <c r="B245" s="64" t="s">
        <v>326</v>
      </c>
      <c r="C245" s="37">
        <v>4301135189</v>
      </c>
      <c r="D245" s="166">
        <v>4640242180342</v>
      </c>
      <c r="E245" s="166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80" t="s">
        <v>327</v>
      </c>
      <c r="O245" s="168"/>
      <c r="P245" s="168"/>
      <c r="Q245" s="168"/>
      <c r="R245" s="169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90</v>
      </c>
    </row>
    <row r="246" spans="1:53" ht="27" customHeight="1" x14ac:dyDescent="0.25">
      <c r="A246" s="64" t="s">
        <v>328</v>
      </c>
      <c r="B246" s="64" t="s">
        <v>329</v>
      </c>
      <c r="C246" s="37">
        <v>4301135190</v>
      </c>
      <c r="D246" s="166">
        <v>4640242180359</v>
      </c>
      <c r="E246" s="166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181" t="s">
        <v>330</v>
      </c>
      <c r="O246" s="168"/>
      <c r="P246" s="168"/>
      <c r="Q246" s="168"/>
      <c r="R246" s="16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90</v>
      </c>
    </row>
    <row r="247" spans="1:53" ht="27" customHeight="1" x14ac:dyDescent="0.25">
      <c r="A247" s="64" t="s">
        <v>331</v>
      </c>
      <c r="B247" s="64" t="s">
        <v>332</v>
      </c>
      <c r="C247" s="37">
        <v>4301135192</v>
      </c>
      <c r="D247" s="166">
        <v>4640242180380</v>
      </c>
      <c r="E247" s="16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2" t="s">
        <v>333</v>
      </c>
      <c r="O247" s="168"/>
      <c r="P247" s="168"/>
      <c r="Q247" s="168"/>
      <c r="R247" s="16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90</v>
      </c>
    </row>
    <row r="248" spans="1:53" ht="27" customHeight="1" x14ac:dyDescent="0.25">
      <c r="A248" s="64" t="s">
        <v>334</v>
      </c>
      <c r="B248" s="64" t="s">
        <v>335</v>
      </c>
      <c r="C248" s="37">
        <v>4301135186</v>
      </c>
      <c r="D248" s="166">
        <v>4640242180311</v>
      </c>
      <c r="E248" s="166"/>
      <c r="F248" s="63">
        <v>5.5</v>
      </c>
      <c r="G248" s="38">
        <v>1</v>
      </c>
      <c r="H248" s="63">
        <v>5.5</v>
      </c>
      <c r="I248" s="63">
        <v>5.7350000000000003</v>
      </c>
      <c r="J248" s="38">
        <v>84</v>
      </c>
      <c r="K248" s="38" t="s">
        <v>85</v>
      </c>
      <c r="L248" s="39" t="s">
        <v>84</v>
      </c>
      <c r="M248" s="38">
        <v>180</v>
      </c>
      <c r="N248" s="183" t="s">
        <v>336</v>
      </c>
      <c r="O248" s="168"/>
      <c r="P248" s="168"/>
      <c r="Q248" s="168"/>
      <c r="R248" s="16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IFERROR(IF(V248="","",V248*0.0155),"")</f>
        <v>0</v>
      </c>
      <c r="Y248" s="69" t="s">
        <v>49</v>
      </c>
      <c r="Z248" s="70" t="s">
        <v>49</v>
      </c>
      <c r="AD248" s="74"/>
      <c r="BA248" s="159" t="s">
        <v>90</v>
      </c>
    </row>
    <row r="249" spans="1:53" ht="37.5" customHeight="1" x14ac:dyDescent="0.25">
      <c r="A249" s="64" t="s">
        <v>337</v>
      </c>
      <c r="B249" s="64" t="s">
        <v>338</v>
      </c>
      <c r="C249" s="37">
        <v>4301135187</v>
      </c>
      <c r="D249" s="166">
        <v>4640242180328</v>
      </c>
      <c r="E249" s="166"/>
      <c r="F249" s="63">
        <v>3.5</v>
      </c>
      <c r="G249" s="38">
        <v>1</v>
      </c>
      <c r="H249" s="63">
        <v>3.5</v>
      </c>
      <c r="I249" s="63">
        <v>3.6920000000000002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184" t="s">
        <v>339</v>
      </c>
      <c r="O249" s="168"/>
      <c r="P249" s="168"/>
      <c r="Q249" s="168"/>
      <c r="R249" s="16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90</v>
      </c>
    </row>
    <row r="250" spans="1:53" ht="27" customHeight="1" x14ac:dyDescent="0.25">
      <c r="A250" s="64" t="s">
        <v>340</v>
      </c>
      <c r="B250" s="64" t="s">
        <v>341</v>
      </c>
      <c r="C250" s="37">
        <v>4301135194</v>
      </c>
      <c r="D250" s="166">
        <v>4640242180380</v>
      </c>
      <c r="E250" s="166"/>
      <c r="F250" s="63">
        <v>1.8</v>
      </c>
      <c r="G250" s="38">
        <v>1</v>
      </c>
      <c r="H250" s="63">
        <v>1.8</v>
      </c>
      <c r="I250" s="63">
        <v>1.9119999999999999</v>
      </c>
      <c r="J250" s="38">
        <v>234</v>
      </c>
      <c r="K250" s="38" t="s">
        <v>137</v>
      </c>
      <c r="L250" s="39" t="s">
        <v>84</v>
      </c>
      <c r="M250" s="38">
        <v>180</v>
      </c>
      <c r="N250" s="167" t="s">
        <v>342</v>
      </c>
      <c r="O250" s="168"/>
      <c r="P250" s="168"/>
      <c r="Q250" s="168"/>
      <c r="R250" s="16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IFERROR(IF(V250="","",V250*0.00502),"")</f>
        <v>0</v>
      </c>
      <c r="Y250" s="69" t="s">
        <v>49</v>
      </c>
      <c r="Z250" s="70" t="s">
        <v>49</v>
      </c>
      <c r="AD250" s="74"/>
      <c r="BA250" s="161" t="s">
        <v>90</v>
      </c>
    </row>
    <row r="251" spans="1:53" ht="27" customHeight="1" x14ac:dyDescent="0.25">
      <c r="A251" s="64" t="s">
        <v>343</v>
      </c>
      <c r="B251" s="64" t="s">
        <v>344</v>
      </c>
      <c r="C251" s="37">
        <v>4301135193</v>
      </c>
      <c r="D251" s="166">
        <v>4640242180403</v>
      </c>
      <c r="E251" s="166"/>
      <c r="F251" s="63">
        <v>3</v>
      </c>
      <c r="G251" s="38">
        <v>1</v>
      </c>
      <c r="H251" s="63">
        <v>3</v>
      </c>
      <c r="I251" s="63">
        <v>3.1920000000000002</v>
      </c>
      <c r="J251" s="38">
        <v>126</v>
      </c>
      <c r="K251" s="38" t="s">
        <v>91</v>
      </c>
      <c r="L251" s="39" t="s">
        <v>84</v>
      </c>
      <c r="M251" s="38">
        <v>180</v>
      </c>
      <c r="N251" s="170" t="s">
        <v>345</v>
      </c>
      <c r="O251" s="168"/>
      <c r="P251" s="168"/>
      <c r="Q251" s="168"/>
      <c r="R251" s="16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90</v>
      </c>
    </row>
    <row r="252" spans="1:53" x14ac:dyDescent="0.2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5"/>
      <c r="N252" s="171" t="s">
        <v>43</v>
      </c>
      <c r="O252" s="172"/>
      <c r="P252" s="172"/>
      <c r="Q252" s="172"/>
      <c r="R252" s="172"/>
      <c r="S252" s="172"/>
      <c r="T252" s="173"/>
      <c r="U252" s="43" t="s">
        <v>42</v>
      </c>
      <c r="V252" s="44">
        <f>IFERROR(SUM(V242:V251),"0")</f>
        <v>0</v>
      </c>
      <c r="W252" s="44">
        <f>IFERROR(SUM(W242:W251),"0")</f>
        <v>0</v>
      </c>
      <c r="X252" s="4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</v>
      </c>
      <c r="Y252" s="68"/>
      <c r="Z252" s="68"/>
    </row>
    <row r="253" spans="1:53" x14ac:dyDescent="0.2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5"/>
      <c r="N253" s="171" t="s">
        <v>43</v>
      </c>
      <c r="O253" s="172"/>
      <c r="P253" s="172"/>
      <c r="Q253" s="172"/>
      <c r="R253" s="172"/>
      <c r="S253" s="172"/>
      <c r="T253" s="173"/>
      <c r="U253" s="43" t="s">
        <v>0</v>
      </c>
      <c r="V253" s="44">
        <f>IFERROR(SUMPRODUCT(V242:V251*H242:H251),"0")</f>
        <v>0</v>
      </c>
      <c r="W253" s="44">
        <f>IFERROR(SUMPRODUCT(W242:W251*H242:H251),"0")</f>
        <v>0</v>
      </c>
      <c r="X253" s="43"/>
      <c r="Y253" s="68"/>
      <c r="Z253" s="68"/>
    </row>
    <row r="254" spans="1:53" ht="15" customHeight="1" x14ac:dyDescent="0.2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9"/>
      <c r="N254" s="176" t="s">
        <v>36</v>
      </c>
      <c r="O254" s="177"/>
      <c r="P254" s="177"/>
      <c r="Q254" s="177"/>
      <c r="R254" s="177"/>
      <c r="S254" s="177"/>
      <c r="T254" s="178"/>
      <c r="U254" s="43" t="s">
        <v>0</v>
      </c>
      <c r="V254" s="44">
        <f>IFERROR(V24+V33+V41+V47+V57+V63+V68+V74+V84+V91+V99+V105+V110+V118+V123+V129+V134+V140+V148+V153+V160+V165+V170+V175+V181+V187+V195+V200+V206+V212+V218+V223+V229+V233+V240+V253,"0")</f>
        <v>0</v>
      </c>
      <c r="W254" s="44">
        <f>IFERROR(W24+W33+W41+W47+W57+W63+W68+W74+W84+W91+W99+W105+W110+W118+W123+W129+W134+W140+W148+W153+W160+W165+W170+W175+W181+W187+W195+W200+W206+W212+W218+W223+W229+W233+W240+W253,"0")</f>
        <v>0</v>
      </c>
      <c r="X254" s="43"/>
      <c r="Y254" s="68"/>
      <c r="Z254" s="68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9"/>
      <c r="N255" s="176" t="s">
        <v>37</v>
      </c>
      <c r="O255" s="177"/>
      <c r="P255" s="177"/>
      <c r="Q255" s="177"/>
      <c r="R255" s="177"/>
      <c r="S255" s="177"/>
      <c r="T255" s="178"/>
      <c r="U255" s="43" t="s">
        <v>0</v>
      </c>
      <c r="V25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0</v>
      </c>
      <c r="W255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0</v>
      </c>
      <c r="X255" s="43"/>
      <c r="Y255" s="68"/>
      <c r="Z255" s="68"/>
    </row>
    <row r="256" spans="1:53" x14ac:dyDescent="0.2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9"/>
      <c r="N256" s="176" t="s">
        <v>38</v>
      </c>
      <c r="O256" s="177"/>
      <c r="P256" s="177"/>
      <c r="Q256" s="177"/>
      <c r="R256" s="177"/>
      <c r="S256" s="177"/>
      <c r="T256" s="178"/>
      <c r="U256" s="43" t="s">
        <v>23</v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0</v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0</v>
      </c>
      <c r="X256" s="43"/>
      <c r="Y256" s="68"/>
      <c r="Z256" s="68"/>
    </row>
    <row r="257" spans="1:33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9"/>
      <c r="N257" s="176" t="s">
        <v>39</v>
      </c>
      <c r="O257" s="177"/>
      <c r="P257" s="177"/>
      <c r="Q257" s="177"/>
      <c r="R257" s="177"/>
      <c r="S257" s="177"/>
      <c r="T257" s="178"/>
      <c r="U257" s="43" t="s">
        <v>0</v>
      </c>
      <c r="V257" s="44">
        <f>GrossWeightTotal+PalletQtyTotal*25</f>
        <v>0</v>
      </c>
      <c r="W257" s="44">
        <f>GrossWeightTotalR+PalletQtyTotalR*25</f>
        <v>0</v>
      </c>
      <c r="X257" s="43"/>
      <c r="Y257" s="68"/>
      <c r="Z257" s="68"/>
    </row>
    <row r="258" spans="1:33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9"/>
      <c r="N258" s="176" t="s">
        <v>40</v>
      </c>
      <c r="O258" s="177"/>
      <c r="P258" s="177"/>
      <c r="Q258" s="177"/>
      <c r="R258" s="177"/>
      <c r="S258" s="177"/>
      <c r="T258" s="178"/>
      <c r="U258" s="43" t="s">
        <v>23</v>
      </c>
      <c r="V258" s="44">
        <f>IFERROR(V23+V32+V40+V46+V56+V62+V67+V73+V83+V90+V98+V104+V109+V117+V122+V128+V133+V139+V147+V152+V159+V164+V169+V174+V180+V186+V194+V199+V205+V211+V217+V222+V228+V232+V239+V252,"0")</f>
        <v>0</v>
      </c>
      <c r="W258" s="44">
        <f>IFERROR(W23+W32+W40+W46+W56+W62+W67+W73+W83+W90+W98+W104+W109+W117+W122+W128+W133+W139+W147+W152+W159+W164+W169+W174+W180+W186+W194+W199+W205+W211+W217+W222+W228+W232+W239+W252,"0")</f>
        <v>0</v>
      </c>
      <c r="X258" s="43"/>
      <c r="Y258" s="68"/>
      <c r="Z258" s="68"/>
    </row>
    <row r="259" spans="1:33" ht="14.25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9"/>
      <c r="N259" s="176" t="s">
        <v>41</v>
      </c>
      <c r="O259" s="177"/>
      <c r="P259" s="177"/>
      <c r="Q259" s="177"/>
      <c r="R259" s="177"/>
      <c r="S259" s="177"/>
      <c r="T259" s="178"/>
      <c r="U259" s="46" t="s">
        <v>55</v>
      </c>
      <c r="V259" s="43"/>
      <c r="W259" s="43"/>
      <c r="X259" s="43">
        <f>IFERROR(X23+X32+X40+X46+X56+X62+X67+X73+X83+X90+X98+X104+X109+X117+X122+X128+X133+X139+X147+X152+X159+X164+X169+X174+X180+X186+X194+X199+X205+X211+X217+X222+X228+X232+X239+X252,"0")</f>
        <v>0</v>
      </c>
      <c r="Y259" s="68"/>
      <c r="Z259" s="68"/>
    </row>
    <row r="260" spans="1:33" ht="13.5" thickBot="1" x14ac:dyDescent="0.25"/>
    <row r="261" spans="1:33" ht="27" thickTop="1" thickBot="1" x14ac:dyDescent="0.25">
      <c r="A261" s="47" t="s">
        <v>9</v>
      </c>
      <c r="B261" s="75" t="s">
        <v>79</v>
      </c>
      <c r="C261" s="163" t="s">
        <v>48</v>
      </c>
      <c r="D261" s="163" t="s">
        <v>48</v>
      </c>
      <c r="E261" s="163" t="s">
        <v>48</v>
      </c>
      <c r="F261" s="163" t="s">
        <v>48</v>
      </c>
      <c r="G261" s="163" t="s">
        <v>48</v>
      </c>
      <c r="H261" s="163" t="s">
        <v>48</v>
      </c>
      <c r="I261" s="163" t="s">
        <v>48</v>
      </c>
      <c r="J261" s="163" t="s">
        <v>48</v>
      </c>
      <c r="K261" s="163" t="s">
        <v>48</v>
      </c>
      <c r="L261" s="163" t="s">
        <v>48</v>
      </c>
      <c r="M261" s="163" t="s">
        <v>48</v>
      </c>
      <c r="N261" s="163" t="s">
        <v>48</v>
      </c>
      <c r="O261" s="163" t="s">
        <v>48</v>
      </c>
      <c r="P261" s="163" t="s">
        <v>48</v>
      </c>
      <c r="Q261" s="163" t="s">
        <v>48</v>
      </c>
      <c r="R261" s="163" t="s">
        <v>48</v>
      </c>
      <c r="S261" s="163" t="s">
        <v>217</v>
      </c>
      <c r="T261" s="163" t="s">
        <v>217</v>
      </c>
      <c r="U261" s="163" t="s">
        <v>236</v>
      </c>
      <c r="V261" s="163" t="s">
        <v>236</v>
      </c>
      <c r="W261" s="163" t="s">
        <v>236</v>
      </c>
      <c r="X261" s="163" t="s">
        <v>236</v>
      </c>
      <c r="Y261" s="163" t="s">
        <v>255</v>
      </c>
      <c r="Z261" s="163" t="s">
        <v>255</v>
      </c>
      <c r="AA261" s="163" t="s">
        <v>255</v>
      </c>
      <c r="AB261" s="163" t="s">
        <v>255</v>
      </c>
      <c r="AC261" s="163" t="s">
        <v>255</v>
      </c>
      <c r="AD261" s="75" t="s">
        <v>284</v>
      </c>
      <c r="AE261" s="163" t="s">
        <v>288</v>
      </c>
      <c r="AF261" s="163" t="s">
        <v>288</v>
      </c>
      <c r="AG261" s="75" t="s">
        <v>296</v>
      </c>
    </row>
    <row r="262" spans="1:33" ht="14.25" customHeight="1" thickTop="1" x14ac:dyDescent="0.2">
      <c r="A262" s="164" t="s">
        <v>10</v>
      </c>
      <c r="B262" s="163" t="s">
        <v>79</v>
      </c>
      <c r="C262" s="163" t="s">
        <v>86</v>
      </c>
      <c r="D262" s="163" t="s">
        <v>98</v>
      </c>
      <c r="E262" s="163" t="s">
        <v>108</v>
      </c>
      <c r="F262" s="163" t="s">
        <v>115</v>
      </c>
      <c r="G262" s="163" t="s">
        <v>133</v>
      </c>
      <c r="H262" s="163" t="s">
        <v>141</v>
      </c>
      <c r="I262" s="163" t="s">
        <v>145</v>
      </c>
      <c r="J262" s="163" t="s">
        <v>151</v>
      </c>
      <c r="K262" s="163" t="s">
        <v>164</v>
      </c>
      <c r="L262" s="163" t="s">
        <v>171</v>
      </c>
      <c r="M262" s="163" t="s">
        <v>184</v>
      </c>
      <c r="N262" s="163" t="s">
        <v>189</v>
      </c>
      <c r="O262" s="163" t="s">
        <v>192</v>
      </c>
      <c r="P262" s="163" t="s">
        <v>203</v>
      </c>
      <c r="Q262" s="163" t="s">
        <v>206</v>
      </c>
      <c r="R262" s="163" t="s">
        <v>214</v>
      </c>
      <c r="S262" s="163" t="s">
        <v>218</v>
      </c>
      <c r="T262" s="163" t="s">
        <v>221</v>
      </c>
      <c r="U262" s="163" t="s">
        <v>237</v>
      </c>
      <c r="V262" s="163" t="s">
        <v>242</v>
      </c>
      <c r="W262" s="163" t="s">
        <v>236</v>
      </c>
      <c r="X262" s="163" t="s">
        <v>251</v>
      </c>
      <c r="Y262" s="163" t="s">
        <v>256</v>
      </c>
      <c r="Z262" s="163" t="s">
        <v>259</v>
      </c>
      <c r="AA262" s="163" t="s">
        <v>266</v>
      </c>
      <c r="AB262" s="163" t="s">
        <v>275</v>
      </c>
      <c r="AC262" s="163" t="s">
        <v>279</v>
      </c>
      <c r="AD262" s="163" t="s">
        <v>285</v>
      </c>
      <c r="AE262" s="163" t="s">
        <v>289</v>
      </c>
      <c r="AF262" s="163" t="s">
        <v>293</v>
      </c>
      <c r="AG262" s="163" t="s">
        <v>297</v>
      </c>
    </row>
    <row r="263" spans="1:33" ht="13.5" thickBot="1" x14ac:dyDescent="0.25">
      <c r="A263" s="165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</row>
    <row r="264" spans="1:33" ht="18" thickTop="1" thickBot="1" x14ac:dyDescent="0.25">
      <c r="A264" s="47" t="s">
        <v>13</v>
      </c>
      <c r="B264" s="53">
        <f>IFERROR(V22*H22,"0")</f>
        <v>0</v>
      </c>
      <c r="C264" s="53">
        <f>IFERROR(V28*H28,"0")+IFERROR(V29*H29,"0")+IFERROR(V30*H30,"0")+IFERROR(V31*H31,"0")</f>
        <v>0</v>
      </c>
      <c r="D264" s="53">
        <f>IFERROR(V36*H36,"0")+IFERROR(V37*H37,"0")+IFERROR(V38*H38,"0")+IFERROR(V39*H39,"0")</f>
        <v>0</v>
      </c>
      <c r="E264" s="53">
        <f>IFERROR(V44*H44,"0")+IFERROR(V45*H45,"0")</f>
        <v>0</v>
      </c>
      <c r="F264" s="53">
        <f>IFERROR(V50*H50,"0")+IFERROR(V51*H51,"0")+IFERROR(V52*H52,"0")+IFERROR(V53*H53,"0")+IFERROR(V54*H54,"0")+IFERROR(V55*H55,"0")</f>
        <v>0</v>
      </c>
      <c r="G264" s="53">
        <f>IFERROR(V60*H60,"0")+IFERROR(V61*H61,"0")</f>
        <v>0</v>
      </c>
      <c r="H264" s="53">
        <f>IFERROR(V66*H66,"0")</f>
        <v>0</v>
      </c>
      <c r="I264" s="53">
        <f>IFERROR(V71*H71,"0")+IFERROR(V72*H72,"0")</f>
        <v>0</v>
      </c>
      <c r="J264" s="53">
        <f>IFERROR(V77*H77,"0")+IFERROR(V78*H78,"0")+IFERROR(V79*H79,"0")+IFERROR(V80*H80,"0")+IFERROR(V81*H81,"0")+IFERROR(V82*H82,"0")</f>
        <v>0</v>
      </c>
      <c r="K264" s="53">
        <f>IFERROR(V87*H87,"0")+IFERROR(V88*H88,"0")+IFERROR(V89*H89,"0")</f>
        <v>0</v>
      </c>
      <c r="L264" s="53">
        <f>IFERROR(V94*H94,"0")+IFERROR(V95*H95,"0")+IFERROR(V96*H96,"0")+IFERROR(V97*H97,"0")</f>
        <v>0</v>
      </c>
      <c r="M264" s="53">
        <f>IFERROR(V102*H102,"0")+IFERROR(V103*H103,"0")</f>
        <v>0</v>
      </c>
      <c r="N264" s="53">
        <f>IFERROR(V108*H108,"0")</f>
        <v>0</v>
      </c>
      <c r="O264" s="53">
        <f>IFERROR(V113*H113,"0")+IFERROR(V114*H114,"0")+IFERROR(V115*H115,"0")+IFERROR(V116*H116,"0")</f>
        <v>0</v>
      </c>
      <c r="P264" s="53">
        <f>IFERROR(V121*H121,"0")</f>
        <v>0</v>
      </c>
      <c r="Q264" s="53">
        <f>IFERROR(V126*H126,"0")+IFERROR(V127*H127,"0")</f>
        <v>0</v>
      </c>
      <c r="R264" s="53">
        <f>IFERROR(V132*H132,"0")</f>
        <v>0</v>
      </c>
      <c r="S264" s="53">
        <f>IFERROR(V138*H138,"0")</f>
        <v>0</v>
      </c>
      <c r="T264" s="53">
        <f>IFERROR(V143*H143,"0")+IFERROR(V144*H144,"0")+IFERROR(V145*H145,"0")+IFERROR(V146*H146,"0")+IFERROR(V150*H150,"0")+IFERROR(V151*H151,"0")</f>
        <v>0</v>
      </c>
      <c r="U264" s="53">
        <f>IFERROR(V157*H157,"0")+IFERROR(V158*H158,"0")</f>
        <v>0</v>
      </c>
      <c r="V264" s="53">
        <f>IFERROR(V163*H163,"0")</f>
        <v>0</v>
      </c>
      <c r="W264" s="53">
        <f>IFERROR(V168*H168,"0")</f>
        <v>0</v>
      </c>
      <c r="X264" s="53">
        <f>IFERROR(V173*H173,"0")</f>
        <v>0</v>
      </c>
      <c r="Y264" s="53">
        <f>IFERROR(V179*H179,"0")</f>
        <v>0</v>
      </c>
      <c r="Z264" s="53">
        <f>IFERROR(V184*H184,"0")+IFERROR(V185*H185,"0")</f>
        <v>0</v>
      </c>
      <c r="AA264" s="53">
        <f>IFERROR(V190*H190,"0")+IFERROR(V191*H191,"0")+IFERROR(V192*H192,"0")+IFERROR(V193*H193,"0")</f>
        <v>0</v>
      </c>
      <c r="AB264" s="53">
        <f>IFERROR(V198*H198,"0")</f>
        <v>0</v>
      </c>
      <c r="AC264" s="53">
        <f>IFERROR(V203*H203,"0")+IFERROR(V204*H204,"0")</f>
        <v>0</v>
      </c>
      <c r="AD264" s="53">
        <f>IFERROR(V210*H210,"0")</f>
        <v>0</v>
      </c>
      <c r="AE264" s="53">
        <f>IFERROR(V216*H216,"0")</f>
        <v>0</v>
      </c>
      <c r="AF264" s="53">
        <f>IFERROR(V221*H221,"0")</f>
        <v>0</v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0</v>
      </c>
    </row>
    <row r="265" spans="1:33" ht="13.5" thickTop="1" x14ac:dyDescent="0.2">
      <c r="C265" s="1"/>
    </row>
    <row r="266" spans="1:33" ht="19.5" customHeight="1" x14ac:dyDescent="0.2">
      <c r="A266" s="71" t="s">
        <v>65</v>
      </c>
      <c r="B266" s="71" t="s">
        <v>66</v>
      </c>
      <c r="C266" s="71" t="s">
        <v>68</v>
      </c>
    </row>
    <row r="267" spans="1:33" x14ac:dyDescent="0.2">
      <c r="A267" s="72">
        <f>SUMPRODUCT(--(BA:BA="ЗПФ"),--(U:U="кор"),H:H,W:W)+SUMPRODUCT(--(BA:BA="ЗПФ"),--(U:U="кг"),W:W)</f>
        <v>0</v>
      </c>
      <c r="B267" s="73">
        <f>SUMPRODUCT(--(BA:BA="ПГП"),--(U:U="кор"),H:H,W:W)+SUMPRODUCT(--(BA:BA="ПГП"),--(U:U="кг"),W:W)</f>
        <v>0</v>
      </c>
      <c r="C267" s="73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N205:T205"/>
    <mergeCell ref="A205:M206"/>
    <mergeCell ref="N206:T206"/>
    <mergeCell ref="A207:X207"/>
    <mergeCell ref="A208:X208"/>
    <mergeCell ref="A209:X209"/>
    <mergeCell ref="D210:E210"/>
    <mergeCell ref="N210:R210"/>
    <mergeCell ref="N211:T211"/>
    <mergeCell ref="A211:M212"/>
    <mergeCell ref="N212:T212"/>
    <mergeCell ref="A213:X213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26:X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N254:T254"/>
    <mergeCell ref="A254:M259"/>
    <mergeCell ref="N255:T255"/>
    <mergeCell ref="N256:T256"/>
    <mergeCell ref="N257:T257"/>
    <mergeCell ref="N258:T258"/>
    <mergeCell ref="N259:T259"/>
    <mergeCell ref="C261:R261"/>
    <mergeCell ref="S261:T261"/>
    <mergeCell ref="U261:X261"/>
    <mergeCell ref="Y261:AC261"/>
    <mergeCell ref="AE261:AF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P262:P263"/>
    <mergeCell ref="Q262:Q263"/>
    <mergeCell ref="R262:R263"/>
    <mergeCell ref="S262:S263"/>
    <mergeCell ref="AC262:AC263"/>
    <mergeCell ref="AD262:AD263"/>
    <mergeCell ref="AE262:AE263"/>
    <mergeCell ref="AF262:AF263"/>
    <mergeCell ref="AG262:AG263"/>
    <mergeCell ref="T262:T263"/>
    <mergeCell ref="U262:U263"/>
    <mergeCell ref="V262:V263"/>
    <mergeCell ref="W262:W263"/>
    <mergeCell ref="X262:X263"/>
    <mergeCell ref="Y262:Y263"/>
    <mergeCell ref="Z262:Z263"/>
    <mergeCell ref="AA262:AA263"/>
    <mergeCell ref="AB262:AB26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2023-12-29T07:43:41Z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