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F8F208-B37F-4AE5-AEB1-59722AC3D2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заказа'!$B$138:$B$138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заказа'!$B$165:$B$165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заказа'!$B$180:$B$180</definedName>
    <definedName name="ProductId62">'Бланк заказа'!$B$181:$B$181</definedName>
    <definedName name="ProductId63">'Бланк заказа'!$B$182:$B$182</definedName>
    <definedName name="ProductId64">'Бланк заказа'!$B$183:$B$183</definedName>
    <definedName name="ProductId65">'Бланк заказа'!$B$188:$B$188</definedName>
    <definedName name="ProductId66">'Бланк заказа'!$B$189:$B$189</definedName>
    <definedName name="ProductId67">'Бланк заказа'!$B$190:$B$190</definedName>
    <definedName name="ProductId68">'Бланк заказа'!$B$195:$B$195</definedName>
    <definedName name="ProductId69">'Бланк заказа'!$B$196:$B$196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заказа'!$B$42:$B$42</definedName>
    <definedName name="ProductId80">'Бланк заказа'!$B$223:$B$223</definedName>
    <definedName name="ProductId81">'Бланк заказа'!$B$224:$B$224</definedName>
    <definedName name="ProductId82">'Бланк заказа'!$B$230:$B$230</definedName>
    <definedName name="ProductId83">'Бланк заказа'!$B$236:$B$236</definedName>
    <definedName name="ProductId84">'Бланк заказа'!$B$237:$B$237</definedName>
    <definedName name="ProductId85">'Бланк заказа'!$B$242:$B$242</definedName>
    <definedName name="ProductId86">'Бланк заказа'!$B$248:$B$248</definedName>
    <definedName name="ProductId87">'Бланк заказа'!$B$252:$B$252</definedName>
    <definedName name="ProductId88">'Бланк заказа'!$B$258:$B$258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заказа'!$B$273:$B$273</definedName>
    <definedName name="ProductId95">'Бланк заказа'!$B$274:$B$274</definedName>
    <definedName name="ProductId96">'Бланк заказа'!$B$275:$B$275</definedName>
    <definedName name="ProductId97">'Бланк заказа'!$B$279:$B$279</definedName>
    <definedName name="ProductId98">'Бланк заказа'!$B$280:$B$280</definedName>
    <definedName name="ProductId99">'Бланк заказа'!$B$281:$B$281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заказа'!$X$56:$X$56</definedName>
    <definedName name="SalesQty19">'Бланк заказа'!$X$61:$X$61</definedName>
    <definedName name="SalesQty2">'Бланк заказа'!$X$28:$X$28</definedName>
    <definedName name="SalesQty20">'Бланк заказа'!$X$66:$X$66</definedName>
    <definedName name="SalesQty21">'Бланк заказа'!$X$67:$X$67</definedName>
    <definedName name="SalesQty22">'Бланк заказа'!$X$72:$X$72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заказа'!$X$87:$X$87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заказа'!$X$132:$X$132</definedName>
    <definedName name="SalesQty47">'Бланк заказа'!$X$133:$X$133</definedName>
    <definedName name="SalesQty48">'Бланк заказа'!$X$138:$X$138</definedName>
    <definedName name="SalesQty49">'Бланк заказа'!$X$144:$X$144</definedName>
    <definedName name="SalesQty5">'Бланк заказа'!$X$31:$X$31</definedName>
    <definedName name="SalesQty50">'Бланк заказа'!$X$149:$X$149</definedName>
    <definedName name="SalesQty51">'Бланк заказа'!$X$150:$X$150</definedName>
    <definedName name="SalesQty52">'Бланк заказа'!$X$151:$X$151</definedName>
    <definedName name="SalesQty53">'Бланк заказа'!$X$152:$X$152</definedName>
    <definedName name="SalesQty54">'Бланк заказа'!$X$156:$X$156</definedName>
    <definedName name="SalesQty55">'Бланк заказа'!$X$157:$X$157</definedName>
    <definedName name="SalesQty56">'Бланк заказа'!$X$163:$X$163</definedName>
    <definedName name="SalesQty57">'Бланк заказа'!$X$164:$X$164</definedName>
    <definedName name="SalesQty58">'Бланк заказа'!$X$165:$X$165</definedName>
    <definedName name="SalesQty59">'Бланк заказа'!$X$169:$X$169</definedName>
    <definedName name="SalesQty6">'Бланк заказа'!$X$36:$X$36</definedName>
    <definedName name="SalesQty60">'Бланк заказа'!$X$174:$X$174</definedName>
    <definedName name="SalesQty61">'Бланк заказа'!$X$180:$X$180</definedName>
    <definedName name="SalesQty62">'Бланк заказа'!$X$181:$X$181</definedName>
    <definedName name="SalesQty63">'Бланк заказа'!$X$182:$X$182</definedName>
    <definedName name="SalesQty64">'Бланк заказа'!$X$183:$X$183</definedName>
    <definedName name="SalesQty65">'Бланк заказа'!$X$188:$X$188</definedName>
    <definedName name="SalesQty66">'Бланк заказа'!$X$189:$X$189</definedName>
    <definedName name="SalesQty67">'Бланк заказа'!$X$190:$X$190</definedName>
    <definedName name="SalesQty68">'Бланк заказа'!$X$195:$X$195</definedName>
    <definedName name="SalesQty69">'Бланк заказа'!$X$196:$X$196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заказа'!$X$42:$X$42</definedName>
    <definedName name="SalesQty80">'Бланк заказа'!$X$223:$X$223</definedName>
    <definedName name="SalesQty81">'Бланк заказа'!$X$224:$X$224</definedName>
    <definedName name="SalesQty82">'Бланк заказа'!$X$230:$X$230</definedName>
    <definedName name="SalesQty83">'Бланк заказа'!$X$236:$X$236</definedName>
    <definedName name="SalesQty84">'Бланк заказа'!$X$237:$X$237</definedName>
    <definedName name="SalesQty85">'Бланк заказа'!$X$242:$X$242</definedName>
    <definedName name="SalesQty86">'Бланк заказа'!$X$248:$X$248</definedName>
    <definedName name="SalesQty87">'Бланк заказа'!$X$252:$X$252</definedName>
    <definedName name="SalesQty88">'Бланк заказа'!$X$258:$X$258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заказа'!$X$264:$X$264</definedName>
    <definedName name="SalesQty92">'Бланк заказа'!$X$268:$X$268</definedName>
    <definedName name="SalesQty93">'Бланк заказа'!$X$269:$X$269</definedName>
    <definedName name="SalesQty94">'Бланк заказа'!$X$273:$X$273</definedName>
    <definedName name="SalesQty95">'Бланк заказа'!$X$274:$X$274</definedName>
    <definedName name="SalesQty96">'Бланк заказа'!$X$275:$X$275</definedName>
    <definedName name="SalesQty97">'Бланк заказа'!$X$279:$X$279</definedName>
    <definedName name="SalesQty98">'Бланк заказа'!$X$280:$X$280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заказа'!$Y$56:$Y$56</definedName>
    <definedName name="SalesRoundBox19">'Бланк заказа'!$Y$61:$Y$61</definedName>
    <definedName name="SalesRoundBox2">'Бланк заказа'!$Y$28:$Y$28</definedName>
    <definedName name="SalesRoundBox20">'Бланк заказа'!$Y$66:$Y$66</definedName>
    <definedName name="SalesRoundBox21">'Бланк заказа'!$Y$67:$Y$67</definedName>
    <definedName name="SalesRoundBox22">'Бланк заказа'!$Y$72:$Y$72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заказа'!$Y$87:$Y$87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заказа'!$Y$132:$Y$132</definedName>
    <definedName name="SalesRoundBox47">'Бланк заказа'!$Y$133:$Y$133</definedName>
    <definedName name="SalesRoundBox48">'Бланк заказа'!$Y$138:$Y$138</definedName>
    <definedName name="SalesRoundBox49">'Бланк заказа'!$Y$144:$Y$144</definedName>
    <definedName name="SalesRoundBox5">'Бланк заказа'!$Y$31:$Y$31</definedName>
    <definedName name="SalesRoundBox50">'Бланк заказа'!$Y$149:$Y$149</definedName>
    <definedName name="SalesRoundBox51">'Бланк заказа'!$Y$150:$Y$150</definedName>
    <definedName name="SalesRoundBox52">'Бланк заказа'!$Y$151:$Y$151</definedName>
    <definedName name="SalesRoundBox53">'Бланк заказа'!$Y$152:$Y$152</definedName>
    <definedName name="SalesRoundBox54">'Бланк заказа'!$Y$156:$Y$156</definedName>
    <definedName name="SalesRoundBox55">'Бланк заказа'!$Y$157:$Y$157</definedName>
    <definedName name="SalesRoundBox56">'Бланк заказа'!$Y$163:$Y$163</definedName>
    <definedName name="SalesRoundBox57">'Бланк заказа'!$Y$164:$Y$164</definedName>
    <definedName name="SalesRoundBox58">'Бланк заказа'!$Y$165:$Y$165</definedName>
    <definedName name="SalesRoundBox59">'Бланк заказа'!$Y$169:$Y$169</definedName>
    <definedName name="SalesRoundBox6">'Бланк заказа'!$Y$36:$Y$36</definedName>
    <definedName name="SalesRoundBox60">'Бланк заказа'!$Y$174:$Y$174</definedName>
    <definedName name="SalesRoundBox61">'Бланк заказа'!$Y$180:$Y$180</definedName>
    <definedName name="SalesRoundBox62">'Бланк заказа'!$Y$181:$Y$181</definedName>
    <definedName name="SalesRoundBox63">'Бланк заказа'!$Y$182:$Y$182</definedName>
    <definedName name="SalesRoundBox64">'Бланк заказа'!$Y$183:$Y$183</definedName>
    <definedName name="SalesRoundBox65">'Бланк заказа'!$Y$188:$Y$188</definedName>
    <definedName name="SalesRoundBox66">'Бланк заказа'!$Y$189:$Y$189</definedName>
    <definedName name="SalesRoundBox67">'Бланк заказа'!$Y$190:$Y$190</definedName>
    <definedName name="SalesRoundBox68">'Бланк заказа'!$Y$195:$Y$195</definedName>
    <definedName name="SalesRoundBox69">'Бланк заказа'!$Y$196:$Y$196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заказа'!$Y$42:$Y$42</definedName>
    <definedName name="SalesRoundBox80">'Бланк заказа'!$Y$223:$Y$223</definedName>
    <definedName name="SalesRoundBox81">'Бланк заказа'!$Y$224:$Y$224</definedName>
    <definedName name="SalesRoundBox82">'Бланк заказа'!$Y$230:$Y$230</definedName>
    <definedName name="SalesRoundBox83">'Бланк заказа'!$Y$236:$Y$236</definedName>
    <definedName name="SalesRoundBox84">'Бланк заказа'!$Y$237:$Y$237</definedName>
    <definedName name="SalesRoundBox85">'Бланк заказа'!$Y$242:$Y$242</definedName>
    <definedName name="SalesRoundBox86">'Бланк заказа'!$Y$248:$Y$248</definedName>
    <definedName name="SalesRoundBox87">'Бланк заказа'!$Y$252:$Y$252</definedName>
    <definedName name="SalesRoundBox88">'Бланк заказа'!$Y$258:$Y$258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заказа'!$Y$264:$Y$264</definedName>
    <definedName name="SalesRoundBox92">'Бланк заказа'!$Y$268:$Y$268</definedName>
    <definedName name="SalesRoundBox93">'Бланк заказа'!$Y$269:$Y$269</definedName>
    <definedName name="SalesRoundBox94">'Бланк заказа'!$Y$273:$Y$273</definedName>
    <definedName name="SalesRoundBox95">'Бланк заказа'!$Y$274:$Y$274</definedName>
    <definedName name="SalesRoundBox96">'Бланк заказа'!$Y$275:$Y$275</definedName>
    <definedName name="SalesRoundBox97">'Бланк заказа'!$Y$279:$Y$279</definedName>
    <definedName name="SalesRoundBox98">'Бланк заказа'!$Y$280:$Y$280</definedName>
    <definedName name="SalesRoundBox99">'Бланк заказа'!$Y$281:$Y$281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заказа'!$W$56:$W$56</definedName>
    <definedName name="UnitOfMeasure19">'Бланк заказа'!$W$61:$W$61</definedName>
    <definedName name="UnitOfMeasure2">'Бланк заказа'!$W$28:$W$28</definedName>
    <definedName name="UnitOfMeasure20">'Бланк заказа'!$W$66:$W$66</definedName>
    <definedName name="UnitOfMeasure21">'Бланк заказа'!$W$67:$W$67</definedName>
    <definedName name="UnitOfMeasure22">'Бланк заказа'!$W$72:$W$72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заказа'!$W$87:$W$87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заказа'!$W$132:$W$132</definedName>
    <definedName name="UnitOfMeasure47">'Бланк заказа'!$W$133:$W$133</definedName>
    <definedName name="UnitOfMeasure48">'Бланк заказа'!$W$138:$W$138</definedName>
    <definedName name="UnitOfMeasure49">'Бланк заказа'!$W$144:$W$144</definedName>
    <definedName name="UnitOfMeasure5">'Бланк заказа'!$W$31:$W$31</definedName>
    <definedName name="UnitOfMeasure50">'Бланк заказа'!$W$149:$W$149</definedName>
    <definedName name="UnitOfMeasure51">'Бланк заказа'!$W$150:$W$150</definedName>
    <definedName name="UnitOfMeasure52">'Бланк заказа'!$W$151:$W$151</definedName>
    <definedName name="UnitOfMeasure53">'Бланк заказа'!$W$152:$W$152</definedName>
    <definedName name="UnitOfMeasure54">'Бланк заказа'!$W$156:$W$156</definedName>
    <definedName name="UnitOfMeasure55">'Бланк заказа'!$W$157:$W$157</definedName>
    <definedName name="UnitOfMeasure56">'Бланк заказа'!$W$163:$W$163</definedName>
    <definedName name="UnitOfMeasure57">'Бланк заказа'!$W$164:$W$164</definedName>
    <definedName name="UnitOfMeasure58">'Бланк заказа'!$W$165:$W$165</definedName>
    <definedName name="UnitOfMeasure59">'Бланк заказа'!$W$169:$W$169</definedName>
    <definedName name="UnitOfMeasure6">'Бланк заказа'!$W$36:$W$36</definedName>
    <definedName name="UnitOfMeasure60">'Бланк заказа'!$W$174:$W$174</definedName>
    <definedName name="UnitOfMeasure61">'Бланк заказа'!$W$180:$W$180</definedName>
    <definedName name="UnitOfMeasure62">'Бланк заказа'!$W$181:$W$181</definedName>
    <definedName name="UnitOfMeasure63">'Бланк заказа'!$W$182:$W$182</definedName>
    <definedName name="UnitOfMeasure64">'Бланк заказа'!$W$183:$W$183</definedName>
    <definedName name="UnitOfMeasure65">'Бланк заказа'!$W$188:$W$188</definedName>
    <definedName name="UnitOfMeasure66">'Бланк заказа'!$W$189:$W$189</definedName>
    <definedName name="UnitOfMeasure67">'Бланк заказа'!$W$190:$W$190</definedName>
    <definedName name="UnitOfMeasure68">'Бланк заказа'!$W$195:$W$195</definedName>
    <definedName name="UnitOfMeasure69">'Бланк заказа'!$W$196:$W$196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заказа'!$W$42:$W$42</definedName>
    <definedName name="UnitOfMeasure80">'Бланк заказа'!$W$223:$W$223</definedName>
    <definedName name="UnitOfMeasure81">'Бланк заказа'!$W$224:$W$224</definedName>
    <definedName name="UnitOfMeasure82">'Бланк заказа'!$W$230:$W$230</definedName>
    <definedName name="UnitOfMeasure83">'Бланк заказа'!$W$236:$W$236</definedName>
    <definedName name="UnitOfMeasure84">'Бланк заказа'!$W$237:$W$237</definedName>
    <definedName name="UnitOfMeasure85">'Бланк заказа'!$W$242:$W$242</definedName>
    <definedName name="UnitOfMeasure86">'Бланк заказа'!$W$248:$W$248</definedName>
    <definedName name="UnitOfMeasure87">'Бланк заказа'!$W$252:$W$252</definedName>
    <definedName name="UnitOfMeasure88">'Бланк заказа'!$W$258:$W$258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заказа'!$W$264:$W$264</definedName>
    <definedName name="UnitOfMeasure92">'Бланк заказа'!$W$268:$W$268</definedName>
    <definedName name="UnitOfMeasure93">'Бланк заказа'!$W$269:$W$269</definedName>
    <definedName name="UnitOfMeasure94">'Бланк заказа'!$W$273:$W$273</definedName>
    <definedName name="UnitOfMeasure95">'Бланк заказа'!$W$274:$W$274</definedName>
    <definedName name="UnitOfMeasure96">'Бланк заказа'!$W$275:$W$275</definedName>
    <definedName name="UnitOfMeasure97">'Бланк заказа'!$W$279:$W$279</definedName>
    <definedName name="UnitOfMeasure98">'Бланк заказа'!$W$280:$W$280</definedName>
    <definedName name="UnitOfMeasure99">'Бланк заказа'!$W$281:$W$281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Y299" i="2"/>
  <c r="BP299" i="2" s="1"/>
  <c r="BO298" i="2"/>
  <c r="BN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N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N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N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N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Z300" i="2" s="1"/>
  <c r="Y279" i="2"/>
  <c r="Y300" i="2" s="1"/>
  <c r="X277" i="2"/>
  <c r="Z276" i="2"/>
  <c r="X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BO273" i="2"/>
  <c r="BM273" i="2"/>
  <c r="Z273" i="2"/>
  <c r="Y273" i="2"/>
  <c r="BP273" i="2" s="1"/>
  <c r="X271" i="2"/>
  <c r="X270" i="2"/>
  <c r="BO269" i="2"/>
  <c r="BM269" i="2"/>
  <c r="Z269" i="2"/>
  <c r="Y269" i="2"/>
  <c r="BP269" i="2" s="1"/>
  <c r="BO268" i="2"/>
  <c r="BM268" i="2"/>
  <c r="Z268" i="2"/>
  <c r="Y268" i="2"/>
  <c r="BP268" i="2" s="1"/>
  <c r="X266" i="2"/>
  <c r="X265" i="2"/>
  <c r="BO264" i="2"/>
  <c r="BM264" i="2"/>
  <c r="Z264" i="2"/>
  <c r="Z265" i="2" s="1"/>
  <c r="Y264" i="2"/>
  <c r="Y266" i="2" s="1"/>
  <c r="X262" i="2"/>
  <c r="X261" i="2"/>
  <c r="BO260" i="2"/>
  <c r="BM260" i="2"/>
  <c r="Z260" i="2"/>
  <c r="Y260" i="2"/>
  <c r="BP260" i="2" s="1"/>
  <c r="BO259" i="2"/>
  <c r="BM259" i="2"/>
  <c r="Z259" i="2"/>
  <c r="Y259" i="2"/>
  <c r="BP259" i="2" s="1"/>
  <c r="BO258" i="2"/>
  <c r="BM258" i="2"/>
  <c r="Z258" i="2"/>
  <c r="Z261" i="2" s="1"/>
  <c r="Y258" i="2"/>
  <c r="Y262" i="2" s="1"/>
  <c r="X254" i="2"/>
  <c r="X253" i="2"/>
  <c r="BO252" i="2"/>
  <c r="BM252" i="2"/>
  <c r="Z252" i="2"/>
  <c r="Z253" i="2" s="1"/>
  <c r="Y252" i="2"/>
  <c r="Y253" i="2" s="1"/>
  <c r="P252" i="2"/>
  <c r="Y250" i="2"/>
  <c r="X250" i="2"/>
  <c r="X249" i="2"/>
  <c r="BO248" i="2"/>
  <c r="BM248" i="2"/>
  <c r="Z248" i="2"/>
  <c r="Z249" i="2" s="1"/>
  <c r="Y248" i="2"/>
  <c r="Y249" i="2" s="1"/>
  <c r="X244" i="2"/>
  <c r="Z243" i="2"/>
  <c r="X243" i="2"/>
  <c r="BO242" i="2"/>
  <c r="BM242" i="2"/>
  <c r="Z242" i="2"/>
  <c r="Y242" i="2"/>
  <c r="BP242" i="2" s="1"/>
  <c r="P242" i="2"/>
  <c r="X239" i="2"/>
  <c r="X238" i="2"/>
  <c r="BO237" i="2"/>
  <c r="BM237" i="2"/>
  <c r="Z237" i="2"/>
  <c r="Y237" i="2"/>
  <c r="BP237" i="2" s="1"/>
  <c r="P237" i="2"/>
  <c r="BO236" i="2"/>
  <c r="BM236" i="2"/>
  <c r="Z236" i="2"/>
  <c r="Y236" i="2"/>
  <c r="BP236" i="2" s="1"/>
  <c r="P236" i="2"/>
  <c r="Y232" i="2"/>
  <c r="X232" i="2"/>
  <c r="Y231" i="2"/>
  <c r="X231" i="2"/>
  <c r="BP230" i="2"/>
  <c r="BO230" i="2"/>
  <c r="BN230" i="2"/>
  <c r="BM230" i="2"/>
  <c r="Z230" i="2"/>
  <c r="Z231" i="2" s="1"/>
  <c r="Y230" i="2"/>
  <c r="P230" i="2"/>
  <c r="X226" i="2"/>
  <c r="X225" i="2"/>
  <c r="BO224" i="2"/>
  <c r="BM224" i="2"/>
  <c r="Z224" i="2"/>
  <c r="Y224" i="2"/>
  <c r="BP224" i="2" s="1"/>
  <c r="P224" i="2"/>
  <c r="BO223" i="2"/>
  <c r="BM223" i="2"/>
  <c r="Z223" i="2"/>
  <c r="Z225" i="2" s="1"/>
  <c r="Y223" i="2"/>
  <c r="P223" i="2"/>
  <c r="X220" i="2"/>
  <c r="X219" i="2"/>
  <c r="BO218" i="2"/>
  <c r="BM218" i="2"/>
  <c r="Z218" i="2"/>
  <c r="Z219" i="2" s="1"/>
  <c r="Y218" i="2"/>
  <c r="Y220" i="2" s="1"/>
  <c r="P218" i="2"/>
  <c r="X215" i="2"/>
  <c r="X214" i="2"/>
  <c r="BO213" i="2"/>
  <c r="BM213" i="2"/>
  <c r="Z213" i="2"/>
  <c r="Z214" i="2" s="1"/>
  <c r="Y213" i="2"/>
  <c r="Y215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O206" i="2"/>
  <c r="BN206" i="2"/>
  <c r="BM206" i="2"/>
  <c r="Z206" i="2"/>
  <c r="Y206" i="2"/>
  <c r="P206" i="2"/>
  <c r="BO205" i="2"/>
  <c r="BM205" i="2"/>
  <c r="Z205" i="2"/>
  <c r="Z209" i="2" s="1"/>
  <c r="Y205" i="2"/>
  <c r="P205" i="2"/>
  <c r="X202" i="2"/>
  <c r="X201" i="2"/>
  <c r="BO200" i="2"/>
  <c r="BM200" i="2"/>
  <c r="Z200" i="2"/>
  <c r="Y200" i="2"/>
  <c r="BN200" i="2" s="1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O195" i="2"/>
  <c r="BM195" i="2"/>
  <c r="Z195" i="2"/>
  <c r="Z201" i="2" s="1"/>
  <c r="Y195" i="2"/>
  <c r="P195" i="2"/>
  <c r="X192" i="2"/>
  <c r="X191" i="2"/>
  <c r="BO190" i="2"/>
  <c r="BM190" i="2"/>
  <c r="Z190" i="2"/>
  <c r="Y190" i="2"/>
  <c r="BP190" i="2" s="1"/>
  <c r="P190" i="2"/>
  <c r="BO189" i="2"/>
  <c r="BM189" i="2"/>
  <c r="Z189" i="2"/>
  <c r="Y189" i="2"/>
  <c r="BP189" i="2" s="1"/>
  <c r="P189" i="2"/>
  <c r="BP188" i="2"/>
  <c r="BO188" i="2"/>
  <c r="BN188" i="2"/>
  <c r="BM188" i="2"/>
  <c r="Z188" i="2"/>
  <c r="Z191" i="2" s="1"/>
  <c r="Y188" i="2"/>
  <c r="Y192" i="2" s="1"/>
  <c r="P188" i="2"/>
  <c r="X185" i="2"/>
  <c r="X184" i="2"/>
  <c r="BP183" i="2"/>
  <c r="BO183" i="2"/>
  <c r="BN183" i="2"/>
  <c r="BM183" i="2"/>
  <c r="Z183" i="2"/>
  <c r="Y183" i="2"/>
  <c r="BP182" i="2"/>
  <c r="BO182" i="2"/>
  <c r="BN182" i="2"/>
  <c r="BM182" i="2"/>
  <c r="Z182" i="2"/>
  <c r="Y182" i="2"/>
  <c r="P182" i="2"/>
  <c r="BO181" i="2"/>
  <c r="BM181" i="2"/>
  <c r="Z181" i="2"/>
  <c r="Y181" i="2"/>
  <c r="P181" i="2"/>
  <c r="BP180" i="2"/>
  <c r="BO180" i="2"/>
  <c r="BN180" i="2"/>
  <c r="BM180" i="2"/>
  <c r="Z180" i="2"/>
  <c r="Y180" i="2"/>
  <c r="Y185" i="2" s="1"/>
  <c r="P180" i="2"/>
  <c r="X176" i="2"/>
  <c r="X175" i="2"/>
  <c r="BO174" i="2"/>
  <c r="BM174" i="2"/>
  <c r="Z174" i="2"/>
  <c r="Z175" i="2" s="1"/>
  <c r="Y174" i="2"/>
  <c r="Y176" i="2" s="1"/>
  <c r="P174" i="2"/>
  <c r="X171" i="2"/>
  <c r="X170" i="2"/>
  <c r="BO169" i="2"/>
  <c r="BN169" i="2"/>
  <c r="BM169" i="2"/>
  <c r="Z169" i="2"/>
  <c r="Z170" i="2" s="1"/>
  <c r="Y169" i="2"/>
  <c r="Y171" i="2" s="1"/>
  <c r="X167" i="2"/>
  <c r="X166" i="2"/>
  <c r="BP165" i="2"/>
  <c r="BO165" i="2"/>
  <c r="BN165" i="2"/>
  <c r="BM165" i="2"/>
  <c r="Z165" i="2"/>
  <c r="Y165" i="2"/>
  <c r="P165" i="2"/>
  <c r="BO164" i="2"/>
  <c r="BM164" i="2"/>
  <c r="Z164" i="2"/>
  <c r="Y164" i="2"/>
  <c r="BP164" i="2" s="1"/>
  <c r="P164" i="2"/>
  <c r="BO163" i="2"/>
  <c r="BM163" i="2"/>
  <c r="Z163" i="2"/>
  <c r="Y163" i="2"/>
  <c r="BP163" i="2" s="1"/>
  <c r="P163" i="2"/>
  <c r="X159" i="2"/>
  <c r="X158" i="2"/>
  <c r="BO157" i="2"/>
  <c r="BM157" i="2"/>
  <c r="Z157" i="2"/>
  <c r="Y157" i="2"/>
  <c r="BP157" i="2" s="1"/>
  <c r="P157" i="2"/>
  <c r="BO156" i="2"/>
  <c r="BN156" i="2"/>
  <c r="BM156" i="2"/>
  <c r="Z156" i="2"/>
  <c r="Z158" i="2" s="1"/>
  <c r="Y156" i="2"/>
  <c r="Y159" i="2" s="1"/>
  <c r="P156" i="2"/>
  <c r="X154" i="2"/>
  <c r="X153" i="2"/>
  <c r="BO152" i="2"/>
  <c r="BM152" i="2"/>
  <c r="Z152" i="2"/>
  <c r="Y152" i="2"/>
  <c r="BP152" i="2" s="1"/>
  <c r="P152" i="2"/>
  <c r="BO151" i="2"/>
  <c r="BM151" i="2"/>
  <c r="Z151" i="2"/>
  <c r="Y151" i="2"/>
  <c r="BN151" i="2" s="1"/>
  <c r="P151" i="2"/>
  <c r="BO150" i="2"/>
  <c r="BM150" i="2"/>
  <c r="Z150" i="2"/>
  <c r="Y150" i="2"/>
  <c r="BP150" i="2" s="1"/>
  <c r="BO149" i="2"/>
  <c r="BM149" i="2"/>
  <c r="Z149" i="2"/>
  <c r="Z153" i="2" s="1"/>
  <c r="Y149" i="2"/>
  <c r="Y153" i="2" s="1"/>
  <c r="X146" i="2"/>
  <c r="X145" i="2"/>
  <c r="BO144" i="2"/>
  <c r="BM144" i="2"/>
  <c r="Z144" i="2"/>
  <c r="Z145" i="2" s="1"/>
  <c r="Y144" i="2"/>
  <c r="BN144" i="2" s="1"/>
  <c r="X140" i="2"/>
  <c r="X139" i="2"/>
  <c r="BO138" i="2"/>
  <c r="BM138" i="2"/>
  <c r="Z138" i="2"/>
  <c r="Z139" i="2" s="1"/>
  <c r="Y138" i="2"/>
  <c r="BN138" i="2" s="1"/>
  <c r="P138" i="2"/>
  <c r="X135" i="2"/>
  <c r="X134" i="2"/>
  <c r="BO133" i="2"/>
  <c r="BM133" i="2"/>
  <c r="Z133" i="2"/>
  <c r="Y133" i="2"/>
  <c r="BN133" i="2" s="1"/>
  <c r="P133" i="2"/>
  <c r="BO132" i="2"/>
  <c r="BN132" i="2"/>
  <c r="BM132" i="2"/>
  <c r="Z132" i="2"/>
  <c r="Z134" i="2" s="1"/>
  <c r="Y132" i="2"/>
  <c r="Y135" i="2" s="1"/>
  <c r="P132" i="2"/>
  <c r="X129" i="2"/>
  <c r="X128" i="2"/>
  <c r="BO127" i="2"/>
  <c r="BM127" i="2"/>
  <c r="Z127" i="2"/>
  <c r="Z128" i="2" s="1"/>
  <c r="Y127" i="2"/>
  <c r="Y129" i="2" s="1"/>
  <c r="P127" i="2"/>
  <c r="X124" i="2"/>
  <c r="X123" i="2"/>
  <c r="BO122" i="2"/>
  <c r="BM122" i="2"/>
  <c r="Z122" i="2"/>
  <c r="Z123" i="2" s="1"/>
  <c r="Y122" i="2"/>
  <c r="Y124" i="2" s="1"/>
  <c r="X119" i="2"/>
  <c r="X118" i="2"/>
  <c r="BP117" i="2"/>
  <c r="BO117" i="2"/>
  <c r="BN117" i="2"/>
  <c r="BM117" i="2"/>
  <c r="Z117" i="2"/>
  <c r="Y117" i="2"/>
  <c r="P117" i="2"/>
  <c r="BO116" i="2"/>
  <c r="BM116" i="2"/>
  <c r="Z116" i="2"/>
  <c r="Z118" i="2" s="1"/>
  <c r="Y116" i="2"/>
  <c r="BN116" i="2" s="1"/>
  <c r="P116" i="2"/>
  <c r="X113" i="2"/>
  <c r="X112" i="2"/>
  <c r="BO111" i="2"/>
  <c r="BM111" i="2"/>
  <c r="Z111" i="2"/>
  <c r="Y111" i="2"/>
  <c r="BN111" i="2" s="1"/>
  <c r="P111" i="2"/>
  <c r="BO110" i="2"/>
  <c r="BM110" i="2"/>
  <c r="Z110" i="2"/>
  <c r="Y110" i="2"/>
  <c r="BP110" i="2" s="1"/>
  <c r="P110" i="2"/>
  <c r="BO109" i="2"/>
  <c r="BM109" i="2"/>
  <c r="Z109" i="2"/>
  <c r="Z112" i="2" s="1"/>
  <c r="Y109" i="2"/>
  <c r="Y112" i="2" s="1"/>
  <c r="P109" i="2"/>
  <c r="X106" i="2"/>
  <c r="X105" i="2"/>
  <c r="BO104" i="2"/>
  <c r="BM104" i="2"/>
  <c r="Z104" i="2"/>
  <c r="Y104" i="2"/>
  <c r="BP104" i="2" s="1"/>
  <c r="P104" i="2"/>
  <c r="BO103" i="2"/>
  <c r="BM103" i="2"/>
  <c r="Z103" i="2"/>
  <c r="Z105" i="2" s="1"/>
  <c r="Y103" i="2"/>
  <c r="Y106" i="2" s="1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Y97" i="2"/>
  <c r="BP97" i="2" s="1"/>
  <c r="P97" i="2"/>
  <c r="BP96" i="2"/>
  <c r="BO96" i="2"/>
  <c r="BN96" i="2"/>
  <c r="BM96" i="2"/>
  <c r="Z96" i="2"/>
  <c r="Y96" i="2"/>
  <c r="P96" i="2"/>
  <c r="BO95" i="2"/>
  <c r="BN95" i="2"/>
  <c r="BM95" i="2"/>
  <c r="Z95" i="2"/>
  <c r="Y95" i="2"/>
  <c r="P95" i="2"/>
  <c r="BO94" i="2"/>
  <c r="BM94" i="2"/>
  <c r="Z94" i="2"/>
  <c r="Z99" i="2" s="1"/>
  <c r="Y94" i="2"/>
  <c r="BP94" i="2" s="1"/>
  <c r="P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BN88" i="2" s="1"/>
  <c r="P88" i="2"/>
  <c r="BO87" i="2"/>
  <c r="BM87" i="2"/>
  <c r="Z87" i="2"/>
  <c r="Z90" i="2" s="1"/>
  <c r="Y87" i="2"/>
  <c r="Y90" i="2" s="1"/>
  <c r="P87" i="2"/>
  <c r="X84" i="2"/>
  <c r="X83" i="2"/>
  <c r="BO82" i="2"/>
  <c r="BM82" i="2"/>
  <c r="Z82" i="2"/>
  <c r="Z83" i="2" s="1"/>
  <c r="Y82" i="2"/>
  <c r="Y84" i="2" s="1"/>
  <c r="X79" i="2"/>
  <c r="X78" i="2"/>
  <c r="BO77" i="2"/>
  <c r="BM77" i="2"/>
  <c r="Z77" i="2"/>
  <c r="Y77" i="2"/>
  <c r="BP77" i="2" s="1"/>
  <c r="P77" i="2"/>
  <c r="BO76" i="2"/>
  <c r="BM76" i="2"/>
  <c r="Z76" i="2"/>
  <c r="Y76" i="2"/>
  <c r="BP76" i="2" s="1"/>
  <c r="P76" i="2"/>
  <c r="BO75" i="2"/>
  <c r="BM75" i="2"/>
  <c r="Z75" i="2"/>
  <c r="Y75" i="2"/>
  <c r="P75" i="2"/>
  <c r="BO74" i="2"/>
  <c r="BM74" i="2"/>
  <c r="Z74" i="2"/>
  <c r="Y74" i="2"/>
  <c r="BP74" i="2" s="1"/>
  <c r="BO73" i="2"/>
  <c r="BM73" i="2"/>
  <c r="Z73" i="2"/>
  <c r="Y73" i="2"/>
  <c r="BP73" i="2" s="1"/>
  <c r="P73" i="2"/>
  <c r="BO72" i="2"/>
  <c r="BM72" i="2"/>
  <c r="Z72" i="2"/>
  <c r="Y72" i="2"/>
  <c r="BN72" i="2" s="1"/>
  <c r="X69" i="2"/>
  <c r="X68" i="2"/>
  <c r="BO67" i="2"/>
  <c r="BM67" i="2"/>
  <c r="Z67" i="2"/>
  <c r="Y67" i="2"/>
  <c r="BP67" i="2" s="1"/>
  <c r="P67" i="2"/>
  <c r="BO66" i="2"/>
  <c r="BN66" i="2"/>
  <c r="BM66" i="2"/>
  <c r="Z66" i="2"/>
  <c r="Z68" i="2" s="1"/>
  <c r="Y66" i="2"/>
  <c r="Y69" i="2" s="1"/>
  <c r="P66" i="2"/>
  <c r="X63" i="2"/>
  <c r="X62" i="2"/>
  <c r="BO61" i="2"/>
  <c r="BM61" i="2"/>
  <c r="Z61" i="2"/>
  <c r="Z62" i="2" s="1"/>
  <c r="Y61" i="2"/>
  <c r="Y63" i="2" s="1"/>
  <c r="X58" i="2"/>
  <c r="X57" i="2"/>
  <c r="BP56" i="2"/>
  <c r="BO56" i="2"/>
  <c r="BN56" i="2"/>
  <c r="BM56" i="2"/>
  <c r="Z56" i="2"/>
  <c r="Y56" i="2"/>
  <c r="P56" i="2"/>
  <c r="BO55" i="2"/>
  <c r="BM55" i="2"/>
  <c r="Z55" i="2"/>
  <c r="Z57" i="2" s="1"/>
  <c r="Y55" i="2"/>
  <c r="BN55" i="2" s="1"/>
  <c r="P55" i="2"/>
  <c r="X52" i="2"/>
  <c r="X51" i="2"/>
  <c r="BO50" i="2"/>
  <c r="BM50" i="2"/>
  <c r="Z50" i="2"/>
  <c r="Y50" i="2"/>
  <c r="BN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BN42" i="2" s="1"/>
  <c r="P42" i="2"/>
  <c r="BO41" i="2"/>
  <c r="BM41" i="2"/>
  <c r="Z41" i="2"/>
  <c r="Z51" i="2" s="1"/>
  <c r="Y41" i="2"/>
  <c r="Y51" i="2" s="1"/>
  <c r="P41" i="2"/>
  <c r="X38" i="2"/>
  <c r="X37" i="2"/>
  <c r="BO36" i="2"/>
  <c r="BM36" i="2"/>
  <c r="Z36" i="2"/>
  <c r="Z37" i="2" s="1"/>
  <c r="Y36" i="2"/>
  <c r="Y38" i="2" s="1"/>
  <c r="P36" i="2"/>
  <c r="X33" i="2"/>
  <c r="X32" i="2"/>
  <c r="BO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BP28" i="2"/>
  <c r="BO28" i="2"/>
  <c r="BN28" i="2"/>
  <c r="BM28" i="2"/>
  <c r="Z28" i="2"/>
  <c r="Y28" i="2"/>
  <c r="X24" i="2"/>
  <c r="X302" i="2" s="1"/>
  <c r="X23" i="2"/>
  <c r="X306" i="2" s="1"/>
  <c r="BO22" i="2"/>
  <c r="X304" i="2" s="1"/>
  <c r="BM22" i="2"/>
  <c r="X303" i="2" s="1"/>
  <c r="Z22" i="2"/>
  <c r="Z23" i="2" s="1"/>
  <c r="Y22" i="2"/>
  <c r="Y23" i="2" s="1"/>
  <c r="P22" i="2"/>
  <c r="H10" i="2"/>
  <c r="A9" i="2"/>
  <c r="F9" i="2" s="1"/>
  <c r="D7" i="2"/>
  <c r="Q6" i="2"/>
  <c r="P2" i="2"/>
  <c r="Y24" i="2" l="1"/>
  <c r="Z32" i="2"/>
  <c r="BN44" i="2"/>
  <c r="BN45" i="2"/>
  <c r="BN47" i="2"/>
  <c r="BN49" i="2"/>
  <c r="BP55" i="2"/>
  <c r="Y58" i="2"/>
  <c r="BN61" i="2"/>
  <c r="BP72" i="2"/>
  <c r="BN89" i="2"/>
  <c r="Y105" i="2"/>
  <c r="BP111" i="2"/>
  <c r="BN127" i="2"/>
  <c r="BP133" i="2"/>
  <c r="Y134" i="2"/>
  <c r="BP138" i="2"/>
  <c r="Y139" i="2"/>
  <c r="Y146" i="2"/>
  <c r="BN149" i="2"/>
  <c r="BP149" i="2"/>
  <c r="BN150" i="2"/>
  <c r="BP151" i="2"/>
  <c r="Y158" i="2"/>
  <c r="BP169" i="2"/>
  <c r="Y170" i="2"/>
  <c r="Y184" i="2"/>
  <c r="Z184" i="2"/>
  <c r="BP200" i="2"/>
  <c r="Y238" i="2"/>
  <c r="Y239" i="2"/>
  <c r="Y244" i="2"/>
  <c r="Y270" i="2"/>
  <c r="BN22" i="2"/>
  <c r="BP22" i="2"/>
  <c r="Y33" i="2"/>
  <c r="BN30" i="2"/>
  <c r="Y32" i="2"/>
  <c r="BP42" i="2"/>
  <c r="BP43" i="2"/>
  <c r="BP50" i="2"/>
  <c r="BN67" i="2"/>
  <c r="Y68" i="2"/>
  <c r="Z78" i="2"/>
  <c r="BN73" i="2"/>
  <c r="BN74" i="2"/>
  <c r="Y78" i="2"/>
  <c r="BN76" i="2"/>
  <c r="Y79" i="2"/>
  <c r="BP88" i="2"/>
  <c r="BN94" i="2"/>
  <c r="Y100" i="2"/>
  <c r="BN103" i="2"/>
  <c r="BP103" i="2"/>
  <c r="BN110" i="2"/>
  <c r="BP116" i="2"/>
  <c r="Y119" i="2"/>
  <c r="BN122" i="2"/>
  <c r="BP144" i="2"/>
  <c r="Y145" i="2"/>
  <c r="Y154" i="2"/>
  <c r="BN152" i="2"/>
  <c r="Z166" i="2"/>
  <c r="Z307" i="2" s="1"/>
  <c r="BN174" i="2"/>
  <c r="BP174" i="2"/>
  <c r="Y175" i="2"/>
  <c r="BN189" i="2"/>
  <c r="Y191" i="2"/>
  <c r="Y201" i="2"/>
  <c r="Y209" i="2"/>
  <c r="BP205" i="2"/>
  <c r="Y210" i="2"/>
  <c r="Y226" i="2"/>
  <c r="BN224" i="2"/>
  <c r="Z238" i="2"/>
  <c r="BN236" i="2"/>
  <c r="Y243" i="2"/>
  <c r="Y254" i="2"/>
  <c r="BN259" i="2"/>
  <c r="Z270" i="2"/>
  <c r="BN268" i="2"/>
  <c r="BN274" i="2"/>
  <c r="Y276" i="2"/>
  <c r="BN280" i="2"/>
  <c r="BN284" i="2"/>
  <c r="BN288" i="2"/>
  <c r="BN292" i="2"/>
  <c r="BN296" i="2"/>
  <c r="Y301" i="2"/>
  <c r="H9" i="2"/>
  <c r="J9" i="2"/>
  <c r="X305" i="2"/>
  <c r="A10" i="2"/>
  <c r="Y52" i="2"/>
  <c r="Y113" i="2"/>
  <c r="Y202" i="2"/>
  <c r="F10" i="2"/>
  <c r="BN46" i="2"/>
  <c r="BP61" i="2"/>
  <c r="BP66" i="2"/>
  <c r="BN75" i="2"/>
  <c r="BP95" i="2"/>
  <c r="BN97" i="2"/>
  <c r="BP122" i="2"/>
  <c r="BP127" i="2"/>
  <c r="BP132" i="2"/>
  <c r="Y140" i="2"/>
  <c r="Y166" i="2"/>
  <c r="BN196" i="2"/>
  <c r="Y225" i="2"/>
  <c r="BN264" i="2"/>
  <c r="Y271" i="2"/>
  <c r="Y277" i="2"/>
  <c r="Y99" i="2"/>
  <c r="BN82" i="2"/>
  <c r="BN87" i="2"/>
  <c r="BP156" i="2"/>
  <c r="BN164" i="2"/>
  <c r="BP206" i="2"/>
  <c r="BN208" i="2"/>
  <c r="BN213" i="2"/>
  <c r="BN218" i="2"/>
  <c r="BN223" i="2"/>
  <c r="BN258" i="2"/>
  <c r="BN260" i="2"/>
  <c r="Y91" i="2"/>
  <c r="BN181" i="2"/>
  <c r="BN198" i="2"/>
  <c r="BN248" i="2"/>
  <c r="BN252" i="2"/>
  <c r="BP264" i="2"/>
  <c r="BN48" i="2"/>
  <c r="Y62" i="2"/>
  <c r="BP75" i="2"/>
  <c r="BN77" i="2"/>
  <c r="BN104" i="2"/>
  <c r="BN109" i="2"/>
  <c r="Y123" i="2"/>
  <c r="Y128" i="2"/>
  <c r="BP31" i="2"/>
  <c r="BP36" i="2"/>
  <c r="BP41" i="2"/>
  <c r="Y57" i="2"/>
  <c r="BP82" i="2"/>
  <c r="BP87" i="2"/>
  <c r="Y118" i="2"/>
  <c r="Y167" i="2"/>
  <c r="BP213" i="2"/>
  <c r="BP218" i="2"/>
  <c r="BP223" i="2"/>
  <c r="BN237" i="2"/>
  <c r="BN242" i="2"/>
  <c r="BP258" i="2"/>
  <c r="BP109" i="2"/>
  <c r="BP181" i="2"/>
  <c r="BN205" i="2"/>
  <c r="BP248" i="2"/>
  <c r="BP252" i="2"/>
  <c r="Y265" i="2"/>
  <c r="BN273" i="2"/>
  <c r="BN279" i="2"/>
  <c r="BN281" i="2"/>
  <c r="BN283" i="2"/>
  <c r="BN285" i="2"/>
  <c r="BN287" i="2"/>
  <c r="BN289" i="2"/>
  <c r="BN291" i="2"/>
  <c r="BN293" i="2"/>
  <c r="BN295" i="2"/>
  <c r="BN297" i="2"/>
  <c r="BN299" i="2"/>
  <c r="BN31" i="2"/>
  <c r="BN36" i="2"/>
  <c r="BN41" i="2"/>
  <c r="Y37" i="2"/>
  <c r="Y83" i="2"/>
  <c r="BN190" i="2"/>
  <c r="BN195" i="2"/>
  <c r="Y214" i="2"/>
  <c r="Y219" i="2"/>
  <c r="Y261" i="2"/>
  <c r="BN269" i="2"/>
  <c r="BN275" i="2"/>
  <c r="BN157" i="2"/>
  <c r="BN163" i="2"/>
  <c r="BN207" i="2"/>
  <c r="BP279" i="2"/>
  <c r="BP195" i="2"/>
  <c r="Y306" i="2" l="1"/>
  <c r="Y303" i="2"/>
  <c r="Y304" i="2"/>
  <c r="Y302" i="2"/>
  <c r="Y305" i="2" l="1"/>
  <c r="C315" i="2" l="1"/>
  <c r="B315" i="2"/>
  <c r="A315" i="2"/>
</calcChain>
</file>

<file path=xl/sharedStrings.xml><?xml version="1.0" encoding="utf-8"?>
<sst xmlns="http://schemas.openxmlformats.org/spreadsheetml/2006/main" count="2062" uniqueCount="514">
  <si>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</si>
  <si>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</si>
  <si>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</si>
  <si>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</si>
  <si>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</si>
  <si>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</si>
  <si>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</si>
  <si>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</si>
  <si>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</si>
  <si>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</si>
  <si>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</si>
  <si>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</si>
  <si>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</si>
  <si>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</si>
  <si>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</si>
  <si>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</si>
  <si>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</si>
  <si>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</si>
  <si>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</si>
  <si>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</si>
  <si>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</si>
  <si>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</si>
  <si>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</si>
  <si>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</si>
  <si>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</si>
  <si>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</si>
  <si>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</si>
  <si>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</si>
  <si>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</si>
  <si>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</si>
  <si>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</si>
  <si>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</si>
  <si>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</si>
  <si>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</si>
  <si>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</si>
  <si>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</si>
  <si>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</si>
  <si>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</si>
  <si>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</si>
  <si>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</si>
  <si>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</si>
  <si>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</si>
  <si>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</si>
  <si>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</si>
  <si>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</si>
  <si>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</si>
  <si>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</si>
  <si>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</si>
  <si>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</si>
  <si>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</si>
  <si>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</si>
  <si>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</si>
  <si>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</si>
  <si>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</si>
  <si>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</si>
  <si>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</si>
  <si>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</si>
  <si>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</si>
  <si>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</si>
  <si>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</si>
  <si>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</si>
  <si>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</si>
  <si>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</si>
  <si>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</si>
  <si>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</si>
  <si>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</si>
  <si>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</si>
  <si>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</si>
  <si>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</si>
  <si>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</si>
  <si>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</si>
  <si>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21.01.2025</t>
  </si>
  <si>
    <t>18.01.2025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</si>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</sst>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45684</v>
      </c>
      <c r="R5" s="330"/>
      <c r="T5" s="331" t="s">
        <v>3</v>
      </c>
      <c r="U5" s="332"/>
      <c r="V5" s="333" t="s">
        <v>479</v>
      </c>
      <c r="W5" s="334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5" t="s">
        <v>495</v>
      </c>
      <c r="E6" s="335"/>
      <c r="F6" s="335"/>
      <c r="G6" s="335"/>
      <c r="H6" s="335"/>
      <c r="I6" s="335"/>
      <c r="J6" s="335"/>
      <c r="K6" s="335"/>
      <c r="L6" s="335"/>
      <c r="M6" s="335"/>
      <c r="N6" s="76"/>
      <c r="P6" s="27" t="s">
        <v>27</v>
      </c>
      <c r="Q6" s="336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337" t="s">
        <v>5</v>
      </c>
      <c r="U6" s="338"/>
      <c r="V6" s="339" t="s">
        <v>73</v>
      </c>
      <c r="W6" s="34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5" t="str">
        <f>IFERROR(VLOOKUP(DeliveryAddress,Table,3,0),1)</f>
        <v>6</v>
      </c>
      <c r="E7" s="346"/>
      <c r="F7" s="346"/>
      <c r="G7" s="346"/>
      <c r="H7" s="346"/>
      <c r="I7" s="346"/>
      <c r="J7" s="346"/>
      <c r="K7" s="346"/>
      <c r="L7" s="346"/>
      <c r="M7" s="347"/>
      <c r="N7" s="77"/>
      <c r="P7" s="29"/>
      <c r="Q7" s="48"/>
      <c r="R7" s="48"/>
      <c r="T7" s="337"/>
      <c r="U7" s="338"/>
      <c r="V7" s="341"/>
      <c r="W7" s="342"/>
      <c r="AB7" s="59"/>
      <c r="AC7" s="59"/>
      <c r="AD7" s="59"/>
      <c r="AE7" s="59"/>
    </row>
    <row r="8" spans="1:32" s="17" customFormat="1" ht="25.5" customHeight="1" x14ac:dyDescent="0.2">
      <c r="A8" s="348" t="s">
        <v>58</v>
      </c>
      <c r="B8" s="348"/>
      <c r="C8" s="348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78"/>
      <c r="P8" s="27" t="s">
        <v>11</v>
      </c>
      <c r="Q8" s="350">
        <v>0.41666666666666669</v>
      </c>
      <c r="R8" s="350"/>
      <c r="T8" s="337"/>
      <c r="U8" s="338"/>
      <c r="V8" s="341"/>
      <c r="W8" s="342"/>
      <c r="AB8" s="59"/>
      <c r="AC8" s="59"/>
      <c r="AD8" s="59"/>
      <c r="AE8" s="59"/>
    </row>
    <row r="9" spans="1:32" s="17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352" t="s">
        <v>46</v>
      </c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73"/>
      <c r="P9" s="31" t="s">
        <v>15</v>
      </c>
      <c r="Q9" s="355"/>
      <c r="R9" s="355"/>
      <c r="T9" s="337"/>
      <c r="U9" s="338"/>
      <c r="V9" s="343"/>
      <c r="W9" s="34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356" t="str">
        <f>IFERROR(VLOOKUP($D$10,Proxy,2,FALSE),"")</f>
        <v/>
      </c>
      <c r="I10" s="356"/>
      <c r="J10" s="356"/>
      <c r="K10" s="356"/>
      <c r="L10" s="356"/>
      <c r="M10" s="356"/>
      <c r="N10" s="74"/>
      <c r="P10" s="31" t="s">
        <v>32</v>
      </c>
      <c r="Q10" s="357"/>
      <c r="R10" s="357"/>
      <c r="U10" s="29" t="s">
        <v>12</v>
      </c>
      <c r="V10" s="358" t="s">
        <v>74</v>
      </c>
      <c r="W10" s="35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0"/>
      <c r="R11" s="360"/>
      <c r="U11" s="29" t="s">
        <v>28</v>
      </c>
      <c r="V11" s="361" t="s">
        <v>55</v>
      </c>
      <c r="W11" s="36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2" t="s">
        <v>75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79"/>
      <c r="P12" s="27" t="s">
        <v>30</v>
      </c>
      <c r="Q12" s="350"/>
      <c r="R12" s="350"/>
      <c r="S12" s="28"/>
      <c r="T12"/>
      <c r="U12" s="29" t="s">
        <v>46</v>
      </c>
      <c r="V12" s="363"/>
      <c r="W12" s="363"/>
      <c r="X12"/>
      <c r="AB12" s="59"/>
      <c r="AC12" s="59"/>
      <c r="AD12" s="59"/>
      <c r="AE12" s="59"/>
    </row>
    <row r="13" spans="1:32" s="17" customFormat="1" ht="23.25" customHeight="1" x14ac:dyDescent="0.2">
      <c r="A13" s="362" t="s">
        <v>76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79"/>
      <c r="O13" s="31"/>
      <c r="P13" s="31" t="s">
        <v>31</v>
      </c>
      <c r="Q13" s="361"/>
      <c r="R13" s="36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2" t="s">
        <v>77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4" t="s">
        <v>78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0"/>
      <c r="O15"/>
      <c r="P15" s="365" t="s">
        <v>61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9" t="s">
        <v>59</v>
      </c>
      <c r="B17" s="369" t="s">
        <v>49</v>
      </c>
      <c r="C17" s="371" t="s">
        <v>48</v>
      </c>
      <c r="D17" s="373" t="s">
        <v>50</v>
      </c>
      <c r="E17" s="374"/>
      <c r="F17" s="369" t="s">
        <v>21</v>
      </c>
      <c r="G17" s="369" t="s">
        <v>24</v>
      </c>
      <c r="H17" s="369" t="s">
        <v>22</v>
      </c>
      <c r="I17" s="369" t="s">
        <v>23</v>
      </c>
      <c r="J17" s="369" t="s">
        <v>16</v>
      </c>
      <c r="K17" s="369" t="s">
        <v>66</v>
      </c>
      <c r="L17" s="369" t="s">
        <v>68</v>
      </c>
      <c r="M17" s="369" t="s">
        <v>2</v>
      </c>
      <c r="N17" s="369" t="s">
        <v>67</v>
      </c>
      <c r="O17" s="369" t="s">
        <v>25</v>
      </c>
      <c r="P17" s="373" t="s">
        <v>17</v>
      </c>
      <c r="Q17" s="377"/>
      <c r="R17" s="377"/>
      <c r="S17" s="377"/>
      <c r="T17" s="374"/>
      <c r="U17" s="367" t="s">
        <v>56</v>
      </c>
      <c r="V17" s="368"/>
      <c r="W17" s="369" t="s">
        <v>6</v>
      </c>
      <c r="X17" s="369" t="s">
        <v>41</v>
      </c>
      <c r="Y17" s="379" t="s">
        <v>54</v>
      </c>
      <c r="Z17" s="381" t="s">
        <v>18</v>
      </c>
      <c r="AA17" s="383" t="s">
        <v>60</v>
      </c>
      <c r="AB17" s="383" t="s">
        <v>19</v>
      </c>
      <c r="AC17" s="383" t="s">
        <v>69</v>
      </c>
      <c r="AD17" s="385" t="s">
        <v>57</v>
      </c>
      <c r="AE17" s="386"/>
      <c r="AF17" s="387"/>
      <c r="AG17" s="85"/>
      <c r="BD17" s="84" t="s">
        <v>64</v>
      </c>
    </row>
    <row r="18" spans="1:68" ht="14.25" customHeight="1" x14ac:dyDescent="0.2">
      <c r="A18" s="370"/>
      <c r="B18" s="370"/>
      <c r="C18" s="372"/>
      <c r="D18" s="375"/>
      <c r="E18" s="376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5"/>
      <c r="Q18" s="378"/>
      <c r="R18" s="378"/>
      <c r="S18" s="378"/>
      <c r="T18" s="376"/>
      <c r="U18" s="86" t="s">
        <v>44</v>
      </c>
      <c r="V18" s="86" t="s">
        <v>43</v>
      </c>
      <c r="W18" s="370"/>
      <c r="X18" s="370"/>
      <c r="Y18" s="380"/>
      <c r="Z18" s="382"/>
      <c r="AA18" s="384"/>
      <c r="AB18" s="384"/>
      <c r="AC18" s="384"/>
      <c r="AD18" s="388"/>
      <c r="AE18" s="389"/>
      <c r="AF18" s="390"/>
      <c r="AG18" s="85"/>
      <c r="BD18" s="84"/>
    </row>
    <row r="19" spans="1:68" ht="27.75" customHeight="1" x14ac:dyDescent="0.2">
      <c r="A19" s="391" t="s">
        <v>79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54"/>
      <c r="AB19" s="54"/>
      <c r="AC19" s="54"/>
    </row>
    <row r="20" spans="1:68" ht="16.5" customHeight="1" x14ac:dyDescent="0.25">
      <c r="A20" s="392" t="s">
        <v>79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65"/>
      <c r="AB20" s="65"/>
      <c r="AC20" s="82"/>
    </row>
    <row r="21" spans="1:68" ht="14.25" customHeight="1" x14ac:dyDescent="0.25">
      <c r="A21" s="393" t="s">
        <v>80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94">
        <v>4607111035752</v>
      </c>
      <c r="E22" s="39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6"/>
      <c r="R22" s="396"/>
      <c r="S22" s="396"/>
      <c r="T22" s="39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40</v>
      </c>
      <c r="Q23" s="399"/>
      <c r="R23" s="399"/>
      <c r="S23" s="399"/>
      <c r="T23" s="399"/>
      <c r="U23" s="399"/>
      <c r="V23" s="40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40</v>
      </c>
      <c r="Q24" s="399"/>
      <c r="R24" s="399"/>
      <c r="S24" s="399"/>
      <c r="T24" s="399"/>
      <c r="U24" s="399"/>
      <c r="V24" s="40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1" t="s">
        <v>45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54"/>
      <c r="AB25" s="54"/>
      <c r="AC25" s="54"/>
    </row>
    <row r="26" spans="1:68" ht="16.5" customHeight="1" x14ac:dyDescent="0.25">
      <c r="A26" s="392" t="s">
        <v>88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65"/>
      <c r="AB26" s="65"/>
      <c r="AC26" s="82"/>
    </row>
    <row r="27" spans="1:68" ht="14.25" customHeight="1" x14ac:dyDescent="0.25">
      <c r="A27" s="393" t="s">
        <v>89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394">
        <v>4607111036520</v>
      </c>
      <c r="E28" s="39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03" t="s">
        <v>92</v>
      </c>
      <c r="Q28" s="396"/>
      <c r="R28" s="396"/>
      <c r="S28" s="396"/>
      <c r="T28" s="39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394">
        <v>4607111036537</v>
      </c>
      <c r="E29" s="39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04" t="s">
        <v>98</v>
      </c>
      <c r="Q29" s="396"/>
      <c r="R29" s="396"/>
      <c r="S29" s="396"/>
      <c r="T29" s="39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4301132094</v>
      </c>
      <c r="D30" s="394">
        <v>4607111036599</v>
      </c>
      <c r="E30" s="39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180</v>
      </c>
      <c r="P30" s="40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6"/>
      <c r="R30" s="396"/>
      <c r="S30" s="396"/>
      <c r="T30" s="39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4301132095</v>
      </c>
      <c r="D31" s="394">
        <v>4607111036605</v>
      </c>
      <c r="E31" s="39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180</v>
      </c>
      <c r="P31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6"/>
      <c r="R31" s="396"/>
      <c r="S31" s="396"/>
      <c r="T31" s="39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  <c r="P32" s="398" t="s">
        <v>40</v>
      </c>
      <c r="Q32" s="399"/>
      <c r="R32" s="399"/>
      <c r="S32" s="399"/>
      <c r="T32" s="399"/>
      <c r="U32" s="399"/>
      <c r="V32" s="40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  <c r="P33" s="398" t="s">
        <v>40</v>
      </c>
      <c r="Q33" s="399"/>
      <c r="R33" s="399"/>
      <c r="S33" s="399"/>
      <c r="T33" s="399"/>
      <c r="U33" s="399"/>
      <c r="V33" s="40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2" t="s">
        <v>103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65"/>
      <c r="AB34" s="65"/>
      <c r="AC34" s="82"/>
    </row>
    <row r="35" spans="1:68" ht="14.25" customHeight="1" x14ac:dyDescent="0.25">
      <c r="A35" s="393" t="s">
        <v>80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4301070884</v>
      </c>
      <c r="D36" s="394">
        <v>4607111036315</v>
      </c>
      <c r="E36" s="394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0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6"/>
      <c r="R36" s="396"/>
      <c r="S36" s="396"/>
      <c r="T36" s="39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40</v>
      </c>
      <c r="Q37" s="399"/>
      <c r="R37" s="399"/>
      <c r="S37" s="399"/>
      <c r="T37" s="399"/>
      <c r="U37" s="399"/>
      <c r="V37" s="400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01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2"/>
      <c r="P38" s="398" t="s">
        <v>40</v>
      </c>
      <c r="Q38" s="399"/>
      <c r="R38" s="399"/>
      <c r="S38" s="399"/>
      <c r="T38" s="399"/>
      <c r="U38" s="399"/>
      <c r="V38" s="400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92" t="s">
        <v>107</v>
      </c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  <c r="Z39" s="392"/>
      <c r="AA39" s="65"/>
      <c r="AB39" s="65"/>
      <c r="AC39" s="82"/>
    </row>
    <row r="40" spans="1:68" ht="14.25" customHeight="1" x14ac:dyDescent="0.25">
      <c r="A40" s="393" t="s">
        <v>80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394">
        <v>4607111038999</v>
      </c>
      <c r="E41" s="39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96"/>
      <c r="R41" s="396"/>
      <c r="S41" s="396"/>
      <c r="T41" s="39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50" si="0">IFERROR(IF(X41="","",X41),"")</f>
        <v>0</v>
      </c>
      <c r="Z41" s="41">
        <f t="shared" ref="Z41:Z50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50" si="2">IFERROR(X41*I41,"0")</f>
        <v>0</v>
      </c>
      <c r="BN41" s="81">
        <f t="shared" ref="BN41:BN50" si="3">IFERROR(Y41*I41,"0")</f>
        <v>0</v>
      </c>
      <c r="BO41" s="81">
        <f t="shared" ref="BO41:BO50" si="4">IFERROR(X41/J41,"0")</f>
        <v>0</v>
      </c>
      <c r="BP41" s="81">
        <f t="shared" ref="BP41:BP50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394">
        <v>4607111037183</v>
      </c>
      <c r="E42" s="39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96"/>
      <c r="R42" s="396"/>
      <c r="S42" s="396"/>
      <c r="T42" s="39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394">
        <v>4607111039385</v>
      </c>
      <c r="E43" s="39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96"/>
      <c r="R43" s="396"/>
      <c r="S43" s="396"/>
      <c r="T43" s="39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4301070970</v>
      </c>
      <c r="D44" s="394">
        <v>4607111037091</v>
      </c>
      <c r="E44" s="394"/>
      <c r="F44" s="62">
        <v>0.43</v>
      </c>
      <c r="G44" s="37">
        <v>16</v>
      </c>
      <c r="H44" s="62">
        <v>6.88</v>
      </c>
      <c r="I44" s="62">
        <v>7.11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4" s="396"/>
      <c r="R44" s="396"/>
      <c r="S44" s="396"/>
      <c r="T44" s="39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4301071045</v>
      </c>
      <c r="D45" s="394">
        <v>4607111039392</v>
      </c>
      <c r="E45" s="39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1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96"/>
      <c r="R45" s="396"/>
      <c r="S45" s="396"/>
      <c r="T45" s="39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4301070971</v>
      </c>
      <c r="D46" s="394">
        <v>4607111036902</v>
      </c>
      <c r="E46" s="394"/>
      <c r="F46" s="62">
        <v>0.9</v>
      </c>
      <c r="G46" s="37">
        <v>8</v>
      </c>
      <c r="H46" s="62">
        <v>7.2</v>
      </c>
      <c r="I46" s="62">
        <v>7.43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6" s="396"/>
      <c r="R46" s="396"/>
      <c r="S46" s="396"/>
      <c r="T46" s="39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4301071031</v>
      </c>
      <c r="D47" s="394">
        <v>4607111038982</v>
      </c>
      <c r="E47" s="394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6"/>
      <c r="R47" s="396"/>
      <c r="S47" s="396"/>
      <c r="T47" s="39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4301071046</v>
      </c>
      <c r="D48" s="394">
        <v>4607111039354</v>
      </c>
      <c r="E48" s="394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1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96"/>
      <c r="R48" s="396"/>
      <c r="S48" s="396"/>
      <c r="T48" s="39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117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4301070968</v>
      </c>
      <c r="D49" s="394">
        <v>4607111036889</v>
      </c>
      <c r="E49" s="394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96"/>
      <c r="R49" s="396"/>
      <c r="S49" s="396"/>
      <c r="T49" s="39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117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4301071047</v>
      </c>
      <c r="D50" s="394">
        <v>4607111039330</v>
      </c>
      <c r="E50" s="39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6"/>
      <c r="R50" s="396"/>
      <c r="S50" s="396"/>
      <c r="T50" s="39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117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01"/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2"/>
      <c r="P51" s="398" t="s">
        <v>40</v>
      </c>
      <c r="Q51" s="399"/>
      <c r="R51" s="399"/>
      <c r="S51" s="399"/>
      <c r="T51" s="399"/>
      <c r="U51" s="399"/>
      <c r="V51" s="400"/>
      <c r="W51" s="42" t="s">
        <v>39</v>
      </c>
      <c r="X51" s="43">
        <f>IFERROR(SUM(X41:X50),"0")</f>
        <v>0</v>
      </c>
      <c r="Y51" s="43">
        <f>IFERROR(SUM(Y41:Y50),"0")</f>
        <v>0</v>
      </c>
      <c r="Z51" s="43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2"/>
      <c r="P52" s="398" t="s">
        <v>40</v>
      </c>
      <c r="Q52" s="399"/>
      <c r="R52" s="399"/>
      <c r="S52" s="399"/>
      <c r="T52" s="399"/>
      <c r="U52" s="399"/>
      <c r="V52" s="400"/>
      <c r="W52" s="42" t="s">
        <v>0</v>
      </c>
      <c r="X52" s="43">
        <f>IFERROR(SUMPRODUCT(X41:X50*H41:H50),"0")</f>
        <v>0</v>
      </c>
      <c r="Y52" s="43">
        <f>IFERROR(SUMPRODUCT(Y41:Y50*H41:H50),"0")</f>
        <v>0</v>
      </c>
      <c r="Z52" s="42"/>
      <c r="AA52" s="67"/>
      <c r="AB52" s="67"/>
      <c r="AC52" s="67"/>
    </row>
    <row r="53" spans="1:68" ht="16.5" customHeight="1" x14ac:dyDescent="0.25">
      <c r="A53" s="392" t="s">
        <v>130</v>
      </c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392"/>
      <c r="T53" s="392"/>
      <c r="U53" s="392"/>
      <c r="V53" s="392"/>
      <c r="W53" s="392"/>
      <c r="X53" s="392"/>
      <c r="Y53" s="392"/>
      <c r="Z53" s="392"/>
      <c r="AA53" s="65"/>
      <c r="AB53" s="65"/>
      <c r="AC53" s="82"/>
    </row>
    <row r="54" spans="1:68" ht="14.25" customHeight="1" x14ac:dyDescent="0.25">
      <c r="A54" s="393" t="s">
        <v>80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66"/>
      <c r="AB54" s="66"/>
      <c r="AC54" s="83"/>
    </row>
    <row r="55" spans="1:68" ht="27" customHeight="1" x14ac:dyDescent="0.25">
      <c r="A55" s="63" t="s">
        <v>131</v>
      </c>
      <c r="B55" s="63" t="s">
        <v>132</v>
      </c>
      <c r="C55" s="36">
        <v>4301070977</v>
      </c>
      <c r="D55" s="394">
        <v>4607111037411</v>
      </c>
      <c r="E55" s="394"/>
      <c r="F55" s="62">
        <v>2.7</v>
      </c>
      <c r="G55" s="37">
        <v>1</v>
      </c>
      <c r="H55" s="62">
        <v>2.7</v>
      </c>
      <c r="I55" s="62">
        <v>2.8132000000000001</v>
      </c>
      <c r="J55" s="37">
        <v>234</v>
      </c>
      <c r="K55" s="37" t="s">
        <v>134</v>
      </c>
      <c r="L55" s="37" t="s">
        <v>86</v>
      </c>
      <c r="M55" s="38" t="s">
        <v>84</v>
      </c>
      <c r="N55" s="38"/>
      <c r="O55" s="37">
        <v>180</v>
      </c>
      <c r="P55" s="4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5" s="396"/>
      <c r="R55" s="396"/>
      <c r="S55" s="396"/>
      <c r="T55" s="397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IFERROR(IF(X55="","",X55*0.00502),"")</f>
        <v>0</v>
      </c>
      <c r="AA55" s="68" t="s">
        <v>46</v>
      </c>
      <c r="AB55" s="69" t="s">
        <v>46</v>
      </c>
      <c r="AC55" s="121" t="s">
        <v>133</v>
      </c>
      <c r="AG55" s="81"/>
      <c r="AJ55" s="87" t="s">
        <v>87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ht="27" customHeight="1" x14ac:dyDescent="0.25">
      <c r="A56" s="63" t="s">
        <v>135</v>
      </c>
      <c r="B56" s="63" t="s">
        <v>136</v>
      </c>
      <c r="C56" s="36">
        <v>4301070981</v>
      </c>
      <c r="D56" s="394">
        <v>4607111036728</v>
      </c>
      <c r="E56" s="394"/>
      <c r="F56" s="62">
        <v>5</v>
      </c>
      <c r="G56" s="37">
        <v>1</v>
      </c>
      <c r="H56" s="62">
        <v>5</v>
      </c>
      <c r="I56" s="62">
        <v>5.2131999999999996</v>
      </c>
      <c r="J56" s="37">
        <v>144</v>
      </c>
      <c r="K56" s="37" t="s">
        <v>85</v>
      </c>
      <c r="L56" s="37" t="s">
        <v>86</v>
      </c>
      <c r="M56" s="38" t="s">
        <v>84</v>
      </c>
      <c r="N56" s="38"/>
      <c r="O56" s="37">
        <v>180</v>
      </c>
      <c r="P56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6" s="396"/>
      <c r="R56" s="396"/>
      <c r="S56" s="396"/>
      <c r="T56" s="39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IFERROR(IF(X56="","",X56*0.00866),"")</f>
        <v>0</v>
      </c>
      <c r="AA56" s="68" t="s">
        <v>46</v>
      </c>
      <c r="AB56" s="69" t="s">
        <v>46</v>
      </c>
      <c r="AC56" s="123" t="s">
        <v>133</v>
      </c>
      <c r="AG56" s="81"/>
      <c r="AJ56" s="87" t="s">
        <v>87</v>
      </c>
      <c r="AK56" s="87">
        <v>1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01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1"/>
      <c r="O57" s="402"/>
      <c r="P57" s="398" t="s">
        <v>40</v>
      </c>
      <c r="Q57" s="399"/>
      <c r="R57" s="399"/>
      <c r="S57" s="399"/>
      <c r="T57" s="399"/>
      <c r="U57" s="399"/>
      <c r="V57" s="400"/>
      <c r="W57" s="42" t="s">
        <v>39</v>
      </c>
      <c r="X57" s="43">
        <f>IFERROR(SUM(X55:X56),"0")</f>
        <v>0</v>
      </c>
      <c r="Y57" s="43">
        <f>IFERROR(SUM(Y55:Y56),"0")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2"/>
      <c r="P58" s="398" t="s">
        <v>40</v>
      </c>
      <c r="Q58" s="399"/>
      <c r="R58" s="399"/>
      <c r="S58" s="399"/>
      <c r="T58" s="399"/>
      <c r="U58" s="399"/>
      <c r="V58" s="400"/>
      <c r="W58" s="42" t="s">
        <v>0</v>
      </c>
      <c r="X58" s="43">
        <f>IFERROR(SUMPRODUCT(X55:X56*H55:H56),"0")</f>
        <v>0</v>
      </c>
      <c r="Y58" s="43">
        <f>IFERROR(SUMPRODUCT(Y55:Y56*H55:H56),"0")</f>
        <v>0</v>
      </c>
      <c r="Z58" s="42"/>
      <c r="AA58" s="67"/>
      <c r="AB58" s="67"/>
      <c r="AC58" s="67"/>
    </row>
    <row r="59" spans="1:68" ht="16.5" customHeight="1" x14ac:dyDescent="0.25">
      <c r="A59" s="392" t="s">
        <v>137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65"/>
      <c r="AB59" s="65"/>
      <c r="AC59" s="82"/>
    </row>
    <row r="60" spans="1:68" ht="14.25" customHeight="1" x14ac:dyDescent="0.25">
      <c r="A60" s="393" t="s">
        <v>138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66"/>
      <c r="AB60" s="66"/>
      <c r="AC60" s="83"/>
    </row>
    <row r="61" spans="1:68" ht="27" customHeight="1" x14ac:dyDescent="0.25">
      <c r="A61" s="63" t="s">
        <v>139</v>
      </c>
      <c r="B61" s="63" t="s">
        <v>140</v>
      </c>
      <c r="C61" s="36">
        <v>4301135584</v>
      </c>
      <c r="D61" s="394">
        <v>4607111033659</v>
      </c>
      <c r="E61" s="394"/>
      <c r="F61" s="62">
        <v>0.3</v>
      </c>
      <c r="G61" s="37">
        <v>12</v>
      </c>
      <c r="H61" s="62">
        <v>3.6</v>
      </c>
      <c r="I61" s="62">
        <v>4.3036000000000003</v>
      </c>
      <c r="J61" s="37">
        <v>70</v>
      </c>
      <c r="K61" s="37" t="s">
        <v>95</v>
      </c>
      <c r="L61" s="37" t="s">
        <v>86</v>
      </c>
      <c r="M61" s="38" t="s">
        <v>84</v>
      </c>
      <c r="N61" s="38"/>
      <c r="O61" s="37">
        <v>180</v>
      </c>
      <c r="P61" s="420" t="s">
        <v>141</v>
      </c>
      <c r="Q61" s="396"/>
      <c r="R61" s="396"/>
      <c r="S61" s="396"/>
      <c r="T61" s="397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IFERROR(IF(X61="","",X61*0.01788),"")</f>
        <v>0</v>
      </c>
      <c r="AA61" s="68" t="s">
        <v>46</v>
      </c>
      <c r="AB61" s="69" t="s">
        <v>46</v>
      </c>
      <c r="AC61" s="125" t="s">
        <v>142</v>
      </c>
      <c r="AG61" s="81"/>
      <c r="AJ61" s="87" t="s">
        <v>87</v>
      </c>
      <c r="AK61" s="87">
        <v>1</v>
      </c>
      <c r="BB61" s="12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2"/>
      <c r="P62" s="398" t="s">
        <v>40</v>
      </c>
      <c r="Q62" s="399"/>
      <c r="R62" s="399"/>
      <c r="S62" s="399"/>
      <c r="T62" s="399"/>
      <c r="U62" s="399"/>
      <c r="V62" s="400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01"/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2"/>
      <c r="P63" s="398" t="s">
        <v>40</v>
      </c>
      <c r="Q63" s="399"/>
      <c r="R63" s="399"/>
      <c r="S63" s="399"/>
      <c r="T63" s="399"/>
      <c r="U63" s="399"/>
      <c r="V63" s="400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6.5" customHeight="1" x14ac:dyDescent="0.25">
      <c r="A64" s="392" t="s">
        <v>143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65"/>
      <c r="AB64" s="65"/>
      <c r="AC64" s="82"/>
    </row>
    <row r="65" spans="1:68" ht="14.25" customHeight="1" x14ac:dyDescent="0.25">
      <c r="A65" s="393" t="s">
        <v>144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93"/>
      <c r="AA65" s="66"/>
      <c r="AB65" s="66"/>
      <c r="AC65" s="83"/>
    </row>
    <row r="66" spans="1:68" ht="27" customHeight="1" x14ac:dyDescent="0.25">
      <c r="A66" s="63" t="s">
        <v>145</v>
      </c>
      <c r="B66" s="63" t="s">
        <v>146</v>
      </c>
      <c r="C66" s="36">
        <v>4301131021</v>
      </c>
      <c r="D66" s="394">
        <v>4607111034137</v>
      </c>
      <c r="E66" s="394"/>
      <c r="F66" s="62">
        <v>0.3</v>
      </c>
      <c r="G66" s="37">
        <v>12</v>
      </c>
      <c r="H66" s="62">
        <v>3.6</v>
      </c>
      <c r="I66" s="62">
        <v>4.3036000000000003</v>
      </c>
      <c r="J66" s="37">
        <v>70</v>
      </c>
      <c r="K66" s="37" t="s">
        <v>95</v>
      </c>
      <c r="L66" s="37" t="s">
        <v>86</v>
      </c>
      <c r="M66" s="38" t="s">
        <v>84</v>
      </c>
      <c r="N66" s="38"/>
      <c r="O66" s="37">
        <v>180</v>
      </c>
      <c r="P66" s="42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6" s="396"/>
      <c r="R66" s="396"/>
      <c r="S66" s="396"/>
      <c r="T66" s="39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IFERROR(IF(X66="","",X66*0.01788),"")</f>
        <v>0</v>
      </c>
      <c r="AA66" s="68" t="s">
        <v>46</v>
      </c>
      <c r="AB66" s="69" t="s">
        <v>46</v>
      </c>
      <c r="AC66" s="127" t="s">
        <v>147</v>
      </c>
      <c r="AG66" s="81"/>
      <c r="AJ66" s="87" t="s">
        <v>87</v>
      </c>
      <c r="AK66" s="87">
        <v>1</v>
      </c>
      <c r="BB66" s="128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148</v>
      </c>
      <c r="B67" s="63" t="s">
        <v>149</v>
      </c>
      <c r="C67" s="36">
        <v>4301131022</v>
      </c>
      <c r="D67" s="394">
        <v>4607111034120</v>
      </c>
      <c r="E67" s="394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95</v>
      </c>
      <c r="L67" s="37" t="s">
        <v>86</v>
      </c>
      <c r="M67" s="38" t="s">
        <v>84</v>
      </c>
      <c r="N67" s="38"/>
      <c r="O67" s="37">
        <v>180</v>
      </c>
      <c r="P67" s="42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6"/>
      <c r="R67" s="396"/>
      <c r="S67" s="396"/>
      <c r="T67" s="39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150</v>
      </c>
      <c r="AG67" s="81"/>
      <c r="AJ67" s="87" t="s">
        <v>87</v>
      </c>
      <c r="AK67" s="87">
        <v>1</v>
      </c>
      <c r="BB67" s="130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01"/>
      <c r="B68" s="401"/>
      <c r="C68" s="401"/>
      <c r="D68" s="401"/>
      <c r="E68" s="401"/>
      <c r="F68" s="401"/>
      <c r="G68" s="401"/>
      <c r="H68" s="401"/>
      <c r="I68" s="401"/>
      <c r="J68" s="401"/>
      <c r="K68" s="401"/>
      <c r="L68" s="401"/>
      <c r="M68" s="401"/>
      <c r="N68" s="401"/>
      <c r="O68" s="402"/>
      <c r="P68" s="398" t="s">
        <v>40</v>
      </c>
      <c r="Q68" s="399"/>
      <c r="R68" s="399"/>
      <c r="S68" s="399"/>
      <c r="T68" s="399"/>
      <c r="U68" s="399"/>
      <c r="V68" s="400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01"/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2"/>
      <c r="P69" s="398" t="s">
        <v>40</v>
      </c>
      <c r="Q69" s="399"/>
      <c r="R69" s="399"/>
      <c r="S69" s="399"/>
      <c r="T69" s="399"/>
      <c r="U69" s="399"/>
      <c r="V69" s="400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6.5" customHeight="1" x14ac:dyDescent="0.25">
      <c r="A70" s="392" t="s">
        <v>151</v>
      </c>
      <c r="B70" s="392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65"/>
      <c r="AB70" s="65"/>
      <c r="AC70" s="82"/>
    </row>
    <row r="71" spans="1:68" ht="14.25" customHeight="1" x14ac:dyDescent="0.25">
      <c r="A71" s="393" t="s">
        <v>138</v>
      </c>
      <c r="B71" s="393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  <c r="Z71" s="393"/>
      <c r="AA71" s="66"/>
      <c r="AB71" s="66"/>
      <c r="AC71" s="83"/>
    </row>
    <row r="72" spans="1:68" ht="27" customHeight="1" x14ac:dyDescent="0.25">
      <c r="A72" s="63" t="s">
        <v>152</v>
      </c>
      <c r="B72" s="63" t="s">
        <v>153</v>
      </c>
      <c r="C72" s="36">
        <v>4301135569</v>
      </c>
      <c r="D72" s="394">
        <v>4607111033628</v>
      </c>
      <c r="E72" s="394"/>
      <c r="F72" s="62">
        <v>0.3</v>
      </c>
      <c r="G72" s="37">
        <v>12</v>
      </c>
      <c r="H72" s="62">
        <v>3.6</v>
      </c>
      <c r="I72" s="62">
        <v>4.3036000000000003</v>
      </c>
      <c r="J72" s="37">
        <v>70</v>
      </c>
      <c r="K72" s="37" t="s">
        <v>95</v>
      </c>
      <c r="L72" s="37" t="s">
        <v>86</v>
      </c>
      <c r="M72" s="38" t="s">
        <v>84</v>
      </c>
      <c r="N72" s="38"/>
      <c r="O72" s="37">
        <v>180</v>
      </c>
      <c r="P72" s="423" t="s">
        <v>154</v>
      </c>
      <c r="Q72" s="396"/>
      <c r="R72" s="396"/>
      <c r="S72" s="396"/>
      <c r="T72" s="397"/>
      <c r="U72" s="39" t="s">
        <v>46</v>
      </c>
      <c r="V72" s="39" t="s">
        <v>46</v>
      </c>
      <c r="W72" s="40" t="s">
        <v>39</v>
      </c>
      <c r="X72" s="58">
        <v>0</v>
      </c>
      <c r="Y72" s="55">
        <f t="shared" ref="Y72:Y77" si="6">IFERROR(IF(X72="","",X72),"")</f>
        <v>0</v>
      </c>
      <c r="Z72" s="41">
        <f t="shared" ref="Z72:Z77" si="7">IFERROR(IF(X72="","",X72*0.01788),"")</f>
        <v>0</v>
      </c>
      <c r="AA72" s="68" t="s">
        <v>46</v>
      </c>
      <c r="AB72" s="69" t="s">
        <v>46</v>
      </c>
      <c r="AC72" s="131" t="s">
        <v>142</v>
      </c>
      <c r="AG72" s="81"/>
      <c r="AJ72" s="87" t="s">
        <v>87</v>
      </c>
      <c r="AK72" s="87">
        <v>1</v>
      </c>
      <c r="BB72" s="132" t="s">
        <v>94</v>
      </c>
      <c r="BM72" s="81">
        <f t="shared" ref="BM72:BM77" si="8">IFERROR(X72*I72,"0")</f>
        <v>0</v>
      </c>
      <c r="BN72" s="81">
        <f t="shared" ref="BN72:BN77" si="9">IFERROR(Y72*I72,"0")</f>
        <v>0</v>
      </c>
      <c r="BO72" s="81">
        <f t="shared" ref="BO72:BO77" si="10">IFERROR(X72/J72,"0")</f>
        <v>0</v>
      </c>
      <c r="BP72" s="81">
        <f t="shared" ref="BP72:BP77" si="11">IFERROR(Y72/J72,"0")</f>
        <v>0</v>
      </c>
    </row>
    <row r="73" spans="1:68" ht="27" customHeight="1" x14ac:dyDescent="0.25">
      <c r="A73" s="63" t="s">
        <v>155</v>
      </c>
      <c r="B73" s="63" t="s">
        <v>156</v>
      </c>
      <c r="C73" s="36">
        <v>4301135565</v>
      </c>
      <c r="D73" s="394">
        <v>4607111033451</v>
      </c>
      <c r="E73" s="394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95</v>
      </c>
      <c r="L73" s="37" t="s">
        <v>86</v>
      </c>
      <c r="M73" s="38" t="s">
        <v>84</v>
      </c>
      <c r="N73" s="38"/>
      <c r="O73" s="37">
        <v>180</v>
      </c>
      <c r="P73" s="42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3" s="396"/>
      <c r="R73" s="396"/>
      <c r="S73" s="396"/>
      <c r="T73" s="397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si="6"/>
        <v>0</v>
      </c>
      <c r="Z73" s="41">
        <f t="shared" si="7"/>
        <v>0</v>
      </c>
      <c r="AA73" s="68" t="s">
        <v>46</v>
      </c>
      <c r="AB73" s="69" t="s">
        <v>46</v>
      </c>
      <c r="AC73" s="133" t="s">
        <v>142</v>
      </c>
      <c r="AG73" s="81"/>
      <c r="AJ73" s="87" t="s">
        <v>87</v>
      </c>
      <c r="AK73" s="87">
        <v>1</v>
      </c>
      <c r="BB73" s="134" t="s">
        <v>94</v>
      </c>
      <c r="BM73" s="81">
        <f t="shared" si="8"/>
        <v>0</v>
      </c>
      <c r="BN73" s="81">
        <f t="shared" si="9"/>
        <v>0</v>
      </c>
      <c r="BO73" s="81">
        <f t="shared" si="10"/>
        <v>0</v>
      </c>
      <c r="BP73" s="81">
        <f t="shared" si="11"/>
        <v>0</v>
      </c>
    </row>
    <row r="74" spans="1:68" ht="27" customHeight="1" x14ac:dyDescent="0.25">
      <c r="A74" s="63" t="s">
        <v>157</v>
      </c>
      <c r="B74" s="63" t="s">
        <v>158</v>
      </c>
      <c r="C74" s="36">
        <v>4301135575</v>
      </c>
      <c r="D74" s="394">
        <v>4607111035141</v>
      </c>
      <c r="E74" s="394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86</v>
      </c>
      <c r="M74" s="38" t="s">
        <v>84</v>
      </c>
      <c r="N74" s="38"/>
      <c r="O74" s="37">
        <v>180</v>
      </c>
      <c r="P74" s="425" t="s">
        <v>159</v>
      </c>
      <c r="Q74" s="396"/>
      <c r="R74" s="396"/>
      <c r="S74" s="396"/>
      <c r="T74" s="397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160</v>
      </c>
      <c r="AG74" s="81"/>
      <c r="AJ74" s="87" t="s">
        <v>87</v>
      </c>
      <c r="AK74" s="87">
        <v>1</v>
      </c>
      <c r="BB74" s="136" t="s">
        <v>94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161</v>
      </c>
      <c r="B75" s="63" t="s">
        <v>162</v>
      </c>
      <c r="C75" s="36">
        <v>4301135578</v>
      </c>
      <c r="D75" s="394">
        <v>4607111033444</v>
      </c>
      <c r="E75" s="39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86</v>
      </c>
      <c r="M75" s="38" t="s">
        <v>84</v>
      </c>
      <c r="N75" s="38"/>
      <c r="O75" s="37">
        <v>180</v>
      </c>
      <c r="P75" s="42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5" s="396"/>
      <c r="R75" s="396"/>
      <c r="S75" s="396"/>
      <c r="T75" s="397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142</v>
      </c>
      <c r="AG75" s="81"/>
      <c r="AJ75" s="87" t="s">
        <v>87</v>
      </c>
      <c r="AK75" s="87">
        <v>1</v>
      </c>
      <c r="BB75" s="138" t="s">
        <v>94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163</v>
      </c>
      <c r="B76" s="63" t="s">
        <v>164</v>
      </c>
      <c r="C76" s="36">
        <v>4301135290</v>
      </c>
      <c r="D76" s="394">
        <v>4607111035028</v>
      </c>
      <c r="E76" s="394"/>
      <c r="F76" s="62">
        <v>0.48</v>
      </c>
      <c r="G76" s="37">
        <v>8</v>
      </c>
      <c r="H76" s="62">
        <v>3.84</v>
      </c>
      <c r="I76" s="62">
        <v>4.4488000000000003</v>
      </c>
      <c r="J76" s="37">
        <v>70</v>
      </c>
      <c r="K76" s="37" t="s">
        <v>95</v>
      </c>
      <c r="L76" s="37" t="s">
        <v>86</v>
      </c>
      <c r="M76" s="38" t="s">
        <v>84</v>
      </c>
      <c r="N76" s="38"/>
      <c r="O76" s="37">
        <v>180</v>
      </c>
      <c r="P76" s="4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6" s="396"/>
      <c r="R76" s="396"/>
      <c r="S76" s="396"/>
      <c r="T76" s="397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160</v>
      </c>
      <c r="AG76" s="81"/>
      <c r="AJ76" s="87" t="s">
        <v>87</v>
      </c>
      <c r="AK76" s="87">
        <v>1</v>
      </c>
      <c r="BB76" s="140" t="s">
        <v>94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165</v>
      </c>
      <c r="B77" s="63" t="s">
        <v>166</v>
      </c>
      <c r="C77" s="36">
        <v>4301135285</v>
      </c>
      <c r="D77" s="394">
        <v>4607111036407</v>
      </c>
      <c r="E77" s="394"/>
      <c r="F77" s="62">
        <v>0.3</v>
      </c>
      <c r="G77" s="37">
        <v>14</v>
      </c>
      <c r="H77" s="62">
        <v>4.2</v>
      </c>
      <c r="I77" s="62">
        <v>4.5292000000000003</v>
      </c>
      <c r="J77" s="37">
        <v>70</v>
      </c>
      <c r="K77" s="37" t="s">
        <v>95</v>
      </c>
      <c r="L77" s="37" t="s">
        <v>86</v>
      </c>
      <c r="M77" s="38" t="s">
        <v>84</v>
      </c>
      <c r="N77" s="38"/>
      <c r="O77" s="37">
        <v>180</v>
      </c>
      <c r="P77" s="4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7" s="396"/>
      <c r="R77" s="396"/>
      <c r="S77" s="396"/>
      <c r="T77" s="397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167</v>
      </c>
      <c r="AG77" s="81"/>
      <c r="AJ77" s="87" t="s">
        <v>87</v>
      </c>
      <c r="AK77" s="87">
        <v>1</v>
      </c>
      <c r="BB77" s="142" t="s">
        <v>94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x14ac:dyDescent="0.2">
      <c r="A78" s="401"/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2"/>
      <c r="P78" s="398" t="s">
        <v>40</v>
      </c>
      <c r="Q78" s="399"/>
      <c r="R78" s="399"/>
      <c r="S78" s="399"/>
      <c r="T78" s="399"/>
      <c r="U78" s="399"/>
      <c r="V78" s="400"/>
      <c r="W78" s="42" t="s">
        <v>39</v>
      </c>
      <c r="X78" s="43">
        <f>IFERROR(SUM(X72:X77),"0")</f>
        <v>0</v>
      </c>
      <c r="Y78" s="43">
        <f>IFERROR(SUM(Y72:Y77),"0")</f>
        <v>0</v>
      </c>
      <c r="Z78" s="43">
        <f>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40</v>
      </c>
      <c r="Q79" s="399"/>
      <c r="R79" s="399"/>
      <c r="S79" s="399"/>
      <c r="T79" s="399"/>
      <c r="U79" s="399"/>
      <c r="V79" s="400"/>
      <c r="W79" s="42" t="s">
        <v>0</v>
      </c>
      <c r="X79" s="43">
        <f>IFERROR(SUMPRODUCT(X72:X77*H72:H77),"0")</f>
        <v>0</v>
      </c>
      <c r="Y79" s="43">
        <f>IFERROR(SUMPRODUCT(Y72:Y77*H72:H77),"0")</f>
        <v>0</v>
      </c>
      <c r="Z79" s="42"/>
      <c r="AA79" s="67"/>
      <c r="AB79" s="67"/>
      <c r="AC79" s="67"/>
    </row>
    <row r="80" spans="1:68" ht="16.5" customHeight="1" x14ac:dyDescent="0.25">
      <c r="A80" s="392" t="s">
        <v>168</v>
      </c>
      <c r="B80" s="392"/>
      <c r="C80" s="392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65"/>
      <c r="AB80" s="65"/>
      <c r="AC80" s="82"/>
    </row>
    <row r="81" spans="1:68" ht="14.25" customHeight="1" x14ac:dyDescent="0.25">
      <c r="A81" s="393" t="s">
        <v>169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6"/>
      <c r="AB81" s="66"/>
      <c r="AC81" s="83"/>
    </row>
    <row r="82" spans="1:68" ht="27" customHeight="1" x14ac:dyDescent="0.25">
      <c r="A82" s="63" t="s">
        <v>170</v>
      </c>
      <c r="B82" s="63" t="s">
        <v>171</v>
      </c>
      <c r="C82" s="36">
        <v>4301190068</v>
      </c>
      <c r="D82" s="394">
        <v>4620207490365</v>
      </c>
      <c r="E82" s="394"/>
      <c r="F82" s="62">
        <v>7.0000000000000007E-2</v>
      </c>
      <c r="G82" s="37">
        <v>30</v>
      </c>
      <c r="H82" s="62">
        <v>2.1</v>
      </c>
      <c r="I82" s="62">
        <v>2.25</v>
      </c>
      <c r="J82" s="37">
        <v>100</v>
      </c>
      <c r="K82" s="37" t="s">
        <v>174</v>
      </c>
      <c r="L82" s="37" t="s">
        <v>86</v>
      </c>
      <c r="M82" s="38" t="s">
        <v>84</v>
      </c>
      <c r="N82" s="38"/>
      <c r="O82" s="37">
        <v>180</v>
      </c>
      <c r="P82" s="429" t="s">
        <v>172</v>
      </c>
      <c r="Q82" s="396"/>
      <c r="R82" s="396"/>
      <c r="S82" s="396"/>
      <c r="T82" s="39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IFERROR(IF(X82="","",X82*0.0095),"")</f>
        <v>0</v>
      </c>
      <c r="AA82" s="68" t="s">
        <v>46</v>
      </c>
      <c r="AB82" s="69" t="s">
        <v>46</v>
      </c>
      <c r="AC82" s="143" t="s">
        <v>173</v>
      </c>
      <c r="AG82" s="81"/>
      <c r="AJ82" s="87" t="s">
        <v>87</v>
      </c>
      <c r="AK82" s="87">
        <v>1</v>
      </c>
      <c r="BB82" s="144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1"/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2"/>
      <c r="P83" s="398" t="s">
        <v>40</v>
      </c>
      <c r="Q83" s="399"/>
      <c r="R83" s="399"/>
      <c r="S83" s="399"/>
      <c r="T83" s="399"/>
      <c r="U83" s="399"/>
      <c r="V83" s="400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01"/>
      <c r="B84" s="401"/>
      <c r="C84" s="401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2"/>
      <c r="P84" s="398" t="s">
        <v>40</v>
      </c>
      <c r="Q84" s="399"/>
      <c r="R84" s="399"/>
      <c r="S84" s="399"/>
      <c r="T84" s="399"/>
      <c r="U84" s="399"/>
      <c r="V84" s="400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392" t="s">
        <v>175</v>
      </c>
      <c r="B85" s="392"/>
      <c r="C85" s="392"/>
      <c r="D85" s="392"/>
      <c r="E85" s="392"/>
      <c r="F85" s="392"/>
      <c r="G85" s="392"/>
      <c r="H85" s="392"/>
      <c r="I85" s="392"/>
      <c r="J85" s="392"/>
      <c r="K85" s="392"/>
      <c r="L85" s="392"/>
      <c r="M85" s="392"/>
      <c r="N85" s="392"/>
      <c r="O85" s="392"/>
      <c r="P85" s="392"/>
      <c r="Q85" s="392"/>
      <c r="R85" s="392"/>
      <c r="S85" s="392"/>
      <c r="T85" s="392"/>
      <c r="U85" s="392"/>
      <c r="V85" s="392"/>
      <c r="W85" s="392"/>
      <c r="X85" s="392"/>
      <c r="Y85" s="392"/>
      <c r="Z85" s="392"/>
      <c r="AA85" s="65"/>
      <c r="AB85" s="65"/>
      <c r="AC85" s="82"/>
    </row>
    <row r="86" spans="1:68" ht="14.25" customHeight="1" x14ac:dyDescent="0.25">
      <c r="A86" s="393" t="s">
        <v>176</v>
      </c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393"/>
      <c r="V86" s="393"/>
      <c r="W86" s="393"/>
      <c r="X86" s="393"/>
      <c r="Y86" s="393"/>
      <c r="Z86" s="393"/>
      <c r="AA86" s="66"/>
      <c r="AB86" s="66"/>
      <c r="AC86" s="83"/>
    </row>
    <row r="87" spans="1:68" ht="27" customHeight="1" x14ac:dyDescent="0.25">
      <c r="A87" s="63" t="s">
        <v>177</v>
      </c>
      <c r="B87" s="63" t="s">
        <v>178</v>
      </c>
      <c r="C87" s="36">
        <v>4301136040</v>
      </c>
      <c r="D87" s="394">
        <v>4607025784319</v>
      </c>
      <c r="E87" s="394"/>
      <c r="F87" s="62">
        <v>0.36</v>
      </c>
      <c r="G87" s="37">
        <v>10</v>
      </c>
      <c r="H87" s="62">
        <v>3.6</v>
      </c>
      <c r="I87" s="62">
        <v>4.2439999999999998</v>
      </c>
      <c r="J87" s="37">
        <v>70</v>
      </c>
      <c r="K87" s="37" t="s">
        <v>95</v>
      </c>
      <c r="L87" s="37" t="s">
        <v>86</v>
      </c>
      <c r="M87" s="38" t="s">
        <v>84</v>
      </c>
      <c r="N87" s="38"/>
      <c r="O87" s="37">
        <v>180</v>
      </c>
      <c r="P87" s="4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7" s="396"/>
      <c r="R87" s="396"/>
      <c r="S87" s="396"/>
      <c r="T87" s="39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5" t="s">
        <v>179</v>
      </c>
      <c r="AG87" s="81"/>
      <c r="AJ87" s="87" t="s">
        <v>87</v>
      </c>
      <c r="AK87" s="87">
        <v>1</v>
      </c>
      <c r="BB87" s="146" t="s">
        <v>94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180</v>
      </c>
      <c r="B88" s="63" t="s">
        <v>181</v>
      </c>
      <c r="C88" s="36">
        <v>4301136042</v>
      </c>
      <c r="D88" s="394">
        <v>4607025784012</v>
      </c>
      <c r="E88" s="394"/>
      <c r="F88" s="62">
        <v>0.09</v>
      </c>
      <c r="G88" s="37">
        <v>24</v>
      </c>
      <c r="H88" s="62">
        <v>2.16</v>
      </c>
      <c r="I88" s="62">
        <v>2.4912000000000001</v>
      </c>
      <c r="J88" s="37">
        <v>126</v>
      </c>
      <c r="K88" s="37" t="s">
        <v>95</v>
      </c>
      <c r="L88" s="37" t="s">
        <v>86</v>
      </c>
      <c r="M88" s="38" t="s">
        <v>84</v>
      </c>
      <c r="N88" s="38"/>
      <c r="O88" s="37">
        <v>180</v>
      </c>
      <c r="P88" s="4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8" s="396"/>
      <c r="R88" s="396"/>
      <c r="S88" s="396"/>
      <c r="T88" s="39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IFERROR(IF(X88="","",X88*0.00936),"")</f>
        <v>0</v>
      </c>
      <c r="AA88" s="68" t="s">
        <v>46</v>
      </c>
      <c r="AB88" s="69" t="s">
        <v>46</v>
      </c>
      <c r="AC88" s="147" t="s">
        <v>182</v>
      </c>
      <c r="AG88" s="81"/>
      <c r="AJ88" s="87" t="s">
        <v>87</v>
      </c>
      <c r="AK88" s="87">
        <v>1</v>
      </c>
      <c r="BB88" s="148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16.5" customHeight="1" x14ac:dyDescent="0.25">
      <c r="A89" s="63" t="s">
        <v>183</v>
      </c>
      <c r="B89" s="63" t="s">
        <v>184</v>
      </c>
      <c r="C89" s="36">
        <v>4301136039</v>
      </c>
      <c r="D89" s="394">
        <v>4607111035370</v>
      </c>
      <c r="E89" s="394"/>
      <c r="F89" s="62">
        <v>0.14000000000000001</v>
      </c>
      <c r="G89" s="37">
        <v>22</v>
      </c>
      <c r="H89" s="62">
        <v>3.08</v>
      </c>
      <c r="I89" s="62">
        <v>3.464</v>
      </c>
      <c r="J89" s="37">
        <v>84</v>
      </c>
      <c r="K89" s="37" t="s">
        <v>85</v>
      </c>
      <c r="L89" s="37" t="s">
        <v>86</v>
      </c>
      <c r="M89" s="38" t="s">
        <v>84</v>
      </c>
      <c r="N89" s="38"/>
      <c r="O89" s="37">
        <v>180</v>
      </c>
      <c r="P89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9" s="396"/>
      <c r="R89" s="396"/>
      <c r="S89" s="396"/>
      <c r="T89" s="39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IFERROR(IF(X89="","",X89*0.0155),"")</f>
        <v>0</v>
      </c>
      <c r="AA89" s="68" t="s">
        <v>46</v>
      </c>
      <c r="AB89" s="69" t="s">
        <v>46</v>
      </c>
      <c r="AC89" s="149" t="s">
        <v>185</v>
      </c>
      <c r="AG89" s="81"/>
      <c r="AJ89" s="87" t="s">
        <v>87</v>
      </c>
      <c r="AK89" s="87">
        <v>1</v>
      </c>
      <c r="BB89" s="150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98" t="s">
        <v>40</v>
      </c>
      <c r="Q90" s="399"/>
      <c r="R90" s="399"/>
      <c r="S90" s="399"/>
      <c r="T90" s="399"/>
      <c r="U90" s="399"/>
      <c r="V90" s="400"/>
      <c r="W90" s="42" t="s">
        <v>39</v>
      </c>
      <c r="X90" s="43">
        <f>IFERROR(SUM(X87:X89),"0")</f>
        <v>0</v>
      </c>
      <c r="Y90" s="43">
        <f>IFERROR(SUM(Y87:Y89),"0")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8" t="s">
        <v>40</v>
      </c>
      <c r="Q91" s="399"/>
      <c r="R91" s="399"/>
      <c r="S91" s="399"/>
      <c r="T91" s="399"/>
      <c r="U91" s="399"/>
      <c r="V91" s="400"/>
      <c r="W91" s="42" t="s">
        <v>0</v>
      </c>
      <c r="X91" s="43">
        <f>IFERROR(SUMPRODUCT(X87:X89*H87:H89),"0")</f>
        <v>0</v>
      </c>
      <c r="Y91" s="43">
        <f>IFERROR(SUMPRODUCT(Y87:Y89*H87:H89),"0")</f>
        <v>0</v>
      </c>
      <c r="Z91" s="42"/>
      <c r="AA91" s="67"/>
      <c r="AB91" s="67"/>
      <c r="AC91" s="67"/>
    </row>
    <row r="92" spans="1:68" ht="16.5" customHeight="1" x14ac:dyDescent="0.25">
      <c r="A92" s="392" t="s">
        <v>186</v>
      </c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2"/>
      <c r="P92" s="392"/>
      <c r="Q92" s="392"/>
      <c r="R92" s="392"/>
      <c r="S92" s="392"/>
      <c r="T92" s="392"/>
      <c r="U92" s="392"/>
      <c r="V92" s="392"/>
      <c r="W92" s="392"/>
      <c r="X92" s="392"/>
      <c r="Y92" s="392"/>
      <c r="Z92" s="392"/>
      <c r="AA92" s="65"/>
      <c r="AB92" s="65"/>
      <c r="AC92" s="82"/>
    </row>
    <row r="93" spans="1:68" ht="14.25" customHeight="1" x14ac:dyDescent="0.25">
      <c r="A93" s="393" t="s">
        <v>80</v>
      </c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3"/>
      <c r="AA93" s="66"/>
      <c r="AB93" s="66"/>
      <c r="AC93" s="83"/>
    </row>
    <row r="94" spans="1:68" ht="27" customHeight="1" x14ac:dyDescent="0.25">
      <c r="A94" s="63" t="s">
        <v>187</v>
      </c>
      <c r="B94" s="63" t="s">
        <v>188</v>
      </c>
      <c r="C94" s="36">
        <v>4301071051</v>
      </c>
      <c r="D94" s="394">
        <v>4607111039262</v>
      </c>
      <c r="E94" s="394"/>
      <c r="F94" s="62">
        <v>0.4</v>
      </c>
      <c r="G94" s="37">
        <v>16</v>
      </c>
      <c r="H94" s="62">
        <v>6.4</v>
      </c>
      <c r="I94" s="62">
        <v>6.7195999999999998</v>
      </c>
      <c r="J94" s="37">
        <v>84</v>
      </c>
      <c r="K94" s="37" t="s">
        <v>85</v>
      </c>
      <c r="L94" s="37" t="s">
        <v>86</v>
      </c>
      <c r="M94" s="38" t="s">
        <v>84</v>
      </c>
      <c r="N94" s="38"/>
      <c r="O94" s="37">
        <v>180</v>
      </c>
      <c r="P94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4" s="396"/>
      <c r="R94" s="396"/>
      <c r="S94" s="396"/>
      <c r="T94" s="39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1" t="s">
        <v>133</v>
      </c>
      <c r="AG94" s="81"/>
      <c r="AJ94" s="87" t="s">
        <v>87</v>
      </c>
      <c r="AK94" s="87">
        <v>1</v>
      </c>
      <c r="BB94" s="152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189</v>
      </c>
      <c r="B95" s="63" t="s">
        <v>190</v>
      </c>
      <c r="C95" s="36">
        <v>4301070976</v>
      </c>
      <c r="D95" s="394">
        <v>4607111034144</v>
      </c>
      <c r="E95" s="394"/>
      <c r="F95" s="62">
        <v>0.9</v>
      </c>
      <c r="G95" s="37">
        <v>8</v>
      </c>
      <c r="H95" s="62">
        <v>7.2</v>
      </c>
      <c r="I95" s="62">
        <v>7.4859999999999998</v>
      </c>
      <c r="J95" s="37">
        <v>84</v>
      </c>
      <c r="K95" s="37" t="s">
        <v>85</v>
      </c>
      <c r="L95" s="37" t="s">
        <v>86</v>
      </c>
      <c r="M95" s="38" t="s">
        <v>84</v>
      </c>
      <c r="N95" s="38"/>
      <c r="O95" s="37">
        <v>180</v>
      </c>
      <c r="P95" s="4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5" s="396"/>
      <c r="R95" s="396"/>
      <c r="S95" s="396"/>
      <c r="T95" s="397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IFERROR(IF(X95="","",X95*0.0155),"")</f>
        <v>0</v>
      </c>
      <c r="AA95" s="68" t="s">
        <v>46</v>
      </c>
      <c r="AB95" s="69" t="s">
        <v>46</v>
      </c>
      <c r="AC95" s="153" t="s">
        <v>133</v>
      </c>
      <c r="AG95" s="81"/>
      <c r="AJ95" s="87" t="s">
        <v>87</v>
      </c>
      <c r="AK95" s="87">
        <v>1</v>
      </c>
      <c r="BB95" s="154" t="s">
        <v>70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191</v>
      </c>
      <c r="B96" s="63" t="s">
        <v>192</v>
      </c>
      <c r="C96" s="36">
        <v>4301071038</v>
      </c>
      <c r="D96" s="394">
        <v>4607111039248</v>
      </c>
      <c r="E96" s="394"/>
      <c r="F96" s="62">
        <v>0.7</v>
      </c>
      <c r="G96" s="37">
        <v>10</v>
      </c>
      <c r="H96" s="62">
        <v>7</v>
      </c>
      <c r="I96" s="62">
        <v>7.3</v>
      </c>
      <c r="J96" s="37">
        <v>84</v>
      </c>
      <c r="K96" s="37" t="s">
        <v>85</v>
      </c>
      <c r="L96" s="37" t="s">
        <v>86</v>
      </c>
      <c r="M96" s="38" t="s">
        <v>84</v>
      </c>
      <c r="N96" s="38"/>
      <c r="O96" s="37">
        <v>180</v>
      </c>
      <c r="P96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6" s="396"/>
      <c r="R96" s="396"/>
      <c r="S96" s="396"/>
      <c r="T96" s="39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133</v>
      </c>
      <c r="AG96" s="81"/>
      <c r="AJ96" s="87" t="s">
        <v>87</v>
      </c>
      <c r="AK96" s="87">
        <v>1</v>
      </c>
      <c r="BB96" s="156" t="s">
        <v>70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193</v>
      </c>
      <c r="B97" s="63" t="s">
        <v>194</v>
      </c>
      <c r="C97" s="36">
        <v>4301071049</v>
      </c>
      <c r="D97" s="394">
        <v>4607111039293</v>
      </c>
      <c r="E97" s="394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85</v>
      </c>
      <c r="L97" s="37" t="s">
        <v>86</v>
      </c>
      <c r="M97" s="38" t="s">
        <v>84</v>
      </c>
      <c r="N97" s="38"/>
      <c r="O97" s="37">
        <v>180</v>
      </c>
      <c r="P97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7" s="396"/>
      <c r="R97" s="396"/>
      <c r="S97" s="396"/>
      <c r="T97" s="39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IFERROR(IF(X97="","",X97*0.0155),"")</f>
        <v>0</v>
      </c>
      <c r="AA97" s="68" t="s">
        <v>46</v>
      </c>
      <c r="AB97" s="69" t="s">
        <v>46</v>
      </c>
      <c r="AC97" s="157" t="s">
        <v>133</v>
      </c>
      <c r="AG97" s="81"/>
      <c r="AJ97" s="87" t="s">
        <v>87</v>
      </c>
      <c r="AK97" s="87">
        <v>1</v>
      </c>
      <c r="BB97" s="158" t="s">
        <v>70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195</v>
      </c>
      <c r="B98" s="63" t="s">
        <v>196</v>
      </c>
      <c r="C98" s="36">
        <v>4301071039</v>
      </c>
      <c r="D98" s="394">
        <v>4607111039279</v>
      </c>
      <c r="E98" s="394"/>
      <c r="F98" s="62">
        <v>0.7</v>
      </c>
      <c r="G98" s="37">
        <v>10</v>
      </c>
      <c r="H98" s="62">
        <v>7</v>
      </c>
      <c r="I98" s="62">
        <v>7.3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8" s="396"/>
      <c r="R98" s="396"/>
      <c r="S98" s="396"/>
      <c r="T98" s="39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133</v>
      </c>
      <c r="AG98" s="81"/>
      <c r="AJ98" s="87" t="s">
        <v>87</v>
      </c>
      <c r="AK98" s="87">
        <v>1</v>
      </c>
      <c r="BB98" s="160" t="s">
        <v>70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40</v>
      </c>
      <c r="Q99" s="399"/>
      <c r="R99" s="399"/>
      <c r="S99" s="399"/>
      <c r="T99" s="399"/>
      <c r="U99" s="399"/>
      <c r="V99" s="400"/>
      <c r="W99" s="42" t="s">
        <v>39</v>
      </c>
      <c r="X99" s="43">
        <f>IFERROR(SUM(X94:X98),"0")</f>
        <v>0</v>
      </c>
      <c r="Y99" s="43">
        <f>IFERROR(SUM(Y94:Y98),"0")</f>
        <v>0</v>
      </c>
      <c r="Z99" s="43">
        <f>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40</v>
      </c>
      <c r="Q100" s="399"/>
      <c r="R100" s="399"/>
      <c r="S100" s="399"/>
      <c r="T100" s="399"/>
      <c r="U100" s="399"/>
      <c r="V100" s="400"/>
      <c r="W100" s="42" t="s">
        <v>0</v>
      </c>
      <c r="X100" s="43">
        <f>IFERROR(SUMPRODUCT(X94:X98*H94:H98),"0")</f>
        <v>0</v>
      </c>
      <c r="Y100" s="43">
        <f>IFERROR(SUMPRODUCT(Y94:Y98*H94:H98),"0")</f>
        <v>0</v>
      </c>
      <c r="Z100" s="42"/>
      <c r="AA100" s="67"/>
      <c r="AB100" s="67"/>
      <c r="AC100" s="67"/>
    </row>
    <row r="101" spans="1:68" ht="16.5" customHeight="1" x14ac:dyDescent="0.25">
      <c r="A101" s="392" t="s">
        <v>197</v>
      </c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  <c r="X101" s="392"/>
      <c r="Y101" s="392"/>
      <c r="Z101" s="392"/>
      <c r="AA101" s="65"/>
      <c r="AB101" s="65"/>
      <c r="AC101" s="82"/>
    </row>
    <row r="102" spans="1:68" ht="14.25" customHeight="1" x14ac:dyDescent="0.25">
      <c r="A102" s="393" t="s">
        <v>138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6"/>
      <c r="AB102" s="66"/>
      <c r="AC102" s="83"/>
    </row>
    <row r="103" spans="1:68" ht="27" customHeight="1" x14ac:dyDescent="0.25">
      <c r="A103" s="63" t="s">
        <v>198</v>
      </c>
      <c r="B103" s="63" t="s">
        <v>199</v>
      </c>
      <c r="C103" s="36">
        <v>4301135533</v>
      </c>
      <c r="D103" s="394">
        <v>4607111034014</v>
      </c>
      <c r="E103" s="394"/>
      <c r="F103" s="62">
        <v>0.25</v>
      </c>
      <c r="G103" s="37">
        <v>12</v>
      </c>
      <c r="H103" s="62">
        <v>3</v>
      </c>
      <c r="I103" s="62">
        <v>3.7035999999999998</v>
      </c>
      <c r="J103" s="37">
        <v>70</v>
      </c>
      <c r="K103" s="37" t="s">
        <v>95</v>
      </c>
      <c r="L103" s="37" t="s">
        <v>86</v>
      </c>
      <c r="M103" s="38" t="s">
        <v>84</v>
      </c>
      <c r="N103" s="38"/>
      <c r="O103" s="37">
        <v>180</v>
      </c>
      <c r="P103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3" s="396"/>
      <c r="R103" s="396"/>
      <c r="S103" s="396"/>
      <c r="T103" s="397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200</v>
      </c>
      <c r="AG103" s="81"/>
      <c r="AJ103" s="87" t="s">
        <v>87</v>
      </c>
      <c r="AK103" s="87">
        <v>1</v>
      </c>
      <c r="BB103" s="162" t="s">
        <v>94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201</v>
      </c>
      <c r="B104" s="63" t="s">
        <v>202</v>
      </c>
      <c r="C104" s="36">
        <v>4301135532</v>
      </c>
      <c r="D104" s="394">
        <v>4607111033994</v>
      </c>
      <c r="E104" s="394"/>
      <c r="F104" s="62">
        <v>0.25</v>
      </c>
      <c r="G104" s="37">
        <v>12</v>
      </c>
      <c r="H104" s="62">
        <v>3</v>
      </c>
      <c r="I104" s="62">
        <v>3.7035999999999998</v>
      </c>
      <c r="J104" s="37">
        <v>70</v>
      </c>
      <c r="K104" s="37" t="s">
        <v>95</v>
      </c>
      <c r="L104" s="37" t="s">
        <v>86</v>
      </c>
      <c r="M104" s="38" t="s">
        <v>84</v>
      </c>
      <c r="N104" s="38"/>
      <c r="O104" s="37">
        <v>180</v>
      </c>
      <c r="P104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4" s="396"/>
      <c r="R104" s="396"/>
      <c r="S104" s="396"/>
      <c r="T104" s="39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142</v>
      </c>
      <c r="AG104" s="81"/>
      <c r="AJ104" s="87" t="s">
        <v>87</v>
      </c>
      <c r="AK104" s="87">
        <v>1</v>
      </c>
      <c r="BB104" s="164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2"/>
      <c r="P105" s="398" t="s">
        <v>40</v>
      </c>
      <c r="Q105" s="399"/>
      <c r="R105" s="399"/>
      <c r="S105" s="399"/>
      <c r="T105" s="399"/>
      <c r="U105" s="399"/>
      <c r="V105" s="400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40</v>
      </c>
      <c r="Q106" s="399"/>
      <c r="R106" s="399"/>
      <c r="S106" s="399"/>
      <c r="T106" s="399"/>
      <c r="U106" s="399"/>
      <c r="V106" s="400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92" t="s">
        <v>203</v>
      </c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  <c r="X107" s="392"/>
      <c r="Y107" s="392"/>
      <c r="Z107" s="392"/>
      <c r="AA107" s="65"/>
      <c r="AB107" s="65"/>
      <c r="AC107" s="82"/>
    </row>
    <row r="108" spans="1:68" ht="14.25" customHeight="1" x14ac:dyDescent="0.25">
      <c r="A108" s="393" t="s">
        <v>138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6"/>
      <c r="AB108" s="66"/>
      <c r="AC108" s="83"/>
    </row>
    <row r="109" spans="1:68" ht="27" customHeight="1" x14ac:dyDescent="0.25">
      <c r="A109" s="63" t="s">
        <v>204</v>
      </c>
      <c r="B109" s="63" t="s">
        <v>205</v>
      </c>
      <c r="C109" s="36">
        <v>4301135311</v>
      </c>
      <c r="D109" s="394">
        <v>4607111039095</v>
      </c>
      <c r="E109" s="394"/>
      <c r="F109" s="62">
        <v>0.25</v>
      </c>
      <c r="G109" s="37">
        <v>12</v>
      </c>
      <c r="H109" s="62">
        <v>3</v>
      </c>
      <c r="I109" s="62">
        <v>3.7480000000000002</v>
      </c>
      <c r="J109" s="37">
        <v>70</v>
      </c>
      <c r="K109" s="37" t="s">
        <v>95</v>
      </c>
      <c r="L109" s="37" t="s">
        <v>86</v>
      </c>
      <c r="M109" s="38" t="s">
        <v>84</v>
      </c>
      <c r="N109" s="38"/>
      <c r="O109" s="37">
        <v>180</v>
      </c>
      <c r="P109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9" s="396"/>
      <c r="R109" s="396"/>
      <c r="S109" s="396"/>
      <c r="T109" s="397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206</v>
      </c>
      <c r="AG109" s="81"/>
      <c r="AJ109" s="87" t="s">
        <v>87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207</v>
      </c>
      <c r="B110" s="63" t="s">
        <v>208</v>
      </c>
      <c r="C110" s="36">
        <v>4301135300</v>
      </c>
      <c r="D110" s="394">
        <v>4607111039101</v>
      </c>
      <c r="E110" s="394"/>
      <c r="F110" s="62">
        <v>0.45</v>
      </c>
      <c r="G110" s="37">
        <v>8</v>
      </c>
      <c r="H110" s="62">
        <v>3.6</v>
      </c>
      <c r="I110" s="62">
        <v>4.26</v>
      </c>
      <c r="J110" s="37">
        <v>70</v>
      </c>
      <c r="K110" s="37" t="s">
        <v>95</v>
      </c>
      <c r="L110" s="37" t="s">
        <v>86</v>
      </c>
      <c r="M110" s="38" t="s">
        <v>84</v>
      </c>
      <c r="N110" s="38"/>
      <c r="O110" s="37">
        <v>180</v>
      </c>
      <c r="P110" s="44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0" s="396"/>
      <c r="R110" s="396"/>
      <c r="S110" s="396"/>
      <c r="T110" s="39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206</v>
      </c>
      <c r="AG110" s="81"/>
      <c r="AJ110" s="87" t="s">
        <v>87</v>
      </c>
      <c r="AK110" s="87">
        <v>1</v>
      </c>
      <c r="BB110" s="168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209</v>
      </c>
      <c r="B111" s="63" t="s">
        <v>210</v>
      </c>
      <c r="C111" s="36">
        <v>4301135534</v>
      </c>
      <c r="D111" s="394">
        <v>4607111034199</v>
      </c>
      <c r="E111" s="394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95</v>
      </c>
      <c r="L111" s="37" t="s">
        <v>86</v>
      </c>
      <c r="M111" s="38" t="s">
        <v>84</v>
      </c>
      <c r="N111" s="38"/>
      <c r="O111" s="37">
        <v>180</v>
      </c>
      <c r="P111" s="4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1" s="396"/>
      <c r="R111" s="396"/>
      <c r="S111" s="396"/>
      <c r="T111" s="39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211</v>
      </c>
      <c r="AG111" s="81"/>
      <c r="AJ111" s="87" t="s">
        <v>87</v>
      </c>
      <c r="AK111" s="87">
        <v>1</v>
      </c>
      <c r="BB111" s="170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2"/>
      <c r="P112" s="398" t="s">
        <v>40</v>
      </c>
      <c r="Q112" s="399"/>
      <c r="R112" s="399"/>
      <c r="S112" s="399"/>
      <c r="T112" s="399"/>
      <c r="U112" s="399"/>
      <c r="V112" s="400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2"/>
      <c r="P113" s="398" t="s">
        <v>40</v>
      </c>
      <c r="Q113" s="399"/>
      <c r="R113" s="399"/>
      <c r="S113" s="399"/>
      <c r="T113" s="399"/>
      <c r="U113" s="399"/>
      <c r="V113" s="400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392" t="s">
        <v>212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65"/>
      <c r="AB114" s="65"/>
      <c r="AC114" s="82"/>
    </row>
    <row r="115" spans="1:68" ht="14.25" customHeight="1" x14ac:dyDescent="0.25">
      <c r="A115" s="393" t="s">
        <v>138</v>
      </c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3"/>
      <c r="P115" s="393"/>
      <c r="Q115" s="393"/>
      <c r="R115" s="393"/>
      <c r="S115" s="393"/>
      <c r="T115" s="393"/>
      <c r="U115" s="393"/>
      <c r="V115" s="393"/>
      <c r="W115" s="393"/>
      <c r="X115" s="393"/>
      <c r="Y115" s="393"/>
      <c r="Z115" s="393"/>
      <c r="AA115" s="66"/>
      <c r="AB115" s="66"/>
      <c r="AC115" s="83"/>
    </row>
    <row r="116" spans="1:68" ht="27" customHeight="1" x14ac:dyDescent="0.25">
      <c r="A116" s="63" t="s">
        <v>213</v>
      </c>
      <c r="B116" s="63" t="s">
        <v>214</v>
      </c>
      <c r="C116" s="36">
        <v>4301135275</v>
      </c>
      <c r="D116" s="394">
        <v>4607111034380</v>
      </c>
      <c r="E116" s="394"/>
      <c r="F116" s="62">
        <v>0.25</v>
      </c>
      <c r="G116" s="37">
        <v>12</v>
      </c>
      <c r="H116" s="62">
        <v>3</v>
      </c>
      <c r="I116" s="62">
        <v>3.28</v>
      </c>
      <c r="J116" s="37">
        <v>70</v>
      </c>
      <c r="K116" s="37" t="s">
        <v>95</v>
      </c>
      <c r="L116" s="37" t="s">
        <v>86</v>
      </c>
      <c r="M116" s="38" t="s">
        <v>84</v>
      </c>
      <c r="N116" s="38"/>
      <c r="O116" s="37">
        <v>180</v>
      </c>
      <c r="P116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6" s="396"/>
      <c r="R116" s="396"/>
      <c r="S116" s="396"/>
      <c r="T116" s="397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1" t="s">
        <v>215</v>
      </c>
      <c r="AG116" s="81"/>
      <c r="AJ116" s="87" t="s">
        <v>87</v>
      </c>
      <c r="AK116" s="87">
        <v>1</v>
      </c>
      <c r="BB116" s="172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216</v>
      </c>
      <c r="B117" s="63" t="s">
        <v>217</v>
      </c>
      <c r="C117" s="36">
        <v>4301135277</v>
      </c>
      <c r="D117" s="394">
        <v>4607111034397</v>
      </c>
      <c r="E117" s="394"/>
      <c r="F117" s="62">
        <v>0.25</v>
      </c>
      <c r="G117" s="37">
        <v>12</v>
      </c>
      <c r="H117" s="62">
        <v>3</v>
      </c>
      <c r="I117" s="62">
        <v>3.28</v>
      </c>
      <c r="J117" s="37">
        <v>70</v>
      </c>
      <c r="K117" s="37" t="s">
        <v>95</v>
      </c>
      <c r="L117" s="37" t="s">
        <v>86</v>
      </c>
      <c r="M117" s="38" t="s">
        <v>84</v>
      </c>
      <c r="N117" s="38"/>
      <c r="O117" s="37">
        <v>180</v>
      </c>
      <c r="P117" s="4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7" s="396"/>
      <c r="R117" s="396"/>
      <c r="S117" s="396"/>
      <c r="T117" s="39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200</v>
      </c>
      <c r="AG117" s="81"/>
      <c r="AJ117" s="87" t="s">
        <v>87</v>
      </c>
      <c r="AK117" s="87">
        <v>1</v>
      </c>
      <c r="BB117" s="174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2"/>
      <c r="P118" s="398" t="s">
        <v>40</v>
      </c>
      <c r="Q118" s="399"/>
      <c r="R118" s="399"/>
      <c r="S118" s="399"/>
      <c r="T118" s="399"/>
      <c r="U118" s="399"/>
      <c r="V118" s="400"/>
      <c r="W118" s="42" t="s">
        <v>39</v>
      </c>
      <c r="X118" s="43">
        <f>IFERROR(SUM(X116:X117),"0")</f>
        <v>0</v>
      </c>
      <c r="Y118" s="43">
        <f>IFERROR(SUM(Y116:Y117),"0")</f>
        <v>0</v>
      </c>
      <c r="Z118" s="43">
        <f>IFERROR(IF(Z116="",0,Z116),"0")+IFERROR(IF(Z117="",0,Z117),"0")</f>
        <v>0</v>
      </c>
      <c r="AA118" s="67"/>
      <c r="AB118" s="67"/>
      <c r="AC118" s="67"/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40</v>
      </c>
      <c r="Q119" s="399"/>
      <c r="R119" s="399"/>
      <c r="S119" s="399"/>
      <c r="T119" s="399"/>
      <c r="U119" s="399"/>
      <c r="V119" s="400"/>
      <c r="W119" s="42" t="s">
        <v>0</v>
      </c>
      <c r="X119" s="43">
        <f>IFERROR(SUMPRODUCT(X116:X117*H116:H117),"0")</f>
        <v>0</v>
      </c>
      <c r="Y119" s="43">
        <f>IFERROR(SUMPRODUCT(Y116:Y117*H116:H117),"0")</f>
        <v>0</v>
      </c>
      <c r="Z119" s="42"/>
      <c r="AA119" s="67"/>
      <c r="AB119" s="67"/>
      <c r="AC119" s="67"/>
    </row>
    <row r="120" spans="1:68" ht="16.5" customHeight="1" x14ac:dyDescent="0.25">
      <c r="A120" s="392" t="s">
        <v>218</v>
      </c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392"/>
      <c r="Y120" s="392"/>
      <c r="Z120" s="392"/>
      <c r="AA120" s="65"/>
      <c r="AB120" s="65"/>
      <c r="AC120" s="82"/>
    </row>
    <row r="121" spans="1:68" ht="14.25" customHeight="1" x14ac:dyDescent="0.25">
      <c r="A121" s="393" t="s">
        <v>138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66"/>
      <c r="AB121" s="66"/>
      <c r="AC121" s="83"/>
    </row>
    <row r="122" spans="1:68" ht="27" customHeight="1" x14ac:dyDescent="0.25">
      <c r="A122" s="63" t="s">
        <v>219</v>
      </c>
      <c r="B122" s="63" t="s">
        <v>220</v>
      </c>
      <c r="C122" s="36">
        <v>4301135570</v>
      </c>
      <c r="D122" s="394">
        <v>4607111035806</v>
      </c>
      <c r="E122" s="394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95</v>
      </c>
      <c r="L122" s="37" t="s">
        <v>86</v>
      </c>
      <c r="M122" s="38" t="s">
        <v>84</v>
      </c>
      <c r="N122" s="38"/>
      <c r="O122" s="37">
        <v>180</v>
      </c>
      <c r="P122" s="445" t="s">
        <v>221</v>
      </c>
      <c r="Q122" s="396"/>
      <c r="R122" s="396"/>
      <c r="S122" s="396"/>
      <c r="T122" s="397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5" t="s">
        <v>222</v>
      </c>
      <c r="AG122" s="81"/>
      <c r="AJ122" s="87" t="s">
        <v>87</v>
      </c>
      <c r="AK122" s="87">
        <v>1</v>
      </c>
      <c r="BB122" s="176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40</v>
      </c>
      <c r="Q123" s="399"/>
      <c r="R123" s="399"/>
      <c r="S123" s="399"/>
      <c r="T123" s="399"/>
      <c r="U123" s="399"/>
      <c r="V123" s="400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40</v>
      </c>
      <c r="Q124" s="399"/>
      <c r="R124" s="399"/>
      <c r="S124" s="399"/>
      <c r="T124" s="399"/>
      <c r="U124" s="399"/>
      <c r="V124" s="400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392" t="s">
        <v>223</v>
      </c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  <c r="X125" s="392"/>
      <c r="Y125" s="392"/>
      <c r="Z125" s="392"/>
      <c r="AA125" s="65"/>
      <c r="AB125" s="65"/>
      <c r="AC125" s="82"/>
    </row>
    <row r="126" spans="1:68" ht="14.25" customHeight="1" x14ac:dyDescent="0.25">
      <c r="A126" s="393" t="s">
        <v>138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66"/>
      <c r="AB126" s="66"/>
      <c r="AC126" s="83"/>
    </row>
    <row r="127" spans="1:68" ht="16.5" customHeight="1" x14ac:dyDescent="0.25">
      <c r="A127" s="63" t="s">
        <v>224</v>
      </c>
      <c r="B127" s="63" t="s">
        <v>225</v>
      </c>
      <c r="C127" s="36">
        <v>4301135596</v>
      </c>
      <c r="D127" s="394">
        <v>4607111039613</v>
      </c>
      <c r="E127" s="394"/>
      <c r="F127" s="62">
        <v>0.09</v>
      </c>
      <c r="G127" s="37">
        <v>30</v>
      </c>
      <c r="H127" s="62">
        <v>2.7</v>
      </c>
      <c r="I127" s="62">
        <v>3.09</v>
      </c>
      <c r="J127" s="37">
        <v>126</v>
      </c>
      <c r="K127" s="37" t="s">
        <v>95</v>
      </c>
      <c r="L127" s="37" t="s">
        <v>86</v>
      </c>
      <c r="M127" s="38" t="s">
        <v>84</v>
      </c>
      <c r="N127" s="38"/>
      <c r="O127" s="37">
        <v>180</v>
      </c>
      <c r="P127" s="4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7" s="396"/>
      <c r="R127" s="396"/>
      <c r="S127" s="396"/>
      <c r="T127" s="39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IFERROR(IF(X127="","",X127*0.00936),"")</f>
        <v>0</v>
      </c>
      <c r="AA127" s="68" t="s">
        <v>46</v>
      </c>
      <c r="AB127" s="69" t="s">
        <v>46</v>
      </c>
      <c r="AC127" s="177" t="s">
        <v>206</v>
      </c>
      <c r="AG127" s="81"/>
      <c r="AJ127" s="87" t="s">
        <v>87</v>
      </c>
      <c r="AK127" s="87">
        <v>1</v>
      </c>
      <c r="BB127" s="178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2"/>
      <c r="P128" s="398" t="s">
        <v>40</v>
      </c>
      <c r="Q128" s="399"/>
      <c r="R128" s="399"/>
      <c r="S128" s="399"/>
      <c r="T128" s="399"/>
      <c r="U128" s="399"/>
      <c r="V128" s="400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40</v>
      </c>
      <c r="Q129" s="399"/>
      <c r="R129" s="399"/>
      <c r="S129" s="399"/>
      <c r="T129" s="399"/>
      <c r="U129" s="399"/>
      <c r="V129" s="400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392" t="s">
        <v>226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392"/>
      <c r="Z130" s="392"/>
      <c r="AA130" s="65"/>
      <c r="AB130" s="65"/>
      <c r="AC130" s="82"/>
    </row>
    <row r="131" spans="1:68" ht="14.25" customHeight="1" x14ac:dyDescent="0.25">
      <c r="A131" s="393" t="s">
        <v>227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6"/>
      <c r="AB131" s="66"/>
      <c r="AC131" s="83"/>
    </row>
    <row r="132" spans="1:68" ht="27" customHeight="1" x14ac:dyDescent="0.25">
      <c r="A132" s="63" t="s">
        <v>228</v>
      </c>
      <c r="B132" s="63" t="s">
        <v>229</v>
      </c>
      <c r="C132" s="36">
        <v>4301071054</v>
      </c>
      <c r="D132" s="394">
        <v>4607111035639</v>
      </c>
      <c r="E132" s="394"/>
      <c r="F132" s="62">
        <v>0.2</v>
      </c>
      <c r="G132" s="37">
        <v>8</v>
      </c>
      <c r="H132" s="62">
        <v>1.6</v>
      </c>
      <c r="I132" s="62">
        <v>2.12</v>
      </c>
      <c r="J132" s="37">
        <v>72</v>
      </c>
      <c r="K132" s="37" t="s">
        <v>231</v>
      </c>
      <c r="L132" s="37" t="s">
        <v>86</v>
      </c>
      <c r="M132" s="38" t="s">
        <v>84</v>
      </c>
      <c r="N132" s="38"/>
      <c r="O132" s="37">
        <v>180</v>
      </c>
      <c r="P132" s="44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2" s="396"/>
      <c r="R132" s="396"/>
      <c r="S132" s="396"/>
      <c r="T132" s="39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IFERROR(IF(X132="","",X132*0.01157),"")</f>
        <v>0</v>
      </c>
      <c r="AA132" s="68" t="s">
        <v>46</v>
      </c>
      <c r="AB132" s="69" t="s">
        <v>46</v>
      </c>
      <c r="AC132" s="179" t="s">
        <v>230</v>
      </c>
      <c r="AG132" s="81"/>
      <c r="AJ132" s="87" t="s">
        <v>87</v>
      </c>
      <c r="AK132" s="87">
        <v>1</v>
      </c>
      <c r="BB132" s="180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232</v>
      </c>
      <c r="B133" s="63" t="s">
        <v>233</v>
      </c>
      <c r="C133" s="36">
        <v>4301135540</v>
      </c>
      <c r="D133" s="394">
        <v>4607111035646</v>
      </c>
      <c r="E133" s="394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231</v>
      </c>
      <c r="L133" s="37" t="s">
        <v>86</v>
      </c>
      <c r="M133" s="38" t="s">
        <v>84</v>
      </c>
      <c r="N133" s="38"/>
      <c r="O133" s="37">
        <v>180</v>
      </c>
      <c r="P13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3" s="396"/>
      <c r="R133" s="396"/>
      <c r="S133" s="396"/>
      <c r="T133" s="39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1" t="s">
        <v>230</v>
      </c>
      <c r="AG133" s="81"/>
      <c r="AJ133" s="87" t="s">
        <v>87</v>
      </c>
      <c r="AK133" s="87">
        <v>1</v>
      </c>
      <c r="BB133" s="182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2"/>
      <c r="P134" s="398" t="s">
        <v>40</v>
      </c>
      <c r="Q134" s="399"/>
      <c r="R134" s="399"/>
      <c r="S134" s="399"/>
      <c r="T134" s="399"/>
      <c r="U134" s="399"/>
      <c r="V134" s="400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2"/>
      <c r="P135" s="398" t="s">
        <v>40</v>
      </c>
      <c r="Q135" s="399"/>
      <c r="R135" s="399"/>
      <c r="S135" s="399"/>
      <c r="T135" s="399"/>
      <c r="U135" s="399"/>
      <c r="V135" s="400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392" t="s">
        <v>234</v>
      </c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X136" s="392"/>
      <c r="Y136" s="392"/>
      <c r="Z136" s="392"/>
      <c r="AA136" s="65"/>
      <c r="AB136" s="65"/>
      <c r="AC136" s="82"/>
    </row>
    <row r="137" spans="1:68" ht="14.25" customHeight="1" x14ac:dyDescent="0.25">
      <c r="A137" s="393" t="s">
        <v>138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66"/>
      <c r="AB137" s="66"/>
      <c r="AC137" s="83"/>
    </row>
    <row r="138" spans="1:68" ht="27" customHeight="1" x14ac:dyDescent="0.25">
      <c r="A138" s="63" t="s">
        <v>235</v>
      </c>
      <c r="B138" s="63" t="s">
        <v>236</v>
      </c>
      <c r="C138" s="36">
        <v>4301135281</v>
      </c>
      <c r="D138" s="394">
        <v>4607111036568</v>
      </c>
      <c r="E138" s="394"/>
      <c r="F138" s="62">
        <v>0.28000000000000003</v>
      </c>
      <c r="G138" s="37">
        <v>6</v>
      </c>
      <c r="H138" s="62">
        <v>1.68</v>
      </c>
      <c r="I138" s="62">
        <v>2.1017999999999999</v>
      </c>
      <c r="J138" s="37">
        <v>140</v>
      </c>
      <c r="K138" s="37" t="s">
        <v>95</v>
      </c>
      <c r="L138" s="37" t="s">
        <v>86</v>
      </c>
      <c r="M138" s="38" t="s">
        <v>84</v>
      </c>
      <c r="N138" s="38"/>
      <c r="O138" s="37">
        <v>180</v>
      </c>
      <c r="P138" s="44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8" s="396"/>
      <c r="R138" s="396"/>
      <c r="S138" s="396"/>
      <c r="T138" s="39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IFERROR(IF(X138="","",X138*0.00941),"")</f>
        <v>0</v>
      </c>
      <c r="AA138" s="68" t="s">
        <v>46</v>
      </c>
      <c r="AB138" s="69" t="s">
        <v>46</v>
      </c>
      <c r="AC138" s="183" t="s">
        <v>237</v>
      </c>
      <c r="AG138" s="81"/>
      <c r="AJ138" s="87" t="s">
        <v>87</v>
      </c>
      <c r="AK138" s="87">
        <v>1</v>
      </c>
      <c r="BB138" s="184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40</v>
      </c>
      <c r="Q139" s="399"/>
      <c r="R139" s="399"/>
      <c r="S139" s="399"/>
      <c r="T139" s="399"/>
      <c r="U139" s="399"/>
      <c r="V139" s="400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2"/>
      <c r="P140" s="398" t="s">
        <v>40</v>
      </c>
      <c r="Q140" s="399"/>
      <c r="R140" s="399"/>
      <c r="S140" s="399"/>
      <c r="T140" s="399"/>
      <c r="U140" s="399"/>
      <c r="V140" s="400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27.75" customHeight="1" x14ac:dyDescent="0.2">
      <c r="A141" s="391" t="s">
        <v>238</v>
      </c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391"/>
      <c r="Z141" s="391"/>
      <c r="AA141" s="54"/>
      <c r="AB141" s="54"/>
      <c r="AC141" s="54"/>
    </row>
    <row r="142" spans="1:68" ht="16.5" customHeight="1" x14ac:dyDescent="0.25">
      <c r="A142" s="392" t="s">
        <v>239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92"/>
      <c r="AA142" s="65"/>
      <c r="AB142" s="65"/>
      <c r="AC142" s="82"/>
    </row>
    <row r="143" spans="1:68" ht="14.25" customHeight="1" x14ac:dyDescent="0.25">
      <c r="A143" s="393" t="s">
        <v>138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66"/>
      <c r="AB143" s="66"/>
      <c r="AC143" s="83"/>
    </row>
    <row r="144" spans="1:68" ht="27" customHeight="1" x14ac:dyDescent="0.25">
      <c r="A144" s="63" t="s">
        <v>240</v>
      </c>
      <c r="B144" s="63" t="s">
        <v>241</v>
      </c>
      <c r="C144" s="36">
        <v>4301135317</v>
      </c>
      <c r="D144" s="394">
        <v>4607111039057</v>
      </c>
      <c r="E144" s="394"/>
      <c r="F144" s="62">
        <v>1.8</v>
      </c>
      <c r="G144" s="37">
        <v>1</v>
      </c>
      <c r="H144" s="62">
        <v>1.8</v>
      </c>
      <c r="I144" s="62">
        <v>1.9</v>
      </c>
      <c r="J144" s="37">
        <v>234</v>
      </c>
      <c r="K144" s="37" t="s">
        <v>134</v>
      </c>
      <c r="L144" s="37" t="s">
        <v>86</v>
      </c>
      <c r="M144" s="38" t="s">
        <v>84</v>
      </c>
      <c r="N144" s="38"/>
      <c r="O144" s="37">
        <v>180</v>
      </c>
      <c r="P144" s="450" t="s">
        <v>242</v>
      </c>
      <c r="Q144" s="396"/>
      <c r="R144" s="396"/>
      <c r="S144" s="396"/>
      <c r="T144" s="39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IFERROR(IF(X144="","",X144*0.00502),"")</f>
        <v>0</v>
      </c>
      <c r="AA144" s="68" t="s">
        <v>46</v>
      </c>
      <c r="AB144" s="69" t="s">
        <v>46</v>
      </c>
      <c r="AC144" s="185" t="s">
        <v>206</v>
      </c>
      <c r="AG144" s="81"/>
      <c r="AJ144" s="87" t="s">
        <v>87</v>
      </c>
      <c r="AK144" s="87">
        <v>1</v>
      </c>
      <c r="BB144" s="186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01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2"/>
      <c r="P145" s="398" t="s">
        <v>40</v>
      </c>
      <c r="Q145" s="399"/>
      <c r="R145" s="399"/>
      <c r="S145" s="399"/>
      <c r="T145" s="399"/>
      <c r="U145" s="399"/>
      <c r="V145" s="400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98" t="s">
        <v>40</v>
      </c>
      <c r="Q146" s="399"/>
      <c r="R146" s="399"/>
      <c r="S146" s="399"/>
      <c r="T146" s="399"/>
      <c r="U146" s="399"/>
      <c r="V146" s="400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392" t="s">
        <v>243</v>
      </c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2"/>
      <c r="P147" s="392"/>
      <c r="Q147" s="392"/>
      <c r="R147" s="392"/>
      <c r="S147" s="392"/>
      <c r="T147" s="392"/>
      <c r="U147" s="392"/>
      <c r="V147" s="392"/>
      <c r="W147" s="392"/>
      <c r="X147" s="392"/>
      <c r="Y147" s="392"/>
      <c r="Z147" s="392"/>
      <c r="AA147" s="65"/>
      <c r="AB147" s="65"/>
      <c r="AC147" s="82"/>
    </row>
    <row r="148" spans="1:68" ht="14.25" customHeight="1" x14ac:dyDescent="0.25">
      <c r="A148" s="393" t="s">
        <v>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66"/>
      <c r="AB148" s="66"/>
      <c r="AC148" s="83"/>
    </row>
    <row r="149" spans="1:68" ht="16.5" customHeight="1" x14ac:dyDescent="0.25">
      <c r="A149" s="63" t="s">
        <v>244</v>
      </c>
      <c r="B149" s="63" t="s">
        <v>245</v>
      </c>
      <c r="C149" s="36">
        <v>4301071062</v>
      </c>
      <c r="D149" s="394">
        <v>4607111036384</v>
      </c>
      <c r="E149" s="394"/>
      <c r="F149" s="62">
        <v>5</v>
      </c>
      <c r="G149" s="37">
        <v>1</v>
      </c>
      <c r="H149" s="62">
        <v>5</v>
      </c>
      <c r="I149" s="62">
        <v>5.2106000000000003</v>
      </c>
      <c r="J149" s="37">
        <v>144</v>
      </c>
      <c r="K149" s="37" t="s">
        <v>85</v>
      </c>
      <c r="L149" s="37" t="s">
        <v>86</v>
      </c>
      <c r="M149" s="38" t="s">
        <v>84</v>
      </c>
      <c r="N149" s="38"/>
      <c r="O149" s="37">
        <v>180</v>
      </c>
      <c r="P149" s="451" t="s">
        <v>246</v>
      </c>
      <c r="Q149" s="396"/>
      <c r="R149" s="396"/>
      <c r="S149" s="396"/>
      <c r="T149" s="397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IFERROR(IF(X149="","",X149*0.00866),"")</f>
        <v>0</v>
      </c>
      <c r="AA149" s="68" t="s">
        <v>46</v>
      </c>
      <c r="AB149" s="69" t="s">
        <v>46</v>
      </c>
      <c r="AC149" s="187" t="s">
        <v>247</v>
      </c>
      <c r="AG149" s="81"/>
      <c r="AJ149" s="87" t="s">
        <v>87</v>
      </c>
      <c r="AK149" s="87">
        <v>1</v>
      </c>
      <c r="BB149" s="188" t="s">
        <v>70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t="16.5" customHeight="1" x14ac:dyDescent="0.25">
      <c r="A150" s="63" t="s">
        <v>248</v>
      </c>
      <c r="B150" s="63" t="s">
        <v>249</v>
      </c>
      <c r="C150" s="36">
        <v>4301071056</v>
      </c>
      <c r="D150" s="394">
        <v>4640242180250</v>
      </c>
      <c r="E150" s="394"/>
      <c r="F150" s="62">
        <v>5</v>
      </c>
      <c r="G150" s="37">
        <v>1</v>
      </c>
      <c r="H150" s="62">
        <v>5</v>
      </c>
      <c r="I150" s="62">
        <v>5.2131999999999996</v>
      </c>
      <c r="J150" s="37">
        <v>144</v>
      </c>
      <c r="K150" s="37" t="s">
        <v>85</v>
      </c>
      <c r="L150" s="37" t="s">
        <v>86</v>
      </c>
      <c r="M150" s="38" t="s">
        <v>84</v>
      </c>
      <c r="N150" s="38"/>
      <c r="O150" s="37">
        <v>180</v>
      </c>
      <c r="P150" s="452" t="s">
        <v>250</v>
      </c>
      <c r="Q150" s="396"/>
      <c r="R150" s="396"/>
      <c r="S150" s="396"/>
      <c r="T150" s="397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89" t="s">
        <v>251</v>
      </c>
      <c r="AG150" s="81"/>
      <c r="AJ150" s="87" t="s">
        <v>87</v>
      </c>
      <c r="AK150" s="87">
        <v>1</v>
      </c>
      <c r="BB150" s="190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252</v>
      </c>
      <c r="B151" s="63" t="s">
        <v>253</v>
      </c>
      <c r="C151" s="36">
        <v>4301071050</v>
      </c>
      <c r="D151" s="394">
        <v>4607111036216</v>
      </c>
      <c r="E151" s="394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85</v>
      </c>
      <c r="L151" s="37" t="s">
        <v>86</v>
      </c>
      <c r="M151" s="38" t="s">
        <v>84</v>
      </c>
      <c r="N151" s="38"/>
      <c r="O151" s="37">
        <v>180</v>
      </c>
      <c r="P151" s="4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1" s="396"/>
      <c r="R151" s="396"/>
      <c r="S151" s="396"/>
      <c r="T151" s="39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1" t="s">
        <v>254</v>
      </c>
      <c r="AG151" s="81"/>
      <c r="AJ151" s="87" t="s">
        <v>87</v>
      </c>
      <c r="AK151" s="87">
        <v>1</v>
      </c>
      <c r="BB151" s="192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255</v>
      </c>
      <c r="B152" s="63" t="s">
        <v>256</v>
      </c>
      <c r="C152" s="36">
        <v>4301071061</v>
      </c>
      <c r="D152" s="394">
        <v>4607111036278</v>
      </c>
      <c r="E152" s="394"/>
      <c r="F152" s="62">
        <v>5</v>
      </c>
      <c r="G152" s="37">
        <v>1</v>
      </c>
      <c r="H152" s="62">
        <v>5</v>
      </c>
      <c r="I152" s="62">
        <v>5.2405999999999997</v>
      </c>
      <c r="J152" s="37">
        <v>84</v>
      </c>
      <c r="K152" s="37" t="s">
        <v>85</v>
      </c>
      <c r="L152" s="37" t="s">
        <v>86</v>
      </c>
      <c r="M152" s="38" t="s">
        <v>84</v>
      </c>
      <c r="N152" s="38"/>
      <c r="O152" s="37">
        <v>180</v>
      </c>
      <c r="P152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2" s="396"/>
      <c r="R152" s="396"/>
      <c r="S152" s="396"/>
      <c r="T152" s="39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IFERROR(IF(X152="","",X152*0.0155),"")</f>
        <v>0</v>
      </c>
      <c r="AA152" s="68" t="s">
        <v>46</v>
      </c>
      <c r="AB152" s="69" t="s">
        <v>46</v>
      </c>
      <c r="AC152" s="193" t="s">
        <v>257</v>
      </c>
      <c r="AG152" s="81"/>
      <c r="AJ152" s="87" t="s">
        <v>87</v>
      </c>
      <c r="AK152" s="87">
        <v>1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98" t="s">
        <v>40</v>
      </c>
      <c r="Q153" s="399"/>
      <c r="R153" s="399"/>
      <c r="S153" s="399"/>
      <c r="T153" s="399"/>
      <c r="U153" s="399"/>
      <c r="V153" s="400"/>
      <c r="W153" s="42" t="s">
        <v>39</v>
      </c>
      <c r="X153" s="43">
        <f>IFERROR(SUM(X149:X152),"0")</f>
        <v>0</v>
      </c>
      <c r="Y153" s="43">
        <f>IFERROR(SUM(Y149:Y152),"0")</f>
        <v>0</v>
      </c>
      <c r="Z153" s="43">
        <f>IFERROR(IF(Z149="",0,Z149),"0")+IFERROR(IF(Z150="",0,Z150),"0")+IFERROR(IF(Z151="",0,Z151),"0")+IFERROR(IF(Z152="",0,Z152),"0")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40</v>
      </c>
      <c r="Q154" s="399"/>
      <c r="R154" s="399"/>
      <c r="S154" s="399"/>
      <c r="T154" s="399"/>
      <c r="U154" s="399"/>
      <c r="V154" s="400"/>
      <c r="W154" s="42" t="s">
        <v>0</v>
      </c>
      <c r="X154" s="43">
        <f>IFERROR(SUMPRODUCT(X149:X152*H149:H152),"0")</f>
        <v>0</v>
      </c>
      <c r="Y154" s="43">
        <f>IFERROR(SUMPRODUCT(Y149:Y152*H149:H152),"0")</f>
        <v>0</v>
      </c>
      <c r="Z154" s="42"/>
      <c r="AA154" s="67"/>
      <c r="AB154" s="67"/>
      <c r="AC154" s="67"/>
    </row>
    <row r="155" spans="1:68" ht="14.25" customHeight="1" x14ac:dyDescent="0.25">
      <c r="A155" s="393" t="s">
        <v>258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66"/>
      <c r="AB155" s="66"/>
      <c r="AC155" s="83"/>
    </row>
    <row r="156" spans="1:68" ht="27" customHeight="1" x14ac:dyDescent="0.25">
      <c r="A156" s="63" t="s">
        <v>259</v>
      </c>
      <c r="B156" s="63" t="s">
        <v>260</v>
      </c>
      <c r="C156" s="36">
        <v>4301080153</v>
      </c>
      <c r="D156" s="394">
        <v>4607111036827</v>
      </c>
      <c r="E156" s="394"/>
      <c r="F156" s="62">
        <v>1</v>
      </c>
      <c r="G156" s="37">
        <v>5</v>
      </c>
      <c r="H156" s="62">
        <v>5</v>
      </c>
      <c r="I156" s="62">
        <v>5.2</v>
      </c>
      <c r="J156" s="37">
        <v>144</v>
      </c>
      <c r="K156" s="37" t="s">
        <v>85</v>
      </c>
      <c r="L156" s="37" t="s">
        <v>86</v>
      </c>
      <c r="M156" s="38" t="s">
        <v>84</v>
      </c>
      <c r="N156" s="38"/>
      <c r="O156" s="37">
        <v>90</v>
      </c>
      <c r="P156" s="4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6" s="396"/>
      <c r="R156" s="396"/>
      <c r="S156" s="396"/>
      <c r="T156" s="39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195" t="s">
        <v>261</v>
      </c>
      <c r="AG156" s="81"/>
      <c r="AJ156" s="87" t="s">
        <v>87</v>
      </c>
      <c r="AK156" s="87">
        <v>1</v>
      </c>
      <c r="BB156" s="196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262</v>
      </c>
      <c r="B157" s="63" t="s">
        <v>263</v>
      </c>
      <c r="C157" s="36">
        <v>4301080154</v>
      </c>
      <c r="D157" s="394">
        <v>4607111036834</v>
      </c>
      <c r="E157" s="394"/>
      <c r="F157" s="62">
        <v>1</v>
      </c>
      <c r="G157" s="37">
        <v>5</v>
      </c>
      <c r="H157" s="62">
        <v>5</v>
      </c>
      <c r="I157" s="62">
        <v>5.2530000000000001</v>
      </c>
      <c r="J157" s="37">
        <v>144</v>
      </c>
      <c r="K157" s="37" t="s">
        <v>85</v>
      </c>
      <c r="L157" s="37" t="s">
        <v>86</v>
      </c>
      <c r="M157" s="38" t="s">
        <v>84</v>
      </c>
      <c r="N157" s="38"/>
      <c r="O157" s="37">
        <v>90</v>
      </c>
      <c r="P157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7" s="396"/>
      <c r="R157" s="396"/>
      <c r="S157" s="396"/>
      <c r="T157" s="397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7" t="s">
        <v>261</v>
      </c>
      <c r="AG157" s="81"/>
      <c r="AJ157" s="87" t="s">
        <v>87</v>
      </c>
      <c r="AK157" s="87">
        <v>1</v>
      </c>
      <c r="BB157" s="198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98" t="s">
        <v>40</v>
      </c>
      <c r="Q158" s="399"/>
      <c r="R158" s="399"/>
      <c r="S158" s="399"/>
      <c r="T158" s="399"/>
      <c r="U158" s="399"/>
      <c r="V158" s="400"/>
      <c r="W158" s="42" t="s">
        <v>39</v>
      </c>
      <c r="X158" s="43">
        <f>IFERROR(SUM(X156:X157),"0")</f>
        <v>0</v>
      </c>
      <c r="Y158" s="43">
        <f>IFERROR(SUM(Y156:Y157),"0")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2"/>
      <c r="P159" s="398" t="s">
        <v>40</v>
      </c>
      <c r="Q159" s="399"/>
      <c r="R159" s="399"/>
      <c r="S159" s="399"/>
      <c r="T159" s="399"/>
      <c r="U159" s="399"/>
      <c r="V159" s="400"/>
      <c r="W159" s="42" t="s">
        <v>0</v>
      </c>
      <c r="X159" s="43">
        <f>IFERROR(SUMPRODUCT(X156:X157*H156:H157),"0")</f>
        <v>0</v>
      </c>
      <c r="Y159" s="43">
        <f>IFERROR(SUMPRODUCT(Y156:Y157*H156:H157),"0")</f>
        <v>0</v>
      </c>
      <c r="Z159" s="42"/>
      <c r="AA159" s="67"/>
      <c r="AB159" s="67"/>
      <c r="AC159" s="67"/>
    </row>
    <row r="160" spans="1:68" ht="27.75" customHeight="1" x14ac:dyDescent="0.2">
      <c r="A160" s="391" t="s">
        <v>264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54"/>
      <c r="AB160" s="54"/>
      <c r="AC160" s="54"/>
    </row>
    <row r="161" spans="1:68" ht="16.5" customHeight="1" x14ac:dyDescent="0.25">
      <c r="A161" s="392" t="s">
        <v>265</v>
      </c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2"/>
      <c r="O161" s="392"/>
      <c r="P161" s="392"/>
      <c r="Q161" s="392"/>
      <c r="R161" s="392"/>
      <c r="S161" s="392"/>
      <c r="T161" s="392"/>
      <c r="U161" s="392"/>
      <c r="V161" s="392"/>
      <c r="W161" s="392"/>
      <c r="X161" s="392"/>
      <c r="Y161" s="392"/>
      <c r="Z161" s="392"/>
      <c r="AA161" s="65"/>
      <c r="AB161" s="65"/>
      <c r="AC161" s="82"/>
    </row>
    <row r="162" spans="1:68" ht="14.25" customHeight="1" x14ac:dyDescent="0.25">
      <c r="A162" s="393" t="s">
        <v>89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66"/>
      <c r="AB162" s="66"/>
      <c r="AC162" s="83"/>
    </row>
    <row r="163" spans="1:68" ht="27" customHeight="1" x14ac:dyDescent="0.25">
      <c r="A163" s="63" t="s">
        <v>266</v>
      </c>
      <c r="B163" s="63" t="s">
        <v>267</v>
      </c>
      <c r="C163" s="36">
        <v>4301132097</v>
      </c>
      <c r="D163" s="394">
        <v>4607111035721</v>
      </c>
      <c r="E163" s="394"/>
      <c r="F163" s="62">
        <v>0.25</v>
      </c>
      <c r="G163" s="37">
        <v>12</v>
      </c>
      <c r="H163" s="62">
        <v>3</v>
      </c>
      <c r="I163" s="62">
        <v>3.3879999999999999</v>
      </c>
      <c r="J163" s="37">
        <v>70</v>
      </c>
      <c r="K163" s="37" t="s">
        <v>95</v>
      </c>
      <c r="L163" s="37" t="s">
        <v>86</v>
      </c>
      <c r="M163" s="38" t="s">
        <v>84</v>
      </c>
      <c r="N163" s="38"/>
      <c r="O163" s="37">
        <v>365</v>
      </c>
      <c r="P163" s="45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3" s="396"/>
      <c r="R163" s="396"/>
      <c r="S163" s="396"/>
      <c r="T163" s="397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IFERROR(IF(X163="","",X163*0.01788),"")</f>
        <v>0</v>
      </c>
      <c r="AA163" s="68" t="s">
        <v>46</v>
      </c>
      <c r="AB163" s="69" t="s">
        <v>46</v>
      </c>
      <c r="AC163" s="199" t="s">
        <v>268</v>
      </c>
      <c r="AG163" s="81"/>
      <c r="AJ163" s="87" t="s">
        <v>87</v>
      </c>
      <c r="AK163" s="87">
        <v>1</v>
      </c>
      <c r="BB163" s="200" t="s">
        <v>94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269</v>
      </c>
      <c r="B164" s="63" t="s">
        <v>270</v>
      </c>
      <c r="C164" s="36">
        <v>4301132100</v>
      </c>
      <c r="D164" s="394">
        <v>4607111035691</v>
      </c>
      <c r="E164" s="394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95</v>
      </c>
      <c r="L164" s="37" t="s">
        <v>86</v>
      </c>
      <c r="M164" s="38" t="s">
        <v>84</v>
      </c>
      <c r="N164" s="38"/>
      <c r="O164" s="37">
        <v>365</v>
      </c>
      <c r="P164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4" s="396"/>
      <c r="R164" s="396"/>
      <c r="S164" s="396"/>
      <c r="T164" s="39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1" t="s">
        <v>271</v>
      </c>
      <c r="AG164" s="81"/>
      <c r="AJ164" s="87" t="s">
        <v>87</v>
      </c>
      <c r="AK164" s="87">
        <v>1</v>
      </c>
      <c r="BB164" s="202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272</v>
      </c>
      <c r="B165" s="63" t="s">
        <v>273</v>
      </c>
      <c r="C165" s="36">
        <v>4301132079</v>
      </c>
      <c r="D165" s="394">
        <v>4607111038487</v>
      </c>
      <c r="E165" s="394"/>
      <c r="F165" s="62">
        <v>0.25</v>
      </c>
      <c r="G165" s="37">
        <v>12</v>
      </c>
      <c r="H165" s="62">
        <v>3</v>
      </c>
      <c r="I165" s="62">
        <v>3.7360000000000002</v>
      </c>
      <c r="J165" s="37">
        <v>70</v>
      </c>
      <c r="K165" s="37" t="s">
        <v>95</v>
      </c>
      <c r="L165" s="37" t="s">
        <v>86</v>
      </c>
      <c r="M165" s="38" t="s">
        <v>84</v>
      </c>
      <c r="N165" s="38"/>
      <c r="O165" s="37">
        <v>180</v>
      </c>
      <c r="P165" s="4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5" s="396"/>
      <c r="R165" s="396"/>
      <c r="S165" s="396"/>
      <c r="T165" s="397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03" t="s">
        <v>274</v>
      </c>
      <c r="AG165" s="81"/>
      <c r="AJ165" s="87" t="s">
        <v>87</v>
      </c>
      <c r="AK165" s="87">
        <v>1</v>
      </c>
      <c r="BB165" s="204" t="s">
        <v>94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40</v>
      </c>
      <c r="Q166" s="399"/>
      <c r="R166" s="399"/>
      <c r="S166" s="399"/>
      <c r="T166" s="399"/>
      <c r="U166" s="399"/>
      <c r="V166" s="400"/>
      <c r="W166" s="42" t="s">
        <v>39</v>
      </c>
      <c r="X166" s="43">
        <f>IFERROR(SUM(X163:X165),"0")</f>
        <v>0</v>
      </c>
      <c r="Y166" s="43">
        <f>IFERROR(SUM(Y163:Y165),"0")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40</v>
      </c>
      <c r="Q167" s="399"/>
      <c r="R167" s="399"/>
      <c r="S167" s="399"/>
      <c r="T167" s="399"/>
      <c r="U167" s="399"/>
      <c r="V167" s="400"/>
      <c r="W167" s="42" t="s">
        <v>0</v>
      </c>
      <c r="X167" s="43">
        <f>IFERROR(SUMPRODUCT(X163:X165*H163:H165),"0")</f>
        <v>0</v>
      </c>
      <c r="Y167" s="43">
        <f>IFERROR(SUMPRODUCT(Y163:Y165*H163:H165),"0")</f>
        <v>0</v>
      </c>
      <c r="Z167" s="42"/>
      <c r="AA167" s="67"/>
      <c r="AB167" s="67"/>
      <c r="AC167" s="67"/>
    </row>
    <row r="168" spans="1:68" ht="14.25" customHeight="1" x14ac:dyDescent="0.25">
      <c r="A168" s="393" t="s">
        <v>275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6"/>
      <c r="AB168" s="66"/>
      <c r="AC168" s="83"/>
    </row>
    <row r="169" spans="1:68" ht="27" customHeight="1" x14ac:dyDescent="0.25">
      <c r="A169" s="63" t="s">
        <v>276</v>
      </c>
      <c r="B169" s="63" t="s">
        <v>277</v>
      </c>
      <c r="C169" s="36">
        <v>4301051855</v>
      </c>
      <c r="D169" s="394">
        <v>4680115885875</v>
      </c>
      <c r="E169" s="394"/>
      <c r="F169" s="62">
        <v>1</v>
      </c>
      <c r="G169" s="37">
        <v>9</v>
      </c>
      <c r="H169" s="62">
        <v>9</v>
      </c>
      <c r="I169" s="62">
        <v>9.48</v>
      </c>
      <c r="J169" s="37">
        <v>56</v>
      </c>
      <c r="K169" s="37" t="s">
        <v>282</v>
      </c>
      <c r="L169" s="37" t="s">
        <v>86</v>
      </c>
      <c r="M169" s="38" t="s">
        <v>281</v>
      </c>
      <c r="N169" s="38"/>
      <c r="O169" s="37">
        <v>365</v>
      </c>
      <c r="P169" s="460" t="s">
        <v>278</v>
      </c>
      <c r="Q169" s="396"/>
      <c r="R169" s="396"/>
      <c r="S169" s="396"/>
      <c r="T169" s="39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IFERROR(IF(X169="","",X169*0.02175),"")</f>
        <v>0</v>
      </c>
      <c r="AA169" s="68" t="s">
        <v>46</v>
      </c>
      <c r="AB169" s="69" t="s">
        <v>46</v>
      </c>
      <c r="AC169" s="205" t="s">
        <v>279</v>
      </c>
      <c r="AG169" s="81"/>
      <c r="AJ169" s="87" t="s">
        <v>87</v>
      </c>
      <c r="AK169" s="87">
        <v>1</v>
      </c>
      <c r="BB169" s="206" t="s">
        <v>280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98" t="s">
        <v>40</v>
      </c>
      <c r="Q170" s="399"/>
      <c r="R170" s="399"/>
      <c r="S170" s="399"/>
      <c r="T170" s="399"/>
      <c r="U170" s="399"/>
      <c r="V170" s="400"/>
      <c r="W170" s="42" t="s">
        <v>39</v>
      </c>
      <c r="X170" s="43">
        <f>IFERROR(SUM(X169:X169),"0")</f>
        <v>0</v>
      </c>
      <c r="Y170" s="43">
        <f>IFERROR(SUM(Y169:Y169),"0")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401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2"/>
      <c r="P171" s="398" t="s">
        <v>40</v>
      </c>
      <c r="Q171" s="399"/>
      <c r="R171" s="399"/>
      <c r="S171" s="399"/>
      <c r="T171" s="399"/>
      <c r="U171" s="399"/>
      <c r="V171" s="400"/>
      <c r="W171" s="42" t="s">
        <v>0</v>
      </c>
      <c r="X171" s="43">
        <f>IFERROR(SUMPRODUCT(X169:X169*H169:H169),"0")</f>
        <v>0</v>
      </c>
      <c r="Y171" s="43">
        <f>IFERROR(SUMPRODUCT(Y169:Y169*H169:H169),"0")</f>
        <v>0</v>
      </c>
      <c r="Z171" s="42"/>
      <c r="AA171" s="67"/>
      <c r="AB171" s="67"/>
      <c r="AC171" s="67"/>
    </row>
    <row r="172" spans="1:68" ht="16.5" customHeight="1" x14ac:dyDescent="0.25">
      <c r="A172" s="392" t="s">
        <v>283</v>
      </c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  <c r="R172" s="392"/>
      <c r="S172" s="392"/>
      <c r="T172" s="392"/>
      <c r="U172" s="392"/>
      <c r="V172" s="392"/>
      <c r="W172" s="392"/>
      <c r="X172" s="392"/>
      <c r="Y172" s="392"/>
      <c r="Z172" s="392"/>
      <c r="AA172" s="65"/>
      <c r="AB172" s="65"/>
      <c r="AC172" s="82"/>
    </row>
    <row r="173" spans="1:68" ht="14.25" customHeight="1" x14ac:dyDescent="0.25">
      <c r="A173" s="393" t="s">
        <v>283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66"/>
      <c r="AB173" s="66"/>
      <c r="AC173" s="83"/>
    </row>
    <row r="174" spans="1:68" ht="27" customHeight="1" x14ac:dyDescent="0.25">
      <c r="A174" s="63" t="s">
        <v>284</v>
      </c>
      <c r="B174" s="63" t="s">
        <v>285</v>
      </c>
      <c r="C174" s="36">
        <v>4301133002</v>
      </c>
      <c r="D174" s="394">
        <v>4607111035783</v>
      </c>
      <c r="E174" s="394"/>
      <c r="F174" s="62">
        <v>0.2</v>
      </c>
      <c r="G174" s="37">
        <v>8</v>
      </c>
      <c r="H174" s="62">
        <v>1.6</v>
      </c>
      <c r="I174" s="62">
        <v>2.12</v>
      </c>
      <c r="J174" s="37">
        <v>72</v>
      </c>
      <c r="K174" s="37" t="s">
        <v>231</v>
      </c>
      <c r="L174" s="37" t="s">
        <v>86</v>
      </c>
      <c r="M174" s="38" t="s">
        <v>84</v>
      </c>
      <c r="N174" s="38"/>
      <c r="O174" s="37">
        <v>180</v>
      </c>
      <c r="P174" s="4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4" s="396"/>
      <c r="R174" s="396"/>
      <c r="S174" s="396"/>
      <c r="T174" s="39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IFERROR(IF(X174="","",X174*0.01157),"")</f>
        <v>0</v>
      </c>
      <c r="AA174" s="68" t="s">
        <v>46</v>
      </c>
      <c r="AB174" s="69" t="s">
        <v>46</v>
      </c>
      <c r="AC174" s="207" t="s">
        <v>286</v>
      </c>
      <c r="AG174" s="81"/>
      <c r="AJ174" s="87" t="s">
        <v>87</v>
      </c>
      <c r="AK174" s="87">
        <v>1</v>
      </c>
      <c r="BB174" s="208" t="s">
        <v>94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40</v>
      </c>
      <c r="Q175" s="399"/>
      <c r="R175" s="399"/>
      <c r="S175" s="399"/>
      <c r="T175" s="399"/>
      <c r="U175" s="399"/>
      <c r="V175" s="400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401"/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2"/>
      <c r="P176" s="398" t="s">
        <v>40</v>
      </c>
      <c r="Q176" s="399"/>
      <c r="R176" s="399"/>
      <c r="S176" s="399"/>
      <c r="T176" s="399"/>
      <c r="U176" s="399"/>
      <c r="V176" s="400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91" t="s">
        <v>287</v>
      </c>
      <c r="B177" s="391"/>
      <c r="C177" s="391"/>
      <c r="D177" s="391"/>
      <c r="E177" s="391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  <c r="X177" s="391"/>
      <c r="Y177" s="391"/>
      <c r="Z177" s="391"/>
      <c r="AA177" s="54"/>
      <c r="AB177" s="54"/>
      <c r="AC177" s="54"/>
    </row>
    <row r="178" spans="1:68" ht="16.5" customHeight="1" x14ac:dyDescent="0.25">
      <c r="A178" s="392" t="s">
        <v>288</v>
      </c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2"/>
      <c r="P178" s="392"/>
      <c r="Q178" s="392"/>
      <c r="R178" s="392"/>
      <c r="S178" s="392"/>
      <c r="T178" s="392"/>
      <c r="U178" s="392"/>
      <c r="V178" s="392"/>
      <c r="W178" s="392"/>
      <c r="X178" s="392"/>
      <c r="Y178" s="392"/>
      <c r="Z178" s="392"/>
      <c r="AA178" s="65"/>
      <c r="AB178" s="65"/>
      <c r="AC178" s="82"/>
    </row>
    <row r="179" spans="1:68" ht="14.25" customHeight="1" x14ac:dyDescent="0.25">
      <c r="A179" s="393" t="s">
        <v>138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66"/>
      <c r="AB179" s="66"/>
      <c r="AC179" s="83"/>
    </row>
    <row r="180" spans="1:68" ht="27" customHeight="1" x14ac:dyDescent="0.25">
      <c r="A180" s="63" t="s">
        <v>289</v>
      </c>
      <c r="B180" s="63" t="s">
        <v>290</v>
      </c>
      <c r="C180" s="36">
        <v>4301135707</v>
      </c>
      <c r="D180" s="394">
        <v>4620207490198</v>
      </c>
      <c r="E180" s="394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95</v>
      </c>
      <c r="L180" s="37" t="s">
        <v>86</v>
      </c>
      <c r="M180" s="38" t="s">
        <v>84</v>
      </c>
      <c r="N180" s="38"/>
      <c r="O180" s="37">
        <v>180</v>
      </c>
      <c r="P180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96"/>
      <c r="R180" s="396"/>
      <c r="S180" s="396"/>
      <c r="T180" s="39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9" t="s">
        <v>291</v>
      </c>
      <c r="AG180" s="81"/>
      <c r="AJ180" s="87" t="s">
        <v>87</v>
      </c>
      <c r="AK180" s="87">
        <v>1</v>
      </c>
      <c r="BB180" s="210" t="s">
        <v>94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292</v>
      </c>
      <c r="B181" s="63" t="s">
        <v>293</v>
      </c>
      <c r="C181" s="36">
        <v>4301135719</v>
      </c>
      <c r="D181" s="394">
        <v>4620207490235</v>
      </c>
      <c r="E181" s="394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95</v>
      </c>
      <c r="L181" s="37" t="s">
        <v>86</v>
      </c>
      <c r="M181" s="38" t="s">
        <v>84</v>
      </c>
      <c r="N181" s="38"/>
      <c r="O181" s="37">
        <v>180</v>
      </c>
      <c r="P181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96"/>
      <c r="R181" s="396"/>
      <c r="S181" s="396"/>
      <c r="T181" s="397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294</v>
      </c>
      <c r="AG181" s="81"/>
      <c r="AJ181" s="87" t="s">
        <v>87</v>
      </c>
      <c r="AK181" s="87">
        <v>1</v>
      </c>
      <c r="BB181" s="212" t="s">
        <v>94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295</v>
      </c>
      <c r="B182" s="63" t="s">
        <v>296</v>
      </c>
      <c r="C182" s="36">
        <v>4301135697</v>
      </c>
      <c r="D182" s="394">
        <v>4620207490259</v>
      </c>
      <c r="E182" s="394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95</v>
      </c>
      <c r="L182" s="37" t="s">
        <v>86</v>
      </c>
      <c r="M182" s="38" t="s">
        <v>84</v>
      </c>
      <c r="N182" s="38"/>
      <c r="O182" s="37">
        <v>180</v>
      </c>
      <c r="P182" s="46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96"/>
      <c r="R182" s="396"/>
      <c r="S182" s="396"/>
      <c r="T182" s="39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291</v>
      </c>
      <c r="AG182" s="81"/>
      <c r="AJ182" s="87" t="s">
        <v>87</v>
      </c>
      <c r="AK182" s="87">
        <v>1</v>
      </c>
      <c r="BB182" s="214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297</v>
      </c>
      <c r="B183" s="63" t="s">
        <v>298</v>
      </c>
      <c r="C183" s="36">
        <v>4301135681</v>
      </c>
      <c r="D183" s="394">
        <v>4620207490143</v>
      </c>
      <c r="E183" s="394"/>
      <c r="F183" s="62">
        <v>0.22</v>
      </c>
      <c r="G183" s="37">
        <v>12</v>
      </c>
      <c r="H183" s="62">
        <v>2.64</v>
      </c>
      <c r="I183" s="62">
        <v>3.3435999999999999</v>
      </c>
      <c r="J183" s="37">
        <v>70</v>
      </c>
      <c r="K183" s="37" t="s">
        <v>95</v>
      </c>
      <c r="L183" s="37" t="s">
        <v>86</v>
      </c>
      <c r="M183" s="38" t="s">
        <v>84</v>
      </c>
      <c r="N183" s="38"/>
      <c r="O183" s="37">
        <v>180</v>
      </c>
      <c r="P183" s="465" t="s">
        <v>299</v>
      </c>
      <c r="Q183" s="396"/>
      <c r="R183" s="396"/>
      <c r="S183" s="396"/>
      <c r="T183" s="39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300</v>
      </c>
      <c r="AG183" s="81"/>
      <c r="AJ183" s="87" t="s">
        <v>87</v>
      </c>
      <c r="AK183" s="87">
        <v>1</v>
      </c>
      <c r="BB183" s="216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98" t="s">
        <v>40</v>
      </c>
      <c r="Q184" s="399"/>
      <c r="R184" s="399"/>
      <c r="S184" s="399"/>
      <c r="T184" s="399"/>
      <c r="U184" s="399"/>
      <c r="V184" s="400"/>
      <c r="W184" s="42" t="s">
        <v>39</v>
      </c>
      <c r="X184" s="43">
        <f>IFERROR(SUM(X180:X183),"0")</f>
        <v>0</v>
      </c>
      <c r="Y184" s="43">
        <f>IFERROR(SUM(Y180:Y183),"0")</f>
        <v>0</v>
      </c>
      <c r="Z184" s="43">
        <f>IFERROR(IF(Z180="",0,Z180),"0")+IFERROR(IF(Z181="",0,Z181),"0")+IFERROR(IF(Z182="",0,Z182),"0")+IFERROR(IF(Z183="",0,Z183),"0")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01"/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2"/>
      <c r="P185" s="398" t="s">
        <v>40</v>
      </c>
      <c r="Q185" s="399"/>
      <c r="R185" s="399"/>
      <c r="S185" s="399"/>
      <c r="T185" s="399"/>
      <c r="U185" s="399"/>
      <c r="V185" s="400"/>
      <c r="W185" s="42" t="s">
        <v>0</v>
      </c>
      <c r="X185" s="43">
        <f>IFERROR(SUMPRODUCT(X180:X183*H180:H183),"0")</f>
        <v>0</v>
      </c>
      <c r="Y185" s="43">
        <f>IFERROR(SUMPRODUCT(Y180:Y183*H180:H183),"0")</f>
        <v>0</v>
      </c>
      <c r="Z185" s="42"/>
      <c r="AA185" s="67"/>
      <c r="AB185" s="67"/>
      <c r="AC185" s="67"/>
    </row>
    <row r="186" spans="1:68" ht="16.5" customHeight="1" x14ac:dyDescent="0.25">
      <c r="A186" s="392" t="s">
        <v>301</v>
      </c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  <c r="Z186" s="392"/>
      <c r="AA186" s="65"/>
      <c r="AB186" s="65"/>
      <c r="AC186" s="82"/>
    </row>
    <row r="187" spans="1:68" ht="14.25" customHeight="1" x14ac:dyDescent="0.25">
      <c r="A187" s="393" t="s">
        <v>80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66"/>
      <c r="AB187" s="66"/>
      <c r="AC187" s="83"/>
    </row>
    <row r="188" spans="1:68" ht="16.5" customHeight="1" x14ac:dyDescent="0.25">
      <c r="A188" s="63" t="s">
        <v>302</v>
      </c>
      <c r="B188" s="63" t="s">
        <v>303</v>
      </c>
      <c r="C188" s="36">
        <v>4301070948</v>
      </c>
      <c r="D188" s="394">
        <v>4607111037022</v>
      </c>
      <c r="E188" s="394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85</v>
      </c>
      <c r="L188" s="37" t="s">
        <v>86</v>
      </c>
      <c r="M188" s="38" t="s">
        <v>84</v>
      </c>
      <c r="N188" s="38"/>
      <c r="O188" s="37">
        <v>180</v>
      </c>
      <c r="P188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96"/>
      <c r="R188" s="396"/>
      <c r="S188" s="396"/>
      <c r="T188" s="39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17" t="s">
        <v>304</v>
      </c>
      <c r="AG188" s="81"/>
      <c r="AJ188" s="87" t="s">
        <v>87</v>
      </c>
      <c r="AK188" s="87">
        <v>1</v>
      </c>
      <c r="BB188" s="218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305</v>
      </c>
      <c r="B189" s="63" t="s">
        <v>306</v>
      </c>
      <c r="C189" s="36">
        <v>4301070990</v>
      </c>
      <c r="D189" s="394">
        <v>4607111038494</v>
      </c>
      <c r="E189" s="394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85</v>
      </c>
      <c r="L189" s="37" t="s">
        <v>86</v>
      </c>
      <c r="M189" s="38" t="s">
        <v>84</v>
      </c>
      <c r="N189" s="38"/>
      <c r="O189" s="37">
        <v>180</v>
      </c>
      <c r="P189" s="4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96"/>
      <c r="R189" s="396"/>
      <c r="S189" s="396"/>
      <c r="T189" s="39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19" t="s">
        <v>307</v>
      </c>
      <c r="AG189" s="81"/>
      <c r="AJ189" s="87" t="s">
        <v>87</v>
      </c>
      <c r="AK189" s="87">
        <v>1</v>
      </c>
      <c r="BB189" s="220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308</v>
      </c>
      <c r="B190" s="63" t="s">
        <v>309</v>
      </c>
      <c r="C190" s="36">
        <v>4301070966</v>
      </c>
      <c r="D190" s="394">
        <v>4607111038135</v>
      </c>
      <c r="E190" s="394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85</v>
      </c>
      <c r="L190" s="37" t="s">
        <v>86</v>
      </c>
      <c r="M190" s="38" t="s">
        <v>84</v>
      </c>
      <c r="N190" s="38"/>
      <c r="O190" s="37">
        <v>180</v>
      </c>
      <c r="P190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96"/>
      <c r="R190" s="396"/>
      <c r="S190" s="396"/>
      <c r="T190" s="397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1" t="s">
        <v>310</v>
      </c>
      <c r="AG190" s="81"/>
      <c r="AJ190" s="87" t="s">
        <v>87</v>
      </c>
      <c r="AK190" s="87">
        <v>1</v>
      </c>
      <c r="BB190" s="222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2"/>
      <c r="P191" s="398" t="s">
        <v>40</v>
      </c>
      <c r="Q191" s="399"/>
      <c r="R191" s="399"/>
      <c r="S191" s="399"/>
      <c r="T191" s="399"/>
      <c r="U191" s="399"/>
      <c r="V191" s="400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01"/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2"/>
      <c r="P192" s="398" t="s">
        <v>40</v>
      </c>
      <c r="Q192" s="399"/>
      <c r="R192" s="399"/>
      <c r="S192" s="399"/>
      <c r="T192" s="399"/>
      <c r="U192" s="399"/>
      <c r="V192" s="400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92" t="s">
        <v>311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65"/>
      <c r="AB193" s="65"/>
      <c r="AC193" s="82"/>
    </row>
    <row r="194" spans="1:68" ht="14.25" customHeight="1" x14ac:dyDescent="0.25">
      <c r="A194" s="393" t="s">
        <v>80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66"/>
      <c r="AB194" s="66"/>
      <c r="AC194" s="83"/>
    </row>
    <row r="195" spans="1:68" ht="27" customHeight="1" x14ac:dyDescent="0.25">
      <c r="A195" s="63" t="s">
        <v>312</v>
      </c>
      <c r="B195" s="63" t="s">
        <v>313</v>
      </c>
      <c r="C195" s="36">
        <v>4301070996</v>
      </c>
      <c r="D195" s="394">
        <v>4607111038654</v>
      </c>
      <c r="E195" s="394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96"/>
      <c r="R195" s="396"/>
      <c r="S195" s="396"/>
      <c r="T195" s="397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2">IFERROR(IF(X195="","",X195),"")</f>
        <v>0</v>
      </c>
      <c r="Z195" s="41">
        <f t="shared" ref="Z195:Z200" si="13">IFERROR(IF(X195="","",X195*0.0155),"")</f>
        <v>0</v>
      </c>
      <c r="AA195" s="68" t="s">
        <v>46</v>
      </c>
      <c r="AB195" s="69" t="s">
        <v>46</v>
      </c>
      <c r="AC195" s="223" t="s">
        <v>314</v>
      </c>
      <c r="AG195" s="81"/>
      <c r="AJ195" s="87" t="s">
        <v>87</v>
      </c>
      <c r="AK195" s="87">
        <v>1</v>
      </c>
      <c r="BB195" s="224" t="s">
        <v>70</v>
      </c>
      <c r="BM195" s="81">
        <f t="shared" ref="BM195:BM200" si="14">IFERROR(X195*I195,"0")</f>
        <v>0</v>
      </c>
      <c r="BN195" s="81">
        <f t="shared" ref="BN195:BN200" si="15">IFERROR(Y195*I195,"0")</f>
        <v>0</v>
      </c>
      <c r="BO195" s="81">
        <f t="shared" ref="BO195:BO200" si="16">IFERROR(X195/J195,"0")</f>
        <v>0</v>
      </c>
      <c r="BP195" s="81">
        <f t="shared" ref="BP195:BP200" si="17">IFERROR(Y195/J195,"0")</f>
        <v>0</v>
      </c>
    </row>
    <row r="196" spans="1:68" ht="27" customHeight="1" x14ac:dyDescent="0.25">
      <c r="A196" s="63" t="s">
        <v>315</v>
      </c>
      <c r="B196" s="63" t="s">
        <v>316</v>
      </c>
      <c r="C196" s="36">
        <v>4301070997</v>
      </c>
      <c r="D196" s="394">
        <v>4607111038586</v>
      </c>
      <c r="E196" s="394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85</v>
      </c>
      <c r="L196" s="37" t="s">
        <v>86</v>
      </c>
      <c r="M196" s="38" t="s">
        <v>84</v>
      </c>
      <c r="N196" s="38"/>
      <c r="O196" s="37">
        <v>180</v>
      </c>
      <c r="P196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96"/>
      <c r="R196" s="396"/>
      <c r="S196" s="396"/>
      <c r="T196" s="397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2"/>
        <v>0</v>
      </c>
      <c r="Z196" s="41">
        <f t="shared" si="13"/>
        <v>0</v>
      </c>
      <c r="AA196" s="68" t="s">
        <v>46</v>
      </c>
      <c r="AB196" s="69" t="s">
        <v>46</v>
      </c>
      <c r="AC196" s="225" t="s">
        <v>314</v>
      </c>
      <c r="AG196" s="81"/>
      <c r="AJ196" s="87" t="s">
        <v>87</v>
      </c>
      <c r="AK196" s="87">
        <v>1</v>
      </c>
      <c r="BB196" s="226" t="s">
        <v>70</v>
      </c>
      <c r="BM196" s="81">
        <f t="shared" si="14"/>
        <v>0</v>
      </c>
      <c r="BN196" s="81">
        <f t="shared" si="15"/>
        <v>0</v>
      </c>
      <c r="BO196" s="81">
        <f t="shared" si="16"/>
        <v>0</v>
      </c>
      <c r="BP196" s="81">
        <f t="shared" si="17"/>
        <v>0</v>
      </c>
    </row>
    <row r="197" spans="1:68" ht="27" customHeight="1" x14ac:dyDescent="0.25">
      <c r="A197" s="63" t="s">
        <v>317</v>
      </c>
      <c r="B197" s="63" t="s">
        <v>318</v>
      </c>
      <c r="C197" s="36">
        <v>4301070962</v>
      </c>
      <c r="D197" s="394">
        <v>4607111038609</v>
      </c>
      <c r="E197" s="394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85</v>
      </c>
      <c r="L197" s="37" t="s">
        <v>86</v>
      </c>
      <c r="M197" s="38" t="s">
        <v>84</v>
      </c>
      <c r="N197" s="38"/>
      <c r="O197" s="37">
        <v>180</v>
      </c>
      <c r="P197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96"/>
      <c r="R197" s="396"/>
      <c r="S197" s="396"/>
      <c r="T197" s="397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2"/>
        <v>0</v>
      </c>
      <c r="Z197" s="41">
        <f t="shared" si="13"/>
        <v>0</v>
      </c>
      <c r="AA197" s="68" t="s">
        <v>46</v>
      </c>
      <c r="AB197" s="69" t="s">
        <v>46</v>
      </c>
      <c r="AC197" s="227" t="s">
        <v>319</v>
      </c>
      <c r="AG197" s="81"/>
      <c r="AJ197" s="87" t="s">
        <v>87</v>
      </c>
      <c r="AK197" s="87">
        <v>1</v>
      </c>
      <c r="BB197" s="228" t="s">
        <v>70</v>
      </c>
      <c r="BM197" s="81">
        <f t="shared" si="14"/>
        <v>0</v>
      </c>
      <c r="BN197" s="81">
        <f t="shared" si="15"/>
        <v>0</v>
      </c>
      <c r="BO197" s="81">
        <f t="shared" si="16"/>
        <v>0</v>
      </c>
      <c r="BP197" s="81">
        <f t="shared" si="17"/>
        <v>0</v>
      </c>
    </row>
    <row r="198" spans="1:68" ht="27" customHeight="1" x14ac:dyDescent="0.25">
      <c r="A198" s="63" t="s">
        <v>320</v>
      </c>
      <c r="B198" s="63" t="s">
        <v>321</v>
      </c>
      <c r="C198" s="36">
        <v>4301070963</v>
      </c>
      <c r="D198" s="394">
        <v>4607111038630</v>
      </c>
      <c r="E198" s="394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96"/>
      <c r="R198" s="396"/>
      <c r="S198" s="396"/>
      <c r="T198" s="397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319</v>
      </c>
      <c r="AG198" s="81"/>
      <c r="AJ198" s="87" t="s">
        <v>87</v>
      </c>
      <c r="AK198" s="87">
        <v>1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322</v>
      </c>
      <c r="B199" s="63" t="s">
        <v>323</v>
      </c>
      <c r="C199" s="36">
        <v>4301070959</v>
      </c>
      <c r="D199" s="394">
        <v>4607111038616</v>
      </c>
      <c r="E199" s="394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85</v>
      </c>
      <c r="L199" s="37" t="s">
        <v>86</v>
      </c>
      <c r="M199" s="38" t="s">
        <v>84</v>
      </c>
      <c r="N199" s="38"/>
      <c r="O199" s="37">
        <v>180</v>
      </c>
      <c r="P199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96"/>
      <c r="R199" s="396"/>
      <c r="S199" s="396"/>
      <c r="T199" s="397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314</v>
      </c>
      <c r="AG199" s="81"/>
      <c r="AJ199" s="87" t="s">
        <v>87</v>
      </c>
      <c r="AK199" s="87">
        <v>1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324</v>
      </c>
      <c r="B200" s="63" t="s">
        <v>325</v>
      </c>
      <c r="C200" s="36">
        <v>4301070960</v>
      </c>
      <c r="D200" s="394">
        <v>4607111038623</v>
      </c>
      <c r="E200" s="394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96"/>
      <c r="R200" s="396"/>
      <c r="S200" s="396"/>
      <c r="T200" s="397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33" t="s">
        <v>314</v>
      </c>
      <c r="AG200" s="81"/>
      <c r="AJ200" s="87" t="s">
        <v>87</v>
      </c>
      <c r="AK200" s="87">
        <v>1</v>
      </c>
      <c r="BB200" s="23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40</v>
      </c>
      <c r="Q201" s="399"/>
      <c r="R201" s="399"/>
      <c r="S201" s="399"/>
      <c r="T201" s="399"/>
      <c r="U201" s="399"/>
      <c r="V201" s="400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40</v>
      </c>
      <c r="Q202" s="399"/>
      <c r="R202" s="399"/>
      <c r="S202" s="399"/>
      <c r="T202" s="399"/>
      <c r="U202" s="399"/>
      <c r="V202" s="400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92" t="s">
        <v>326</v>
      </c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2"/>
      <c r="P203" s="392"/>
      <c r="Q203" s="392"/>
      <c r="R203" s="392"/>
      <c r="S203" s="392"/>
      <c r="T203" s="392"/>
      <c r="U203" s="392"/>
      <c r="V203" s="392"/>
      <c r="W203" s="392"/>
      <c r="X203" s="392"/>
      <c r="Y203" s="392"/>
      <c r="Z203" s="392"/>
      <c r="AA203" s="65"/>
      <c r="AB203" s="65"/>
      <c r="AC203" s="82"/>
    </row>
    <row r="204" spans="1:68" ht="14.25" customHeight="1" x14ac:dyDescent="0.25">
      <c r="A204" s="393" t="s">
        <v>80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6"/>
      <c r="AB204" s="66"/>
      <c r="AC204" s="83"/>
    </row>
    <row r="205" spans="1:68" ht="27" customHeight="1" x14ac:dyDescent="0.25">
      <c r="A205" s="63" t="s">
        <v>327</v>
      </c>
      <c r="B205" s="63" t="s">
        <v>328</v>
      </c>
      <c r="C205" s="36">
        <v>4301070915</v>
      </c>
      <c r="D205" s="394">
        <v>4607111035882</v>
      </c>
      <c r="E205" s="394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96"/>
      <c r="R205" s="396"/>
      <c r="S205" s="396"/>
      <c r="T205" s="39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5" t="s">
        <v>329</v>
      </c>
      <c r="AG205" s="81"/>
      <c r="AJ205" s="87" t="s">
        <v>87</v>
      </c>
      <c r="AK205" s="87">
        <v>1</v>
      </c>
      <c r="BB205" s="236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330</v>
      </c>
      <c r="B206" s="63" t="s">
        <v>331</v>
      </c>
      <c r="C206" s="36">
        <v>4301070921</v>
      </c>
      <c r="D206" s="394">
        <v>4607111035905</v>
      </c>
      <c r="E206" s="394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7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96"/>
      <c r="R206" s="396"/>
      <c r="S206" s="396"/>
      <c r="T206" s="39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7" t="s">
        <v>329</v>
      </c>
      <c r="AG206" s="81"/>
      <c r="AJ206" s="87" t="s">
        <v>87</v>
      </c>
      <c r="AK206" s="87">
        <v>1</v>
      </c>
      <c r="BB206" s="23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332</v>
      </c>
      <c r="B207" s="63" t="s">
        <v>333</v>
      </c>
      <c r="C207" s="36">
        <v>4301070917</v>
      </c>
      <c r="D207" s="394">
        <v>4607111035912</v>
      </c>
      <c r="E207" s="394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7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96"/>
      <c r="R207" s="396"/>
      <c r="S207" s="396"/>
      <c r="T207" s="39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334</v>
      </c>
      <c r="AG207" s="81"/>
      <c r="AJ207" s="87" t="s">
        <v>87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335</v>
      </c>
      <c r="B208" s="63" t="s">
        <v>336</v>
      </c>
      <c r="C208" s="36">
        <v>4301070920</v>
      </c>
      <c r="D208" s="394">
        <v>4607111035929</v>
      </c>
      <c r="E208" s="394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96"/>
      <c r="R208" s="396"/>
      <c r="S208" s="396"/>
      <c r="T208" s="39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334</v>
      </c>
      <c r="AG208" s="81"/>
      <c r="AJ208" s="87" t="s">
        <v>87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2"/>
      <c r="P209" s="398" t="s">
        <v>40</v>
      </c>
      <c r="Q209" s="399"/>
      <c r="R209" s="399"/>
      <c r="S209" s="399"/>
      <c r="T209" s="399"/>
      <c r="U209" s="399"/>
      <c r="V209" s="400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2"/>
      <c r="P210" s="398" t="s">
        <v>40</v>
      </c>
      <c r="Q210" s="399"/>
      <c r="R210" s="399"/>
      <c r="S210" s="399"/>
      <c r="T210" s="399"/>
      <c r="U210" s="399"/>
      <c r="V210" s="400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92" t="s">
        <v>337</v>
      </c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  <c r="Z211" s="392"/>
      <c r="AA211" s="65"/>
      <c r="AB211" s="65"/>
      <c r="AC211" s="82"/>
    </row>
    <row r="212" spans="1:68" ht="14.25" customHeight="1" x14ac:dyDescent="0.25">
      <c r="A212" s="393" t="s">
        <v>80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93"/>
      <c r="AA212" s="66"/>
      <c r="AB212" s="66"/>
      <c r="AC212" s="83"/>
    </row>
    <row r="213" spans="1:68" ht="16.5" customHeight="1" x14ac:dyDescent="0.25">
      <c r="A213" s="63" t="s">
        <v>338</v>
      </c>
      <c r="B213" s="63" t="s">
        <v>339</v>
      </c>
      <c r="C213" s="36">
        <v>4301070912</v>
      </c>
      <c r="D213" s="394">
        <v>4607111037213</v>
      </c>
      <c r="E213" s="394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7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96"/>
      <c r="R213" s="396"/>
      <c r="S213" s="396"/>
      <c r="T213" s="39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43" t="s">
        <v>340</v>
      </c>
      <c r="AG213" s="81"/>
      <c r="AJ213" s="87" t="s">
        <v>87</v>
      </c>
      <c r="AK213" s="87">
        <v>1</v>
      </c>
      <c r="BB213" s="244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2"/>
      <c r="P214" s="398" t="s">
        <v>40</v>
      </c>
      <c r="Q214" s="399"/>
      <c r="R214" s="399"/>
      <c r="S214" s="399"/>
      <c r="T214" s="399"/>
      <c r="U214" s="399"/>
      <c r="V214" s="400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40</v>
      </c>
      <c r="Q215" s="399"/>
      <c r="R215" s="399"/>
      <c r="S215" s="399"/>
      <c r="T215" s="399"/>
      <c r="U215" s="399"/>
      <c r="V215" s="400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2" t="s">
        <v>341</v>
      </c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  <c r="Z216" s="392"/>
      <c r="AA216" s="65"/>
      <c r="AB216" s="65"/>
      <c r="AC216" s="82"/>
    </row>
    <row r="217" spans="1:68" ht="14.25" customHeight="1" x14ac:dyDescent="0.25">
      <c r="A217" s="393" t="s">
        <v>275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6"/>
      <c r="AB217" s="66"/>
      <c r="AC217" s="83"/>
    </row>
    <row r="218" spans="1:68" ht="27" customHeight="1" x14ac:dyDescent="0.25">
      <c r="A218" s="63" t="s">
        <v>342</v>
      </c>
      <c r="B218" s="63" t="s">
        <v>343</v>
      </c>
      <c r="C218" s="36">
        <v>4301051320</v>
      </c>
      <c r="D218" s="394">
        <v>4680115881334</v>
      </c>
      <c r="E218" s="394"/>
      <c r="F218" s="62">
        <v>0.33</v>
      </c>
      <c r="G218" s="37">
        <v>6</v>
      </c>
      <c r="H218" s="62">
        <v>1.98</v>
      </c>
      <c r="I218" s="62">
        <v>2.25</v>
      </c>
      <c r="J218" s="37">
        <v>182</v>
      </c>
      <c r="K218" s="37" t="s">
        <v>95</v>
      </c>
      <c r="L218" s="37" t="s">
        <v>86</v>
      </c>
      <c r="M218" s="38" t="s">
        <v>281</v>
      </c>
      <c r="N218" s="38"/>
      <c r="O218" s="37">
        <v>365</v>
      </c>
      <c r="P218" s="4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96"/>
      <c r="R218" s="396"/>
      <c r="S218" s="396"/>
      <c r="T218" s="39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IFERROR(IF(X218="","",X218*0.00651),"")</f>
        <v>0</v>
      </c>
      <c r="AA218" s="68" t="s">
        <v>46</v>
      </c>
      <c r="AB218" s="69" t="s">
        <v>46</v>
      </c>
      <c r="AC218" s="245" t="s">
        <v>344</v>
      </c>
      <c r="AG218" s="81"/>
      <c r="AJ218" s="87" t="s">
        <v>87</v>
      </c>
      <c r="AK218" s="87">
        <v>1</v>
      </c>
      <c r="BB218" s="246" t="s">
        <v>280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98" t="s">
        <v>40</v>
      </c>
      <c r="Q219" s="399"/>
      <c r="R219" s="399"/>
      <c r="S219" s="399"/>
      <c r="T219" s="399"/>
      <c r="U219" s="399"/>
      <c r="V219" s="400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2"/>
      <c r="P220" s="398" t="s">
        <v>40</v>
      </c>
      <c r="Q220" s="399"/>
      <c r="R220" s="399"/>
      <c r="S220" s="399"/>
      <c r="T220" s="399"/>
      <c r="U220" s="399"/>
      <c r="V220" s="400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92" t="s">
        <v>345</v>
      </c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2"/>
      <c r="O221" s="392"/>
      <c r="P221" s="392"/>
      <c r="Q221" s="392"/>
      <c r="R221" s="392"/>
      <c r="S221" s="392"/>
      <c r="T221" s="392"/>
      <c r="U221" s="392"/>
      <c r="V221" s="392"/>
      <c r="W221" s="392"/>
      <c r="X221" s="392"/>
      <c r="Y221" s="392"/>
      <c r="Z221" s="392"/>
      <c r="AA221" s="65"/>
      <c r="AB221" s="65"/>
      <c r="AC221" s="82"/>
    </row>
    <row r="222" spans="1:68" ht="14.25" customHeight="1" x14ac:dyDescent="0.25">
      <c r="A222" s="393" t="s">
        <v>80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93"/>
      <c r="AA222" s="66"/>
      <c r="AB222" s="66"/>
      <c r="AC222" s="83"/>
    </row>
    <row r="223" spans="1:68" ht="16.5" customHeight="1" x14ac:dyDescent="0.25">
      <c r="A223" s="63" t="s">
        <v>346</v>
      </c>
      <c r="B223" s="63" t="s">
        <v>347</v>
      </c>
      <c r="C223" s="36">
        <v>4301071063</v>
      </c>
      <c r="D223" s="394">
        <v>4607111039019</v>
      </c>
      <c r="E223" s="394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48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96"/>
      <c r="R223" s="396"/>
      <c r="S223" s="396"/>
      <c r="T223" s="39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7" t="s">
        <v>348</v>
      </c>
      <c r="AG223" s="81"/>
      <c r="AJ223" s="87" t="s">
        <v>87</v>
      </c>
      <c r="AK223" s="87">
        <v>1</v>
      </c>
      <c r="BB223" s="248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349</v>
      </c>
      <c r="B224" s="63" t="s">
        <v>350</v>
      </c>
      <c r="C224" s="36">
        <v>4301071000</v>
      </c>
      <c r="D224" s="394">
        <v>4607111038708</v>
      </c>
      <c r="E224" s="394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96"/>
      <c r="R224" s="396"/>
      <c r="S224" s="396"/>
      <c r="T224" s="39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9" t="s">
        <v>348</v>
      </c>
      <c r="AG224" s="81"/>
      <c r="AJ224" s="87" t="s">
        <v>87</v>
      </c>
      <c r="AK224" s="87">
        <v>1</v>
      </c>
      <c r="BB224" s="25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01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2"/>
      <c r="P225" s="398" t="s">
        <v>40</v>
      </c>
      <c r="Q225" s="399"/>
      <c r="R225" s="399"/>
      <c r="S225" s="399"/>
      <c r="T225" s="399"/>
      <c r="U225" s="399"/>
      <c r="V225" s="400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2"/>
      <c r="P226" s="398" t="s">
        <v>40</v>
      </c>
      <c r="Q226" s="399"/>
      <c r="R226" s="399"/>
      <c r="S226" s="399"/>
      <c r="T226" s="399"/>
      <c r="U226" s="399"/>
      <c r="V226" s="400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91" t="s">
        <v>351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91"/>
      <c r="AA227" s="54"/>
      <c r="AB227" s="54"/>
      <c r="AC227" s="54"/>
    </row>
    <row r="228" spans="1:68" ht="16.5" customHeight="1" x14ac:dyDescent="0.25">
      <c r="A228" s="392" t="s">
        <v>352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92"/>
      <c r="AA228" s="65"/>
      <c r="AB228" s="65"/>
      <c r="AC228" s="82"/>
    </row>
    <row r="229" spans="1:68" ht="14.25" customHeight="1" x14ac:dyDescent="0.25">
      <c r="A229" s="393" t="s">
        <v>80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66"/>
      <c r="AB229" s="66"/>
      <c r="AC229" s="83"/>
    </row>
    <row r="230" spans="1:68" ht="27" customHeight="1" x14ac:dyDescent="0.25">
      <c r="A230" s="63" t="s">
        <v>353</v>
      </c>
      <c r="B230" s="63" t="s">
        <v>354</v>
      </c>
      <c r="C230" s="36">
        <v>4301071036</v>
      </c>
      <c r="D230" s="394">
        <v>4607111036162</v>
      </c>
      <c r="E230" s="394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90</v>
      </c>
      <c r="P230" s="4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96"/>
      <c r="R230" s="396"/>
      <c r="S230" s="396"/>
      <c r="T230" s="39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1" t="s">
        <v>355</v>
      </c>
      <c r="AG230" s="81"/>
      <c r="AJ230" s="87" t="s">
        <v>87</v>
      </c>
      <c r="AK230" s="87">
        <v>1</v>
      </c>
      <c r="BB230" s="25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1"/>
      <c r="B231" s="401"/>
      <c r="C231" s="401"/>
      <c r="D231" s="401"/>
      <c r="E231" s="401"/>
      <c r="F231" s="401"/>
      <c r="G231" s="401"/>
      <c r="H231" s="401"/>
      <c r="I231" s="401"/>
      <c r="J231" s="401"/>
      <c r="K231" s="401"/>
      <c r="L231" s="401"/>
      <c r="M231" s="401"/>
      <c r="N231" s="401"/>
      <c r="O231" s="402"/>
      <c r="P231" s="398" t="s">
        <v>40</v>
      </c>
      <c r="Q231" s="399"/>
      <c r="R231" s="399"/>
      <c r="S231" s="399"/>
      <c r="T231" s="399"/>
      <c r="U231" s="399"/>
      <c r="V231" s="400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98" t="s">
        <v>40</v>
      </c>
      <c r="Q232" s="399"/>
      <c r="R232" s="399"/>
      <c r="S232" s="399"/>
      <c r="T232" s="399"/>
      <c r="U232" s="399"/>
      <c r="V232" s="400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91" t="s">
        <v>356</v>
      </c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91"/>
      <c r="AA233" s="54"/>
      <c r="AB233" s="54"/>
      <c r="AC233" s="54"/>
    </row>
    <row r="234" spans="1:68" ht="16.5" customHeight="1" x14ac:dyDescent="0.25">
      <c r="A234" s="392" t="s">
        <v>357</v>
      </c>
      <c r="B234" s="392"/>
      <c r="C234" s="392"/>
      <c r="D234" s="392"/>
      <c r="E234" s="392"/>
      <c r="F234" s="392"/>
      <c r="G234" s="392"/>
      <c r="H234" s="392"/>
      <c r="I234" s="392"/>
      <c r="J234" s="392"/>
      <c r="K234" s="392"/>
      <c r="L234" s="392"/>
      <c r="M234" s="392"/>
      <c r="N234" s="392"/>
      <c r="O234" s="392"/>
      <c r="P234" s="392"/>
      <c r="Q234" s="392"/>
      <c r="R234" s="392"/>
      <c r="S234" s="392"/>
      <c r="T234" s="392"/>
      <c r="U234" s="392"/>
      <c r="V234" s="392"/>
      <c r="W234" s="392"/>
      <c r="X234" s="392"/>
      <c r="Y234" s="392"/>
      <c r="Z234" s="392"/>
      <c r="AA234" s="65"/>
      <c r="AB234" s="65"/>
      <c r="AC234" s="82"/>
    </row>
    <row r="235" spans="1:68" ht="14.25" customHeight="1" x14ac:dyDescent="0.25">
      <c r="A235" s="393" t="s">
        <v>80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93"/>
      <c r="AA235" s="66"/>
      <c r="AB235" s="66"/>
      <c r="AC235" s="83"/>
    </row>
    <row r="236" spans="1:68" ht="27" customHeight="1" x14ac:dyDescent="0.25">
      <c r="A236" s="63" t="s">
        <v>358</v>
      </c>
      <c r="B236" s="63" t="s">
        <v>359</v>
      </c>
      <c r="C236" s="36">
        <v>4301071029</v>
      </c>
      <c r="D236" s="394">
        <v>4607111035899</v>
      </c>
      <c r="E236" s="394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48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96"/>
      <c r="R236" s="396"/>
      <c r="S236" s="396"/>
      <c r="T236" s="39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254</v>
      </c>
      <c r="AG236" s="81"/>
      <c r="AJ236" s="87" t="s">
        <v>87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360</v>
      </c>
      <c r="B237" s="63" t="s">
        <v>361</v>
      </c>
      <c r="C237" s="36">
        <v>4301070991</v>
      </c>
      <c r="D237" s="394">
        <v>4607111038180</v>
      </c>
      <c r="E237" s="394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4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96"/>
      <c r="R237" s="396"/>
      <c r="S237" s="396"/>
      <c r="T237" s="39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362</v>
      </c>
      <c r="AG237" s="81"/>
      <c r="AJ237" s="87" t="s">
        <v>87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40</v>
      </c>
      <c r="Q238" s="399"/>
      <c r="R238" s="399"/>
      <c r="S238" s="399"/>
      <c r="T238" s="399"/>
      <c r="U238" s="399"/>
      <c r="V238" s="400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2"/>
      <c r="P239" s="398" t="s">
        <v>40</v>
      </c>
      <c r="Q239" s="399"/>
      <c r="R239" s="399"/>
      <c r="S239" s="399"/>
      <c r="T239" s="399"/>
      <c r="U239" s="399"/>
      <c r="V239" s="400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392" t="s">
        <v>363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92"/>
      <c r="AA240" s="65"/>
      <c r="AB240" s="65"/>
      <c r="AC240" s="82"/>
    </row>
    <row r="241" spans="1:68" ht="14.25" customHeight="1" x14ac:dyDescent="0.25">
      <c r="A241" s="393" t="s">
        <v>80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66"/>
      <c r="AB241" s="66"/>
      <c r="AC241" s="83"/>
    </row>
    <row r="242" spans="1:68" ht="27" customHeight="1" x14ac:dyDescent="0.25">
      <c r="A242" s="63" t="s">
        <v>364</v>
      </c>
      <c r="B242" s="63" t="s">
        <v>365</v>
      </c>
      <c r="C242" s="36">
        <v>4301070870</v>
      </c>
      <c r="D242" s="394">
        <v>4607111036711</v>
      </c>
      <c r="E242" s="394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85</v>
      </c>
      <c r="L242" s="37" t="s">
        <v>86</v>
      </c>
      <c r="M242" s="38" t="s">
        <v>84</v>
      </c>
      <c r="N242" s="38"/>
      <c r="O242" s="37">
        <v>90</v>
      </c>
      <c r="P242" s="4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96"/>
      <c r="R242" s="396"/>
      <c r="S242" s="396"/>
      <c r="T242" s="39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57" t="s">
        <v>340</v>
      </c>
      <c r="AG242" s="81"/>
      <c r="AJ242" s="87" t="s">
        <v>87</v>
      </c>
      <c r="AK242" s="87">
        <v>1</v>
      </c>
      <c r="BB242" s="258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01"/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2"/>
      <c r="P243" s="398" t="s">
        <v>40</v>
      </c>
      <c r="Q243" s="399"/>
      <c r="R243" s="399"/>
      <c r="S243" s="399"/>
      <c r="T243" s="399"/>
      <c r="U243" s="399"/>
      <c r="V243" s="400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01"/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2"/>
      <c r="P244" s="398" t="s">
        <v>40</v>
      </c>
      <c r="Q244" s="399"/>
      <c r="R244" s="399"/>
      <c r="S244" s="399"/>
      <c r="T244" s="399"/>
      <c r="U244" s="399"/>
      <c r="V244" s="400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91" t="s">
        <v>366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54"/>
      <c r="AB245" s="54"/>
      <c r="AC245" s="54"/>
    </row>
    <row r="246" spans="1:68" ht="16.5" customHeight="1" x14ac:dyDescent="0.25">
      <c r="A246" s="392" t="s">
        <v>367</v>
      </c>
      <c r="B246" s="392"/>
      <c r="C246" s="392"/>
      <c r="D246" s="392"/>
      <c r="E246" s="392"/>
      <c r="F246" s="392"/>
      <c r="G246" s="392"/>
      <c r="H246" s="392"/>
      <c r="I246" s="392"/>
      <c r="J246" s="392"/>
      <c r="K246" s="392"/>
      <c r="L246" s="392"/>
      <c r="M246" s="392"/>
      <c r="N246" s="392"/>
      <c r="O246" s="392"/>
      <c r="P246" s="392"/>
      <c r="Q246" s="392"/>
      <c r="R246" s="392"/>
      <c r="S246" s="392"/>
      <c r="T246" s="392"/>
      <c r="U246" s="392"/>
      <c r="V246" s="392"/>
      <c r="W246" s="392"/>
      <c r="X246" s="392"/>
      <c r="Y246" s="392"/>
      <c r="Z246" s="392"/>
      <c r="AA246" s="65"/>
      <c r="AB246" s="65"/>
      <c r="AC246" s="82"/>
    </row>
    <row r="247" spans="1:68" ht="14.25" customHeight="1" x14ac:dyDescent="0.25">
      <c r="A247" s="393" t="s">
        <v>283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66"/>
      <c r="AB247" s="66"/>
      <c r="AC247" s="83"/>
    </row>
    <row r="248" spans="1:68" ht="27" customHeight="1" x14ac:dyDescent="0.25">
      <c r="A248" s="63" t="s">
        <v>368</v>
      </c>
      <c r="B248" s="63" t="s">
        <v>369</v>
      </c>
      <c r="C248" s="36">
        <v>4301133004</v>
      </c>
      <c r="D248" s="394">
        <v>4607111039774</v>
      </c>
      <c r="E248" s="394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95</v>
      </c>
      <c r="L248" s="37" t="s">
        <v>86</v>
      </c>
      <c r="M248" s="38" t="s">
        <v>84</v>
      </c>
      <c r="N248" s="38"/>
      <c r="O248" s="37">
        <v>180</v>
      </c>
      <c r="P248" s="487" t="s">
        <v>370</v>
      </c>
      <c r="Q248" s="396"/>
      <c r="R248" s="396"/>
      <c r="S248" s="396"/>
      <c r="T248" s="39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59" t="s">
        <v>371</v>
      </c>
      <c r="AG248" s="81"/>
      <c r="AJ248" s="87" t="s">
        <v>87</v>
      </c>
      <c r="AK248" s="87">
        <v>1</v>
      </c>
      <c r="BB248" s="260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40</v>
      </c>
      <c r="Q249" s="399"/>
      <c r="R249" s="399"/>
      <c r="S249" s="399"/>
      <c r="T249" s="399"/>
      <c r="U249" s="399"/>
      <c r="V249" s="400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2"/>
      <c r="P250" s="398" t="s">
        <v>40</v>
      </c>
      <c r="Q250" s="399"/>
      <c r="R250" s="399"/>
      <c r="S250" s="399"/>
      <c r="T250" s="399"/>
      <c r="U250" s="399"/>
      <c r="V250" s="400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93" t="s">
        <v>138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66"/>
      <c r="AB251" s="66"/>
      <c r="AC251" s="83"/>
    </row>
    <row r="252" spans="1:68" ht="37.5" customHeight="1" x14ac:dyDescent="0.25">
      <c r="A252" s="63" t="s">
        <v>372</v>
      </c>
      <c r="B252" s="63" t="s">
        <v>373</v>
      </c>
      <c r="C252" s="36">
        <v>4301135400</v>
      </c>
      <c r="D252" s="394">
        <v>4607111039361</v>
      </c>
      <c r="E252" s="394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95</v>
      </c>
      <c r="L252" s="37" t="s">
        <v>86</v>
      </c>
      <c r="M252" s="38" t="s">
        <v>84</v>
      </c>
      <c r="N252" s="38"/>
      <c r="O252" s="37">
        <v>180</v>
      </c>
      <c r="P252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96"/>
      <c r="R252" s="396"/>
      <c r="S252" s="396"/>
      <c r="T252" s="397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61" t="s">
        <v>371</v>
      </c>
      <c r="AG252" s="81"/>
      <c r="AJ252" s="87" t="s">
        <v>87</v>
      </c>
      <c r="AK252" s="87">
        <v>1</v>
      </c>
      <c r="BB252" s="262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98" t="s">
        <v>40</v>
      </c>
      <c r="Q253" s="399"/>
      <c r="R253" s="399"/>
      <c r="S253" s="399"/>
      <c r="T253" s="399"/>
      <c r="U253" s="399"/>
      <c r="V253" s="400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01"/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2"/>
      <c r="P254" s="398" t="s">
        <v>40</v>
      </c>
      <c r="Q254" s="399"/>
      <c r="R254" s="399"/>
      <c r="S254" s="399"/>
      <c r="T254" s="399"/>
      <c r="U254" s="399"/>
      <c r="V254" s="400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91" t="s">
        <v>239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54"/>
      <c r="AB255" s="54"/>
      <c r="AC255" s="54"/>
    </row>
    <row r="256" spans="1:68" ht="16.5" customHeight="1" x14ac:dyDescent="0.25">
      <c r="A256" s="392" t="s">
        <v>239</v>
      </c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2"/>
      <c r="O256" s="392"/>
      <c r="P256" s="392"/>
      <c r="Q256" s="392"/>
      <c r="R256" s="392"/>
      <c r="S256" s="392"/>
      <c r="T256" s="392"/>
      <c r="U256" s="392"/>
      <c r="V256" s="392"/>
      <c r="W256" s="392"/>
      <c r="X256" s="392"/>
      <c r="Y256" s="392"/>
      <c r="Z256" s="392"/>
      <c r="AA256" s="65"/>
      <c r="AB256" s="65"/>
      <c r="AC256" s="82"/>
    </row>
    <row r="257" spans="1:68" ht="14.25" customHeight="1" x14ac:dyDescent="0.25">
      <c r="A257" s="393" t="s">
        <v>80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93"/>
      <c r="AA257" s="66"/>
      <c r="AB257" s="66"/>
      <c r="AC257" s="83"/>
    </row>
    <row r="258" spans="1:68" ht="27" customHeight="1" x14ac:dyDescent="0.25">
      <c r="A258" s="63" t="s">
        <v>374</v>
      </c>
      <c r="B258" s="63" t="s">
        <v>375</v>
      </c>
      <c r="C258" s="36">
        <v>4301071014</v>
      </c>
      <c r="D258" s="394">
        <v>4640242181264</v>
      </c>
      <c r="E258" s="394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85</v>
      </c>
      <c r="L258" s="37" t="s">
        <v>86</v>
      </c>
      <c r="M258" s="38" t="s">
        <v>84</v>
      </c>
      <c r="N258" s="38"/>
      <c r="O258" s="37">
        <v>180</v>
      </c>
      <c r="P258" s="489" t="s">
        <v>376</v>
      </c>
      <c r="Q258" s="396"/>
      <c r="R258" s="396"/>
      <c r="S258" s="396"/>
      <c r="T258" s="397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3" t="s">
        <v>377</v>
      </c>
      <c r="AG258" s="81"/>
      <c r="AJ258" s="87" t="s">
        <v>87</v>
      </c>
      <c r="AK258" s="87">
        <v>1</v>
      </c>
      <c r="BB258" s="26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378</v>
      </c>
      <c r="B259" s="63" t="s">
        <v>379</v>
      </c>
      <c r="C259" s="36">
        <v>4301071021</v>
      </c>
      <c r="D259" s="394">
        <v>4640242181325</v>
      </c>
      <c r="E259" s="394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490" t="s">
        <v>380</v>
      </c>
      <c r="Q259" s="396"/>
      <c r="R259" s="396"/>
      <c r="S259" s="396"/>
      <c r="T259" s="39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377</v>
      </c>
      <c r="AG259" s="81"/>
      <c r="AJ259" s="87" t="s">
        <v>87</v>
      </c>
      <c r="AK259" s="87">
        <v>1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381</v>
      </c>
      <c r="B260" s="63" t="s">
        <v>382</v>
      </c>
      <c r="C260" s="36">
        <v>4301070993</v>
      </c>
      <c r="D260" s="394">
        <v>4640242180670</v>
      </c>
      <c r="E260" s="394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85</v>
      </c>
      <c r="L260" s="37" t="s">
        <v>86</v>
      </c>
      <c r="M260" s="38" t="s">
        <v>84</v>
      </c>
      <c r="N260" s="38"/>
      <c r="O260" s="37">
        <v>180</v>
      </c>
      <c r="P260" s="491" t="s">
        <v>383</v>
      </c>
      <c r="Q260" s="396"/>
      <c r="R260" s="396"/>
      <c r="S260" s="396"/>
      <c r="T260" s="39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384</v>
      </c>
      <c r="AG260" s="81"/>
      <c r="AJ260" s="87" t="s">
        <v>87</v>
      </c>
      <c r="AK260" s="87">
        <v>1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40</v>
      </c>
      <c r="Q261" s="399"/>
      <c r="R261" s="399"/>
      <c r="S261" s="399"/>
      <c r="T261" s="399"/>
      <c r="U261" s="399"/>
      <c r="V261" s="400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40</v>
      </c>
      <c r="Q262" s="399"/>
      <c r="R262" s="399"/>
      <c r="S262" s="399"/>
      <c r="T262" s="399"/>
      <c r="U262" s="399"/>
      <c r="V262" s="400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93" t="s">
        <v>144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66"/>
      <c r="AB263" s="66"/>
      <c r="AC263" s="83"/>
    </row>
    <row r="264" spans="1:68" ht="27" customHeight="1" x14ac:dyDescent="0.25">
      <c r="A264" s="63" t="s">
        <v>385</v>
      </c>
      <c r="B264" s="63" t="s">
        <v>386</v>
      </c>
      <c r="C264" s="36">
        <v>4301131019</v>
      </c>
      <c r="D264" s="394">
        <v>4640242180427</v>
      </c>
      <c r="E264" s="394"/>
      <c r="F264" s="62">
        <v>1.8</v>
      </c>
      <c r="G264" s="37">
        <v>1</v>
      </c>
      <c r="H264" s="62">
        <v>1.8</v>
      </c>
      <c r="I264" s="62">
        <v>1.915</v>
      </c>
      <c r="J264" s="37">
        <v>234</v>
      </c>
      <c r="K264" s="37" t="s">
        <v>134</v>
      </c>
      <c r="L264" s="37" t="s">
        <v>86</v>
      </c>
      <c r="M264" s="38" t="s">
        <v>84</v>
      </c>
      <c r="N264" s="38"/>
      <c r="O264" s="37">
        <v>180</v>
      </c>
      <c r="P264" s="492" t="s">
        <v>387</v>
      </c>
      <c r="Q264" s="396"/>
      <c r="R264" s="396"/>
      <c r="S264" s="396"/>
      <c r="T264" s="39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69" t="s">
        <v>388</v>
      </c>
      <c r="AG264" s="81"/>
      <c r="AJ264" s="87" t="s">
        <v>87</v>
      </c>
      <c r="AK264" s="87">
        <v>1</v>
      </c>
      <c r="BB264" s="270" t="s">
        <v>94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98" t="s">
        <v>40</v>
      </c>
      <c r="Q265" s="399"/>
      <c r="R265" s="399"/>
      <c r="S265" s="399"/>
      <c r="T265" s="399"/>
      <c r="U265" s="399"/>
      <c r="V265" s="400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401"/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2"/>
      <c r="P266" s="398" t="s">
        <v>40</v>
      </c>
      <c r="Q266" s="399"/>
      <c r="R266" s="399"/>
      <c r="S266" s="399"/>
      <c r="T266" s="399"/>
      <c r="U266" s="399"/>
      <c r="V266" s="400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393" t="s">
        <v>89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66"/>
      <c r="AB267" s="66"/>
      <c r="AC267" s="83"/>
    </row>
    <row r="268" spans="1:68" ht="27" customHeight="1" x14ac:dyDescent="0.25">
      <c r="A268" s="63" t="s">
        <v>389</v>
      </c>
      <c r="B268" s="63" t="s">
        <v>390</v>
      </c>
      <c r="C268" s="36">
        <v>4301132080</v>
      </c>
      <c r="D268" s="394">
        <v>4640242180397</v>
      </c>
      <c r="E268" s="394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85</v>
      </c>
      <c r="L268" s="37" t="s">
        <v>86</v>
      </c>
      <c r="M268" s="38" t="s">
        <v>84</v>
      </c>
      <c r="N268" s="38"/>
      <c r="O268" s="37">
        <v>180</v>
      </c>
      <c r="P268" s="493" t="s">
        <v>391</v>
      </c>
      <c r="Q268" s="396"/>
      <c r="R268" s="396"/>
      <c r="S268" s="396"/>
      <c r="T268" s="39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1" t="s">
        <v>392</v>
      </c>
      <c r="AG268" s="81"/>
      <c r="AJ268" s="87" t="s">
        <v>87</v>
      </c>
      <c r="AK268" s="87">
        <v>1</v>
      </c>
      <c r="BB268" s="272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393</v>
      </c>
      <c r="B269" s="63" t="s">
        <v>394</v>
      </c>
      <c r="C269" s="36">
        <v>4301132104</v>
      </c>
      <c r="D269" s="394">
        <v>4640242181219</v>
      </c>
      <c r="E269" s="394"/>
      <c r="F269" s="62">
        <v>0.3</v>
      </c>
      <c r="G269" s="37">
        <v>9</v>
      </c>
      <c r="H269" s="62">
        <v>2.7</v>
      </c>
      <c r="I269" s="62">
        <v>2.8450000000000002</v>
      </c>
      <c r="J269" s="37">
        <v>234</v>
      </c>
      <c r="K269" s="37" t="s">
        <v>134</v>
      </c>
      <c r="L269" s="37" t="s">
        <v>86</v>
      </c>
      <c r="M269" s="38" t="s">
        <v>84</v>
      </c>
      <c r="N269" s="38"/>
      <c r="O269" s="37">
        <v>180</v>
      </c>
      <c r="P269" s="494" t="s">
        <v>395</v>
      </c>
      <c r="Q269" s="396"/>
      <c r="R269" s="396"/>
      <c r="S269" s="396"/>
      <c r="T269" s="39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73" t="s">
        <v>392</v>
      </c>
      <c r="AG269" s="81"/>
      <c r="AJ269" s="87" t="s">
        <v>87</v>
      </c>
      <c r="AK269" s="87">
        <v>1</v>
      </c>
      <c r="BB269" s="274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40</v>
      </c>
      <c r="Q270" s="399"/>
      <c r="R270" s="399"/>
      <c r="S270" s="399"/>
      <c r="T270" s="399"/>
      <c r="U270" s="399"/>
      <c r="V270" s="400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40</v>
      </c>
      <c r="Q271" s="399"/>
      <c r="R271" s="399"/>
      <c r="S271" s="399"/>
      <c r="T271" s="399"/>
      <c r="U271" s="399"/>
      <c r="V271" s="400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14.25" customHeight="1" x14ac:dyDescent="0.25">
      <c r="A272" s="393" t="s">
        <v>176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66"/>
      <c r="AB272" s="66"/>
      <c r="AC272" s="83"/>
    </row>
    <row r="273" spans="1:68" ht="27" customHeight="1" x14ac:dyDescent="0.25">
      <c r="A273" s="63" t="s">
        <v>396</v>
      </c>
      <c r="B273" s="63" t="s">
        <v>397</v>
      </c>
      <c r="C273" s="36">
        <v>4301136028</v>
      </c>
      <c r="D273" s="394">
        <v>4640242180304</v>
      </c>
      <c r="E273" s="394"/>
      <c r="F273" s="62">
        <v>2.7</v>
      </c>
      <c r="G273" s="37">
        <v>1</v>
      </c>
      <c r="H273" s="62">
        <v>2.7</v>
      </c>
      <c r="I273" s="62">
        <v>2.8906000000000001</v>
      </c>
      <c r="J273" s="37">
        <v>126</v>
      </c>
      <c r="K273" s="37" t="s">
        <v>95</v>
      </c>
      <c r="L273" s="37" t="s">
        <v>86</v>
      </c>
      <c r="M273" s="38" t="s">
        <v>84</v>
      </c>
      <c r="N273" s="38"/>
      <c r="O273" s="37">
        <v>180</v>
      </c>
      <c r="P273" s="495" t="s">
        <v>398</v>
      </c>
      <c r="Q273" s="396"/>
      <c r="R273" s="396"/>
      <c r="S273" s="396"/>
      <c r="T273" s="397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75" t="s">
        <v>399</v>
      </c>
      <c r="AG273" s="81"/>
      <c r="AJ273" s="87" t="s">
        <v>87</v>
      </c>
      <c r="AK273" s="87">
        <v>1</v>
      </c>
      <c r="BB273" s="276" t="s">
        <v>94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400</v>
      </c>
      <c r="B274" s="63" t="s">
        <v>401</v>
      </c>
      <c r="C274" s="36">
        <v>4301136026</v>
      </c>
      <c r="D274" s="394">
        <v>4640242180236</v>
      </c>
      <c r="E274" s="394"/>
      <c r="F274" s="62">
        <v>5</v>
      </c>
      <c r="G274" s="37">
        <v>1</v>
      </c>
      <c r="H274" s="62">
        <v>5</v>
      </c>
      <c r="I274" s="62">
        <v>5.2350000000000003</v>
      </c>
      <c r="J274" s="37">
        <v>84</v>
      </c>
      <c r="K274" s="37" t="s">
        <v>85</v>
      </c>
      <c r="L274" s="37" t="s">
        <v>86</v>
      </c>
      <c r="M274" s="38" t="s">
        <v>84</v>
      </c>
      <c r="N274" s="38"/>
      <c r="O274" s="37">
        <v>180</v>
      </c>
      <c r="P274" s="496" t="s">
        <v>402</v>
      </c>
      <c r="Q274" s="396"/>
      <c r="R274" s="396"/>
      <c r="S274" s="396"/>
      <c r="T274" s="397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77" t="s">
        <v>399</v>
      </c>
      <c r="AG274" s="81"/>
      <c r="AJ274" s="87" t="s">
        <v>87</v>
      </c>
      <c r="AK274" s="87">
        <v>1</v>
      </c>
      <c r="BB274" s="278" t="s">
        <v>94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403</v>
      </c>
      <c r="B275" s="63" t="s">
        <v>404</v>
      </c>
      <c r="C275" s="36">
        <v>4301136029</v>
      </c>
      <c r="D275" s="394">
        <v>4640242180410</v>
      </c>
      <c r="E275" s="394"/>
      <c r="F275" s="62">
        <v>2.2400000000000002</v>
      </c>
      <c r="G275" s="37">
        <v>1</v>
      </c>
      <c r="H275" s="62">
        <v>2.2400000000000002</v>
      </c>
      <c r="I275" s="62">
        <v>2.4319999999999999</v>
      </c>
      <c r="J275" s="37">
        <v>126</v>
      </c>
      <c r="K275" s="37" t="s">
        <v>95</v>
      </c>
      <c r="L275" s="37" t="s">
        <v>86</v>
      </c>
      <c r="M275" s="38" t="s">
        <v>84</v>
      </c>
      <c r="N275" s="38"/>
      <c r="O275" s="37">
        <v>180</v>
      </c>
      <c r="P275" s="4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96"/>
      <c r="R275" s="396"/>
      <c r="S275" s="396"/>
      <c r="T275" s="397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79" t="s">
        <v>399</v>
      </c>
      <c r="AG275" s="81"/>
      <c r="AJ275" s="87" t="s">
        <v>87</v>
      </c>
      <c r="AK275" s="87">
        <v>1</v>
      </c>
      <c r="BB275" s="280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40</v>
      </c>
      <c r="Q276" s="399"/>
      <c r="R276" s="399"/>
      <c r="S276" s="399"/>
      <c r="T276" s="399"/>
      <c r="U276" s="399"/>
      <c r="V276" s="400"/>
      <c r="W276" s="42" t="s">
        <v>39</v>
      </c>
      <c r="X276" s="43">
        <f>IFERROR(SUM(X273:X275),"0")</f>
        <v>0</v>
      </c>
      <c r="Y276" s="43">
        <f>IFERROR(SUM(Y273:Y275),"0")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2"/>
      <c r="P277" s="398" t="s">
        <v>40</v>
      </c>
      <c r="Q277" s="399"/>
      <c r="R277" s="399"/>
      <c r="S277" s="399"/>
      <c r="T277" s="399"/>
      <c r="U277" s="399"/>
      <c r="V277" s="400"/>
      <c r="W277" s="42" t="s">
        <v>0</v>
      </c>
      <c r="X277" s="43">
        <f>IFERROR(SUMPRODUCT(X273:X275*H273:H275),"0")</f>
        <v>0</v>
      </c>
      <c r="Y277" s="43">
        <f>IFERROR(SUMPRODUCT(Y273:Y275*H273:H275),"0")</f>
        <v>0</v>
      </c>
      <c r="Z277" s="42"/>
      <c r="AA277" s="67"/>
      <c r="AB277" s="67"/>
      <c r="AC277" s="67"/>
    </row>
    <row r="278" spans="1:68" ht="14.25" customHeight="1" x14ac:dyDescent="0.25">
      <c r="A278" s="393" t="s">
        <v>138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66"/>
      <c r="AB278" s="66"/>
      <c r="AC278" s="83"/>
    </row>
    <row r="279" spans="1:68" ht="27" customHeight="1" x14ac:dyDescent="0.25">
      <c r="A279" s="63" t="s">
        <v>405</v>
      </c>
      <c r="B279" s="63" t="s">
        <v>406</v>
      </c>
      <c r="C279" s="36">
        <v>4301135504</v>
      </c>
      <c r="D279" s="394">
        <v>4640242181554</v>
      </c>
      <c r="E279" s="394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95</v>
      </c>
      <c r="L279" s="37" t="s">
        <v>86</v>
      </c>
      <c r="M279" s="38" t="s">
        <v>84</v>
      </c>
      <c r="N279" s="38"/>
      <c r="O279" s="37">
        <v>180</v>
      </c>
      <c r="P279" s="498" t="s">
        <v>407</v>
      </c>
      <c r="Q279" s="396"/>
      <c r="R279" s="396"/>
      <c r="S279" s="396"/>
      <c r="T279" s="397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ref="Y279:Y299" si="18"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1" t="s">
        <v>408</v>
      </c>
      <c r="AG279" s="81"/>
      <c r="AJ279" s="87" t="s">
        <v>87</v>
      </c>
      <c r="AK279" s="87">
        <v>1</v>
      </c>
      <c r="BB279" s="282" t="s">
        <v>94</v>
      </c>
      <c r="BM279" s="81">
        <f t="shared" ref="BM279:BM299" si="19">IFERROR(X279*I279,"0")</f>
        <v>0</v>
      </c>
      <c r="BN279" s="81">
        <f t="shared" ref="BN279:BN299" si="20">IFERROR(Y279*I279,"0")</f>
        <v>0</v>
      </c>
      <c r="BO279" s="81">
        <f t="shared" ref="BO279:BO299" si="21">IFERROR(X279/J279,"0")</f>
        <v>0</v>
      </c>
      <c r="BP279" s="81">
        <f t="shared" ref="BP279:BP299" si="22">IFERROR(Y279/J279,"0")</f>
        <v>0</v>
      </c>
    </row>
    <row r="280" spans="1:68" ht="27" customHeight="1" x14ac:dyDescent="0.25">
      <c r="A280" s="63" t="s">
        <v>409</v>
      </c>
      <c r="B280" s="63" t="s">
        <v>410</v>
      </c>
      <c r="C280" s="36">
        <v>4301135394</v>
      </c>
      <c r="D280" s="394">
        <v>4640242181561</v>
      </c>
      <c r="E280" s="394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86</v>
      </c>
      <c r="M280" s="38" t="s">
        <v>84</v>
      </c>
      <c r="N280" s="38"/>
      <c r="O280" s="37">
        <v>180</v>
      </c>
      <c r="P280" s="499" t="s">
        <v>411</v>
      </c>
      <c r="Q280" s="396"/>
      <c r="R280" s="396"/>
      <c r="S280" s="396"/>
      <c r="T280" s="397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3" t="s">
        <v>412</v>
      </c>
      <c r="AG280" s="81"/>
      <c r="AJ280" s="87" t="s">
        <v>87</v>
      </c>
      <c r="AK280" s="87">
        <v>1</v>
      </c>
      <c r="BB280" s="284" t="s">
        <v>94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413</v>
      </c>
      <c r="B281" s="63" t="s">
        <v>414</v>
      </c>
      <c r="C281" s="36">
        <v>4301135552</v>
      </c>
      <c r="D281" s="394">
        <v>4640242181431</v>
      </c>
      <c r="E281" s="394"/>
      <c r="F281" s="62">
        <v>3.5</v>
      </c>
      <c r="G281" s="37">
        <v>1</v>
      </c>
      <c r="H281" s="62">
        <v>3.5</v>
      </c>
      <c r="I281" s="62">
        <v>3.6920000000000002</v>
      </c>
      <c r="J281" s="37">
        <v>126</v>
      </c>
      <c r="K281" s="37" t="s">
        <v>95</v>
      </c>
      <c r="L281" s="37" t="s">
        <v>86</v>
      </c>
      <c r="M281" s="38" t="s">
        <v>84</v>
      </c>
      <c r="N281" s="38"/>
      <c r="O281" s="37">
        <v>180</v>
      </c>
      <c r="P281" s="500" t="s">
        <v>415</v>
      </c>
      <c r="Q281" s="396"/>
      <c r="R281" s="396"/>
      <c r="S281" s="396"/>
      <c r="T281" s="39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85" t="s">
        <v>416</v>
      </c>
      <c r="AG281" s="81"/>
      <c r="AJ281" s="87" t="s">
        <v>87</v>
      </c>
      <c r="AK281" s="87">
        <v>1</v>
      </c>
      <c r="BB281" s="286" t="s">
        <v>94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27" customHeight="1" x14ac:dyDescent="0.25">
      <c r="A282" s="63" t="s">
        <v>417</v>
      </c>
      <c r="B282" s="63" t="s">
        <v>418</v>
      </c>
      <c r="C282" s="36">
        <v>4301135374</v>
      </c>
      <c r="D282" s="394">
        <v>4640242181424</v>
      </c>
      <c r="E282" s="394"/>
      <c r="F282" s="62">
        <v>5.5</v>
      </c>
      <c r="G282" s="37">
        <v>1</v>
      </c>
      <c r="H282" s="62">
        <v>5.5</v>
      </c>
      <c r="I282" s="62">
        <v>5.7350000000000003</v>
      </c>
      <c r="J282" s="37">
        <v>84</v>
      </c>
      <c r="K282" s="37" t="s">
        <v>85</v>
      </c>
      <c r="L282" s="37" t="s">
        <v>86</v>
      </c>
      <c r="M282" s="38" t="s">
        <v>84</v>
      </c>
      <c r="N282" s="38"/>
      <c r="O282" s="37">
        <v>180</v>
      </c>
      <c r="P282" s="501" t="s">
        <v>419</v>
      </c>
      <c r="Q282" s="396"/>
      <c r="R282" s="396"/>
      <c r="S282" s="396"/>
      <c r="T282" s="39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7" t="s">
        <v>408</v>
      </c>
      <c r="AG282" s="81"/>
      <c r="AJ282" s="87" t="s">
        <v>87</v>
      </c>
      <c r="AK282" s="87">
        <v>1</v>
      </c>
      <c r="BB282" s="288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420</v>
      </c>
      <c r="B283" s="63" t="s">
        <v>421</v>
      </c>
      <c r="C283" s="36">
        <v>4301135320</v>
      </c>
      <c r="D283" s="394">
        <v>4640242181592</v>
      </c>
      <c r="E283" s="394"/>
      <c r="F283" s="62">
        <v>3.5</v>
      </c>
      <c r="G283" s="37">
        <v>1</v>
      </c>
      <c r="H283" s="62">
        <v>3.5</v>
      </c>
      <c r="I283" s="62">
        <v>3.6850000000000001</v>
      </c>
      <c r="J283" s="37">
        <v>126</v>
      </c>
      <c r="K283" s="37" t="s">
        <v>95</v>
      </c>
      <c r="L283" s="37" t="s">
        <v>86</v>
      </c>
      <c r="M283" s="38" t="s">
        <v>84</v>
      </c>
      <c r="N283" s="38"/>
      <c r="O283" s="37">
        <v>180</v>
      </c>
      <c r="P283" s="502" t="s">
        <v>422</v>
      </c>
      <c r="Q283" s="396"/>
      <c r="R283" s="396"/>
      <c r="S283" s="396"/>
      <c r="T283" s="39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ref="Z283:Z290" si="23">IFERROR(IF(X283="","",X283*0.00936),"")</f>
        <v>0</v>
      </c>
      <c r="AA283" s="68" t="s">
        <v>46</v>
      </c>
      <c r="AB283" s="69" t="s">
        <v>46</v>
      </c>
      <c r="AC283" s="289" t="s">
        <v>423</v>
      </c>
      <c r="AG283" s="81"/>
      <c r="AJ283" s="87" t="s">
        <v>87</v>
      </c>
      <c r="AK283" s="87">
        <v>1</v>
      </c>
      <c r="BB283" s="290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424</v>
      </c>
      <c r="B284" s="63" t="s">
        <v>425</v>
      </c>
      <c r="C284" s="36">
        <v>4301135405</v>
      </c>
      <c r="D284" s="394">
        <v>4640242181523</v>
      </c>
      <c r="E284" s="394"/>
      <c r="F284" s="62">
        <v>3</v>
      </c>
      <c r="G284" s="37">
        <v>1</v>
      </c>
      <c r="H284" s="62">
        <v>3</v>
      </c>
      <c r="I284" s="62">
        <v>3.1920000000000002</v>
      </c>
      <c r="J284" s="37">
        <v>126</v>
      </c>
      <c r="K284" s="37" t="s">
        <v>95</v>
      </c>
      <c r="L284" s="37" t="s">
        <v>86</v>
      </c>
      <c r="M284" s="38" t="s">
        <v>84</v>
      </c>
      <c r="N284" s="38"/>
      <c r="O284" s="37">
        <v>180</v>
      </c>
      <c r="P284" s="503" t="s">
        <v>426</v>
      </c>
      <c r="Q284" s="396"/>
      <c r="R284" s="396"/>
      <c r="S284" s="396"/>
      <c r="T284" s="39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1" t="s">
        <v>412</v>
      </c>
      <c r="AG284" s="81"/>
      <c r="AJ284" s="87" t="s">
        <v>87</v>
      </c>
      <c r="AK284" s="87">
        <v>1</v>
      </c>
      <c r="BB284" s="292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427</v>
      </c>
      <c r="B285" s="63" t="s">
        <v>428</v>
      </c>
      <c r="C285" s="36">
        <v>4301135404</v>
      </c>
      <c r="D285" s="394">
        <v>4640242181516</v>
      </c>
      <c r="E285" s="394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95</v>
      </c>
      <c r="L285" s="37" t="s">
        <v>86</v>
      </c>
      <c r="M285" s="38" t="s">
        <v>84</v>
      </c>
      <c r="N285" s="38"/>
      <c r="O285" s="37">
        <v>180</v>
      </c>
      <c r="P285" s="504" t="s">
        <v>429</v>
      </c>
      <c r="Q285" s="396"/>
      <c r="R285" s="396"/>
      <c r="S285" s="396"/>
      <c r="T285" s="39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293" t="s">
        <v>416</v>
      </c>
      <c r="AG285" s="81"/>
      <c r="AJ285" s="87" t="s">
        <v>87</v>
      </c>
      <c r="AK285" s="87">
        <v>1</v>
      </c>
      <c r="BB285" s="294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37.5" customHeight="1" x14ac:dyDescent="0.25">
      <c r="A286" s="63" t="s">
        <v>430</v>
      </c>
      <c r="B286" s="63" t="s">
        <v>431</v>
      </c>
      <c r="C286" s="36">
        <v>4301135402</v>
      </c>
      <c r="D286" s="394">
        <v>4640242181493</v>
      </c>
      <c r="E286" s="394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95</v>
      </c>
      <c r="L286" s="37" t="s">
        <v>86</v>
      </c>
      <c r="M286" s="38" t="s">
        <v>84</v>
      </c>
      <c r="N286" s="38"/>
      <c r="O286" s="37">
        <v>180</v>
      </c>
      <c r="P286" s="505" t="s">
        <v>432</v>
      </c>
      <c r="Q286" s="396"/>
      <c r="R286" s="396"/>
      <c r="S286" s="396"/>
      <c r="T286" s="39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408</v>
      </c>
      <c r="AG286" s="81"/>
      <c r="AJ286" s="87" t="s">
        <v>87</v>
      </c>
      <c r="AK286" s="87">
        <v>1</v>
      </c>
      <c r="BB286" s="296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433</v>
      </c>
      <c r="B287" s="63" t="s">
        <v>434</v>
      </c>
      <c r="C287" s="36">
        <v>4301135375</v>
      </c>
      <c r="D287" s="394">
        <v>4640242181486</v>
      </c>
      <c r="E287" s="394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95</v>
      </c>
      <c r="L287" s="37" t="s">
        <v>86</v>
      </c>
      <c r="M287" s="38" t="s">
        <v>84</v>
      </c>
      <c r="N287" s="38"/>
      <c r="O287" s="37">
        <v>180</v>
      </c>
      <c r="P287" s="506" t="s">
        <v>435</v>
      </c>
      <c r="Q287" s="396"/>
      <c r="R287" s="396"/>
      <c r="S287" s="396"/>
      <c r="T287" s="39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408</v>
      </c>
      <c r="AG287" s="81"/>
      <c r="AJ287" s="87" t="s">
        <v>87</v>
      </c>
      <c r="AK287" s="87">
        <v>1</v>
      </c>
      <c r="BB287" s="298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436</v>
      </c>
      <c r="B288" s="63" t="s">
        <v>437</v>
      </c>
      <c r="C288" s="36">
        <v>4301135403</v>
      </c>
      <c r="D288" s="394">
        <v>4640242181509</v>
      </c>
      <c r="E288" s="394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95</v>
      </c>
      <c r="L288" s="37" t="s">
        <v>86</v>
      </c>
      <c r="M288" s="38" t="s">
        <v>84</v>
      </c>
      <c r="N288" s="38"/>
      <c r="O288" s="37">
        <v>180</v>
      </c>
      <c r="P288" s="507" t="s">
        <v>438</v>
      </c>
      <c r="Q288" s="396"/>
      <c r="R288" s="396"/>
      <c r="S288" s="396"/>
      <c r="T288" s="39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408</v>
      </c>
      <c r="AG288" s="81"/>
      <c r="AJ288" s="87" t="s">
        <v>87</v>
      </c>
      <c r="AK288" s="87">
        <v>1</v>
      </c>
      <c r="BB288" s="300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439</v>
      </c>
      <c r="B289" s="63" t="s">
        <v>440</v>
      </c>
      <c r="C289" s="36">
        <v>4301135304</v>
      </c>
      <c r="D289" s="394">
        <v>4640242181240</v>
      </c>
      <c r="E289" s="394"/>
      <c r="F289" s="62">
        <v>0.3</v>
      </c>
      <c r="G289" s="37">
        <v>9</v>
      </c>
      <c r="H289" s="62">
        <v>2.7</v>
      </c>
      <c r="I289" s="62">
        <v>2.88</v>
      </c>
      <c r="J289" s="37">
        <v>126</v>
      </c>
      <c r="K289" s="37" t="s">
        <v>95</v>
      </c>
      <c r="L289" s="37" t="s">
        <v>86</v>
      </c>
      <c r="M289" s="38" t="s">
        <v>84</v>
      </c>
      <c r="N289" s="38"/>
      <c r="O289" s="37">
        <v>180</v>
      </c>
      <c r="P289" s="508" t="s">
        <v>441</v>
      </c>
      <c r="Q289" s="396"/>
      <c r="R289" s="396"/>
      <c r="S289" s="396"/>
      <c r="T289" s="39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408</v>
      </c>
      <c r="AG289" s="81"/>
      <c r="AJ289" s="87" t="s">
        <v>87</v>
      </c>
      <c r="AK289" s="87">
        <v>1</v>
      </c>
      <c r="BB289" s="302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442</v>
      </c>
      <c r="B290" s="63" t="s">
        <v>443</v>
      </c>
      <c r="C290" s="36">
        <v>4301135310</v>
      </c>
      <c r="D290" s="394">
        <v>4640242181318</v>
      </c>
      <c r="E290" s="394"/>
      <c r="F290" s="62">
        <v>0.3</v>
      </c>
      <c r="G290" s="37">
        <v>9</v>
      </c>
      <c r="H290" s="62">
        <v>2.7</v>
      </c>
      <c r="I290" s="62">
        <v>2.988</v>
      </c>
      <c r="J290" s="37">
        <v>126</v>
      </c>
      <c r="K290" s="37" t="s">
        <v>95</v>
      </c>
      <c r="L290" s="37" t="s">
        <v>86</v>
      </c>
      <c r="M290" s="38" t="s">
        <v>84</v>
      </c>
      <c r="N290" s="38"/>
      <c r="O290" s="37">
        <v>180</v>
      </c>
      <c r="P290" s="509" t="s">
        <v>444</v>
      </c>
      <c r="Q290" s="396"/>
      <c r="R290" s="396"/>
      <c r="S290" s="396"/>
      <c r="T290" s="39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303" t="s">
        <v>412</v>
      </c>
      <c r="AG290" s="81"/>
      <c r="AJ290" s="87" t="s">
        <v>87</v>
      </c>
      <c r="AK290" s="87">
        <v>1</v>
      </c>
      <c r="BB290" s="304" t="s">
        <v>94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445</v>
      </c>
      <c r="B291" s="63" t="s">
        <v>446</v>
      </c>
      <c r="C291" s="36">
        <v>4301135306</v>
      </c>
      <c r="D291" s="394">
        <v>4640242181578</v>
      </c>
      <c r="E291" s="394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134</v>
      </c>
      <c r="L291" s="37" t="s">
        <v>86</v>
      </c>
      <c r="M291" s="38" t="s">
        <v>84</v>
      </c>
      <c r="N291" s="38"/>
      <c r="O291" s="37">
        <v>180</v>
      </c>
      <c r="P291" s="510" t="s">
        <v>447</v>
      </c>
      <c r="Q291" s="396"/>
      <c r="R291" s="396"/>
      <c r="S291" s="396"/>
      <c r="T291" s="39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05" t="s">
        <v>408</v>
      </c>
      <c r="AG291" s="81"/>
      <c r="AJ291" s="87" t="s">
        <v>87</v>
      </c>
      <c r="AK291" s="87">
        <v>1</v>
      </c>
      <c r="BB291" s="306" t="s">
        <v>94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448</v>
      </c>
      <c r="B292" s="63" t="s">
        <v>449</v>
      </c>
      <c r="C292" s="36">
        <v>4301135305</v>
      </c>
      <c r="D292" s="394">
        <v>4640242181394</v>
      </c>
      <c r="E292" s="394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134</v>
      </c>
      <c r="L292" s="37" t="s">
        <v>86</v>
      </c>
      <c r="M292" s="38" t="s">
        <v>84</v>
      </c>
      <c r="N292" s="38"/>
      <c r="O292" s="37">
        <v>180</v>
      </c>
      <c r="P292" s="511" t="s">
        <v>450</v>
      </c>
      <c r="Q292" s="396"/>
      <c r="R292" s="396"/>
      <c r="S292" s="396"/>
      <c r="T292" s="39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07" t="s">
        <v>408</v>
      </c>
      <c r="AG292" s="81"/>
      <c r="AJ292" s="87" t="s">
        <v>87</v>
      </c>
      <c r="AK292" s="87">
        <v>1</v>
      </c>
      <c r="BB292" s="308" t="s">
        <v>94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451</v>
      </c>
      <c r="B293" s="63" t="s">
        <v>452</v>
      </c>
      <c r="C293" s="36">
        <v>4301135309</v>
      </c>
      <c r="D293" s="394">
        <v>4640242181332</v>
      </c>
      <c r="E293" s="394"/>
      <c r="F293" s="62">
        <v>0.3</v>
      </c>
      <c r="G293" s="37">
        <v>9</v>
      </c>
      <c r="H293" s="62">
        <v>2.7</v>
      </c>
      <c r="I293" s="62">
        <v>2.9079999999999999</v>
      </c>
      <c r="J293" s="37">
        <v>234</v>
      </c>
      <c r="K293" s="37" t="s">
        <v>134</v>
      </c>
      <c r="L293" s="37" t="s">
        <v>86</v>
      </c>
      <c r="M293" s="38" t="s">
        <v>84</v>
      </c>
      <c r="N293" s="38"/>
      <c r="O293" s="37">
        <v>180</v>
      </c>
      <c r="P293" s="512" t="s">
        <v>453</v>
      </c>
      <c r="Q293" s="396"/>
      <c r="R293" s="396"/>
      <c r="S293" s="396"/>
      <c r="T293" s="39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408</v>
      </c>
      <c r="AG293" s="81"/>
      <c r="AJ293" s="87" t="s">
        <v>87</v>
      </c>
      <c r="AK293" s="87">
        <v>1</v>
      </c>
      <c r="BB293" s="310" t="s">
        <v>94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454</v>
      </c>
      <c r="B294" s="63" t="s">
        <v>455</v>
      </c>
      <c r="C294" s="36">
        <v>4301135308</v>
      </c>
      <c r="D294" s="394">
        <v>4640242181349</v>
      </c>
      <c r="E294" s="394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134</v>
      </c>
      <c r="L294" s="37" t="s">
        <v>86</v>
      </c>
      <c r="M294" s="38" t="s">
        <v>84</v>
      </c>
      <c r="N294" s="38"/>
      <c r="O294" s="37">
        <v>180</v>
      </c>
      <c r="P294" s="513" t="s">
        <v>456</v>
      </c>
      <c r="Q294" s="396"/>
      <c r="R294" s="396"/>
      <c r="S294" s="396"/>
      <c r="T294" s="39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408</v>
      </c>
      <c r="AG294" s="81"/>
      <c r="AJ294" s="87" t="s">
        <v>87</v>
      </c>
      <c r="AK294" s="87">
        <v>1</v>
      </c>
      <c r="BB294" s="312" t="s">
        <v>94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457</v>
      </c>
      <c r="B295" s="63" t="s">
        <v>458</v>
      </c>
      <c r="C295" s="36">
        <v>4301135307</v>
      </c>
      <c r="D295" s="394">
        <v>4640242181370</v>
      </c>
      <c r="E295" s="394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134</v>
      </c>
      <c r="L295" s="37" t="s">
        <v>86</v>
      </c>
      <c r="M295" s="38" t="s">
        <v>84</v>
      </c>
      <c r="N295" s="38"/>
      <c r="O295" s="37">
        <v>180</v>
      </c>
      <c r="P295" s="514" t="s">
        <v>459</v>
      </c>
      <c r="Q295" s="396"/>
      <c r="R295" s="396"/>
      <c r="S295" s="396"/>
      <c r="T295" s="39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460</v>
      </c>
      <c r="AG295" s="81"/>
      <c r="AJ295" s="87" t="s">
        <v>87</v>
      </c>
      <c r="AK295" s="87">
        <v>1</v>
      </c>
      <c r="BB295" s="314" t="s">
        <v>94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461</v>
      </c>
      <c r="B296" s="63" t="s">
        <v>462</v>
      </c>
      <c r="C296" s="36">
        <v>4301135318</v>
      </c>
      <c r="D296" s="394">
        <v>4607111037480</v>
      </c>
      <c r="E296" s="394"/>
      <c r="F296" s="62">
        <v>1</v>
      </c>
      <c r="G296" s="37">
        <v>4</v>
      </c>
      <c r="H296" s="62">
        <v>4</v>
      </c>
      <c r="I296" s="62">
        <v>4.2724000000000002</v>
      </c>
      <c r="J296" s="37">
        <v>84</v>
      </c>
      <c r="K296" s="37" t="s">
        <v>85</v>
      </c>
      <c r="L296" s="37" t="s">
        <v>86</v>
      </c>
      <c r="M296" s="38" t="s">
        <v>84</v>
      </c>
      <c r="N296" s="38"/>
      <c r="O296" s="37">
        <v>180</v>
      </c>
      <c r="P296" s="515" t="s">
        <v>463</v>
      </c>
      <c r="Q296" s="396"/>
      <c r="R296" s="396"/>
      <c r="S296" s="396"/>
      <c r="T296" s="39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15" t="s">
        <v>464</v>
      </c>
      <c r="AG296" s="81"/>
      <c r="AJ296" s="87" t="s">
        <v>87</v>
      </c>
      <c r="AK296" s="87">
        <v>1</v>
      </c>
      <c r="BB296" s="316" t="s">
        <v>94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465</v>
      </c>
      <c r="B297" s="63" t="s">
        <v>466</v>
      </c>
      <c r="C297" s="36">
        <v>4301135319</v>
      </c>
      <c r="D297" s="394">
        <v>4607111037473</v>
      </c>
      <c r="E297" s="394"/>
      <c r="F297" s="62">
        <v>1</v>
      </c>
      <c r="G297" s="37">
        <v>4</v>
      </c>
      <c r="H297" s="62">
        <v>4</v>
      </c>
      <c r="I297" s="62">
        <v>4.2300000000000004</v>
      </c>
      <c r="J297" s="37">
        <v>84</v>
      </c>
      <c r="K297" s="37" t="s">
        <v>85</v>
      </c>
      <c r="L297" s="37" t="s">
        <v>86</v>
      </c>
      <c r="M297" s="38" t="s">
        <v>84</v>
      </c>
      <c r="N297" s="38"/>
      <c r="O297" s="37">
        <v>180</v>
      </c>
      <c r="P297" s="516" t="s">
        <v>467</v>
      </c>
      <c r="Q297" s="396"/>
      <c r="R297" s="396"/>
      <c r="S297" s="396"/>
      <c r="T297" s="39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17" t="s">
        <v>468</v>
      </c>
      <c r="AG297" s="81"/>
      <c r="AJ297" s="87" t="s">
        <v>87</v>
      </c>
      <c r="AK297" s="87">
        <v>1</v>
      </c>
      <c r="BB297" s="318" t="s">
        <v>94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469</v>
      </c>
      <c r="B298" s="63" t="s">
        <v>470</v>
      </c>
      <c r="C298" s="36">
        <v>4301135198</v>
      </c>
      <c r="D298" s="394">
        <v>4640242180663</v>
      </c>
      <c r="E298" s="394"/>
      <c r="F298" s="62">
        <v>0.9</v>
      </c>
      <c r="G298" s="37">
        <v>4</v>
      </c>
      <c r="H298" s="62">
        <v>3.6</v>
      </c>
      <c r="I298" s="62">
        <v>3.83</v>
      </c>
      <c r="J298" s="37">
        <v>84</v>
      </c>
      <c r="K298" s="37" t="s">
        <v>85</v>
      </c>
      <c r="L298" s="37" t="s">
        <v>86</v>
      </c>
      <c r="M298" s="38" t="s">
        <v>84</v>
      </c>
      <c r="N298" s="38"/>
      <c r="O298" s="37">
        <v>180</v>
      </c>
      <c r="P298" s="517" t="s">
        <v>471</v>
      </c>
      <c r="Q298" s="396"/>
      <c r="R298" s="396"/>
      <c r="S298" s="396"/>
      <c r="T298" s="39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19" t="s">
        <v>472</v>
      </c>
      <c r="AG298" s="81"/>
      <c r="AJ298" s="87" t="s">
        <v>87</v>
      </c>
      <c r="AK298" s="87">
        <v>1</v>
      </c>
      <c r="BB298" s="320" t="s">
        <v>94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473</v>
      </c>
      <c r="B299" s="63" t="s">
        <v>474</v>
      </c>
      <c r="C299" s="36">
        <v>4301135723</v>
      </c>
      <c r="D299" s="394">
        <v>4640242181783</v>
      </c>
      <c r="E299" s="394"/>
      <c r="F299" s="62">
        <v>0.3</v>
      </c>
      <c r="G299" s="37">
        <v>9</v>
      </c>
      <c r="H299" s="62">
        <v>2.7</v>
      </c>
      <c r="I299" s="62">
        <v>2.988</v>
      </c>
      <c r="J299" s="37">
        <v>126</v>
      </c>
      <c r="K299" s="37" t="s">
        <v>95</v>
      </c>
      <c r="L299" s="37" t="s">
        <v>86</v>
      </c>
      <c r="M299" s="38" t="s">
        <v>84</v>
      </c>
      <c r="N299" s="38"/>
      <c r="O299" s="37">
        <v>180</v>
      </c>
      <c r="P299" s="518" t="s">
        <v>475</v>
      </c>
      <c r="Q299" s="396"/>
      <c r="R299" s="396"/>
      <c r="S299" s="396"/>
      <c r="T299" s="39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21" t="s">
        <v>476</v>
      </c>
      <c r="AG299" s="81"/>
      <c r="AJ299" s="87" t="s">
        <v>87</v>
      </c>
      <c r="AK299" s="87">
        <v>1</v>
      </c>
      <c r="BB299" s="322" t="s">
        <v>94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40</v>
      </c>
      <c r="Q300" s="399"/>
      <c r="R300" s="399"/>
      <c r="S300" s="399"/>
      <c r="T300" s="399"/>
      <c r="U300" s="399"/>
      <c r="V300" s="400"/>
      <c r="W300" s="42" t="s">
        <v>39</v>
      </c>
      <c r="X300" s="43">
        <f>IFERROR(SUM(X279:X299),"0")</f>
        <v>0</v>
      </c>
      <c r="Y300" s="43">
        <f>IFERROR(SUM(Y279:Y299),"0")</f>
        <v>0</v>
      </c>
      <c r="Z300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40</v>
      </c>
      <c r="Q301" s="399"/>
      <c r="R301" s="399"/>
      <c r="S301" s="399"/>
      <c r="T301" s="399"/>
      <c r="U301" s="399"/>
      <c r="V301" s="400"/>
      <c r="W301" s="42" t="s">
        <v>0</v>
      </c>
      <c r="X301" s="43">
        <f>IFERROR(SUMPRODUCT(X279:X299*H279:H299),"0")</f>
        <v>0</v>
      </c>
      <c r="Y301" s="43">
        <f>IFERROR(SUMPRODUCT(Y279:Y299*H279:H299),"0")</f>
        <v>0</v>
      </c>
      <c r="Z301" s="42"/>
      <c r="AA301" s="67"/>
      <c r="AB301" s="67"/>
      <c r="AC301" s="67"/>
    </row>
    <row r="302" spans="1:68" ht="15" customHeight="1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522"/>
      <c r="P302" s="519" t="s">
        <v>33</v>
      </c>
      <c r="Q302" s="520"/>
      <c r="R302" s="520"/>
      <c r="S302" s="520"/>
      <c r="T302" s="520"/>
      <c r="U302" s="520"/>
      <c r="V302" s="521"/>
      <c r="W302" s="42" t="s">
        <v>0</v>
      </c>
      <c r="X302" s="43">
        <f>IFERROR(X24+X33+X38+X52+X58+X63+X69+X79+X84+X91+X100+X106+X113+X119+X124+X129+X135+X140+X146+X154+X159+X167+X171+X176+X185+X192+X202+X210+X215+X220+X226+X232+X239+X244+X250+X254+X262+X266+X271+X277+X301,"0")</f>
        <v>0</v>
      </c>
      <c r="Y302" s="43">
        <f>IFERROR(Y24+Y33+Y38+Y52+Y58+Y63+Y69+Y79+Y84+Y91+Y100+Y106+Y113+Y119+Y124+Y129+Y135+Y140+Y146+Y154+Y159+Y167+Y171+Y176+Y185+Y192+Y202+Y210+Y215+Y220+Y226+Y232+Y239+Y244+Y250+Y254+Y262+Y266+Y271+Y277+Y301,"0")</f>
        <v>0</v>
      </c>
      <c r="Z302" s="42"/>
      <c r="AA302" s="67"/>
      <c r="AB302" s="67"/>
      <c r="AC302" s="67"/>
    </row>
    <row r="303" spans="1:68" x14ac:dyDescent="0.2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522"/>
      <c r="P303" s="519" t="s">
        <v>34</v>
      </c>
      <c r="Q303" s="520"/>
      <c r="R303" s="520"/>
      <c r="S303" s="520"/>
      <c r="T303" s="520"/>
      <c r="U303" s="520"/>
      <c r="V303" s="521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401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522"/>
      <c r="P304" s="519" t="s">
        <v>35</v>
      </c>
      <c r="Q304" s="520"/>
      <c r="R304" s="520"/>
      <c r="S304" s="520"/>
      <c r="T304" s="520"/>
      <c r="U304" s="520"/>
      <c r="V304" s="521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6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522"/>
      <c r="P305" s="519" t="s">
        <v>36</v>
      </c>
      <c r="Q305" s="520"/>
      <c r="R305" s="520"/>
      <c r="S305" s="520"/>
      <c r="T305" s="520"/>
      <c r="U305" s="520"/>
      <c r="V305" s="521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6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522"/>
      <c r="P306" s="519" t="s">
        <v>37</v>
      </c>
      <c r="Q306" s="520"/>
      <c r="R306" s="520"/>
      <c r="S306" s="520"/>
      <c r="T306" s="520"/>
      <c r="U306" s="520"/>
      <c r="V306" s="521"/>
      <c r="W306" s="42" t="s">
        <v>20</v>
      </c>
      <c r="X306" s="43">
        <f>IFERROR(X23+X32+X37+X51+X57+X62+X68+X78+X83+X90+X99+X105+X112+X118+X123+X128+X134+X139+X145+X153+X158+X166+X170+X175+X184+X191+X201+X209+X214+X219+X225+X231+X238+X243+X249+X253+X261+X265+X270+X276+X300,"0")</f>
        <v>0</v>
      </c>
      <c r="Y306" s="43">
        <f>IFERROR(Y23+Y32+Y37+Y51+Y57+Y62+Y68+Y78+Y83+Y90+Y99+Y105+Y112+Y118+Y123+Y128+Y134+Y139+Y145+Y153+Y158+Y166+Y170+Y175+Y184+Y191+Y201+Y209+Y214+Y219+Y225+Y231+Y238+Y243+Y249+Y253+Y261+Y265+Y270+Y276+Y300,"0")</f>
        <v>0</v>
      </c>
      <c r="Z306" s="42"/>
      <c r="AA306" s="67"/>
      <c r="AB306" s="67"/>
      <c r="AC306" s="67"/>
    </row>
    <row r="307" spans="1:36" ht="14.25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522"/>
      <c r="P307" s="519" t="s">
        <v>38</v>
      </c>
      <c r="Q307" s="520"/>
      <c r="R307" s="520"/>
      <c r="S307" s="520"/>
      <c r="T307" s="520"/>
      <c r="U307" s="520"/>
      <c r="V307" s="521"/>
      <c r="W307" s="45" t="s">
        <v>52</v>
      </c>
      <c r="X307" s="42"/>
      <c r="Y307" s="42"/>
      <c r="Z307" s="42">
        <f>IFERROR(Z23+Z32+Z37+Z51+Z57+Z62+Z68+Z78+Z83+Z90+Z99+Z105+Z112+Z118+Z123+Z128+Z134+Z139+Z145+Z153+Z158+Z166+Z170+Z175+Z184+Z191+Z201+Z209+Z214+Z219+Z225+Z231+Z238+Z243+Z249+Z253+Z261+Z265+Z270+Z276+Z300,"0")</f>
        <v>0</v>
      </c>
      <c r="AA307" s="67"/>
      <c r="AB307" s="67"/>
      <c r="AC307" s="67"/>
    </row>
    <row r="308" spans="1:36" ht="13.5" thickBot="1" x14ac:dyDescent="0.25"/>
    <row r="309" spans="1:36" ht="27" thickTop="1" thickBot="1" x14ac:dyDescent="0.25">
      <c r="A309" s="46" t="s">
        <v>9</v>
      </c>
      <c r="B309" s="88" t="s">
        <v>79</v>
      </c>
      <c r="C309" s="523" t="s">
        <v>45</v>
      </c>
      <c r="D309" s="523" t="s">
        <v>45</v>
      </c>
      <c r="E309" s="523" t="s">
        <v>45</v>
      </c>
      <c r="F309" s="523" t="s">
        <v>45</v>
      </c>
      <c r="G309" s="523" t="s">
        <v>45</v>
      </c>
      <c r="H309" s="523" t="s">
        <v>45</v>
      </c>
      <c r="I309" s="523" t="s">
        <v>45</v>
      </c>
      <c r="J309" s="523" t="s">
        <v>45</v>
      </c>
      <c r="K309" s="523" t="s">
        <v>45</v>
      </c>
      <c r="L309" s="523" t="s">
        <v>45</v>
      </c>
      <c r="M309" s="523" t="s">
        <v>45</v>
      </c>
      <c r="N309" s="524"/>
      <c r="O309" s="523" t="s">
        <v>45</v>
      </c>
      <c r="P309" s="523" t="s">
        <v>45</v>
      </c>
      <c r="Q309" s="523" t="s">
        <v>45</v>
      </c>
      <c r="R309" s="523" t="s">
        <v>45</v>
      </c>
      <c r="S309" s="523" t="s">
        <v>45</v>
      </c>
      <c r="T309" s="523" t="s">
        <v>45</v>
      </c>
      <c r="U309" s="523" t="s">
        <v>238</v>
      </c>
      <c r="V309" s="523" t="s">
        <v>238</v>
      </c>
      <c r="W309" s="523" t="s">
        <v>264</v>
      </c>
      <c r="X309" s="523" t="s">
        <v>264</v>
      </c>
      <c r="Y309" s="523" t="s">
        <v>287</v>
      </c>
      <c r="Z309" s="523" t="s">
        <v>287</v>
      </c>
      <c r="AA309" s="523" t="s">
        <v>287</v>
      </c>
      <c r="AB309" s="523" t="s">
        <v>287</v>
      </c>
      <c r="AC309" s="523" t="s">
        <v>287</v>
      </c>
      <c r="AD309" s="523" t="s">
        <v>287</v>
      </c>
      <c r="AE309" s="523" t="s">
        <v>287</v>
      </c>
      <c r="AF309" s="88" t="s">
        <v>351</v>
      </c>
      <c r="AG309" s="523" t="s">
        <v>356</v>
      </c>
      <c r="AH309" s="523" t="s">
        <v>356</v>
      </c>
      <c r="AI309" s="88" t="s">
        <v>366</v>
      </c>
      <c r="AJ309" s="88" t="s">
        <v>239</v>
      </c>
    </row>
    <row r="310" spans="1:36" ht="14.25" customHeight="1" thickTop="1" x14ac:dyDescent="0.2">
      <c r="A310" s="525" t="s">
        <v>10</v>
      </c>
      <c r="B310" s="523" t="s">
        <v>79</v>
      </c>
      <c r="C310" s="523" t="s">
        <v>88</v>
      </c>
      <c r="D310" s="523" t="s">
        <v>103</v>
      </c>
      <c r="E310" s="523" t="s">
        <v>107</v>
      </c>
      <c r="F310" s="523" t="s">
        <v>130</v>
      </c>
      <c r="G310" s="523" t="s">
        <v>137</v>
      </c>
      <c r="H310" s="523" t="s">
        <v>143</v>
      </c>
      <c r="I310" s="523" t="s">
        <v>151</v>
      </c>
      <c r="J310" s="523" t="s">
        <v>168</v>
      </c>
      <c r="K310" s="523" t="s">
        <v>175</v>
      </c>
      <c r="L310" s="523" t="s">
        <v>186</v>
      </c>
      <c r="M310" s="523" t="s">
        <v>197</v>
      </c>
      <c r="N310" s="1"/>
      <c r="O310" s="523" t="s">
        <v>203</v>
      </c>
      <c r="P310" s="523" t="s">
        <v>212</v>
      </c>
      <c r="Q310" s="523" t="s">
        <v>218</v>
      </c>
      <c r="R310" s="523" t="s">
        <v>223</v>
      </c>
      <c r="S310" s="523" t="s">
        <v>226</v>
      </c>
      <c r="T310" s="523" t="s">
        <v>234</v>
      </c>
      <c r="U310" s="523" t="s">
        <v>239</v>
      </c>
      <c r="V310" s="523" t="s">
        <v>243</v>
      </c>
      <c r="W310" s="523" t="s">
        <v>265</v>
      </c>
      <c r="X310" s="523" t="s">
        <v>283</v>
      </c>
      <c r="Y310" s="523" t="s">
        <v>288</v>
      </c>
      <c r="Z310" s="523" t="s">
        <v>301</v>
      </c>
      <c r="AA310" s="523" t="s">
        <v>311</v>
      </c>
      <c r="AB310" s="523" t="s">
        <v>326</v>
      </c>
      <c r="AC310" s="523" t="s">
        <v>337</v>
      </c>
      <c r="AD310" s="523" t="s">
        <v>341</v>
      </c>
      <c r="AE310" s="523" t="s">
        <v>345</v>
      </c>
      <c r="AF310" s="523" t="s">
        <v>352</v>
      </c>
      <c r="AG310" s="523" t="s">
        <v>357</v>
      </c>
      <c r="AH310" s="523" t="s">
        <v>363</v>
      </c>
      <c r="AI310" s="523" t="s">
        <v>367</v>
      </c>
      <c r="AJ310" s="523" t="s">
        <v>239</v>
      </c>
    </row>
    <row r="311" spans="1:36" ht="13.5" thickBot="1" x14ac:dyDescent="0.25">
      <c r="A311" s="526"/>
      <c r="B311" s="523"/>
      <c r="C311" s="523"/>
      <c r="D311" s="523"/>
      <c r="E311" s="523"/>
      <c r="F311" s="523"/>
      <c r="G311" s="523"/>
      <c r="H311" s="523"/>
      <c r="I311" s="523"/>
      <c r="J311" s="523"/>
      <c r="K311" s="523"/>
      <c r="L311" s="523"/>
      <c r="M311" s="523"/>
      <c r="N311" s="1"/>
      <c r="O311" s="523"/>
      <c r="P311" s="523"/>
      <c r="Q311" s="523"/>
      <c r="R311" s="523"/>
      <c r="S311" s="523"/>
      <c r="T311" s="523"/>
      <c r="U311" s="523"/>
      <c r="V311" s="523"/>
      <c r="W311" s="523"/>
      <c r="X311" s="523"/>
      <c r="Y311" s="523"/>
      <c r="Z311" s="523"/>
      <c r="AA311" s="523"/>
      <c r="AB311" s="523"/>
      <c r="AC311" s="523"/>
      <c r="AD311" s="523"/>
      <c r="AE311" s="523"/>
      <c r="AF311" s="523"/>
      <c r="AG311" s="523"/>
      <c r="AH311" s="523"/>
      <c r="AI311" s="523"/>
      <c r="AJ311" s="523"/>
    </row>
    <row r="312" spans="1:36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</f>
        <v>0</v>
      </c>
      <c r="E312" s="52">
        <f>IFERROR(X41*H41,"0")+IFERROR(X42*H42,"0")+IFERROR(X43*H43,"0")+IFERROR(X44*H44,"0")+IFERROR(X45*H45,"0")+IFERROR(X46*H46,"0")+IFERROR(X47*H47,"0")+IFERROR(X48*H48,"0")+IFERROR(X49*H49,"0")+IFERROR(X50*H50,"0")</f>
        <v>0</v>
      </c>
      <c r="F312" s="52">
        <f>IFERROR(X55*H55,"0")+IFERROR(X56*H56,"0")</f>
        <v>0</v>
      </c>
      <c r="G312" s="52">
        <f>IFERROR(X61*H61,"0")</f>
        <v>0</v>
      </c>
      <c r="H312" s="52">
        <f>IFERROR(X66*H66,"0")+IFERROR(X67*H67,"0")</f>
        <v>0</v>
      </c>
      <c r="I312" s="52">
        <f>IFERROR(X72*H72,"0")+IFERROR(X73*H73,"0")+IFERROR(X74*H74,"0")+IFERROR(X75*H75,"0")+IFERROR(X76*H76,"0")+IFERROR(X77*H77,"0")</f>
        <v>0</v>
      </c>
      <c r="J312" s="52">
        <f>IFERROR(X82*H82,"0")</f>
        <v>0</v>
      </c>
      <c r="K312" s="52">
        <f>IFERROR(X87*H87,"0")+IFERROR(X88*H88,"0")+IFERROR(X89*H89,"0")</f>
        <v>0</v>
      </c>
      <c r="L312" s="52">
        <f>IFERROR(X94*H94,"0")+IFERROR(X95*H95,"0")+IFERROR(X96*H96,"0")+IFERROR(X97*H97,"0")+IFERROR(X98*H98,"0")</f>
        <v>0</v>
      </c>
      <c r="M312" s="52">
        <f>IFERROR(X103*H103,"0")+IFERROR(X104*H104,"0")</f>
        <v>0</v>
      </c>
      <c r="N312" s="1"/>
      <c r="O312" s="52">
        <f>IFERROR(X109*H109,"0")+IFERROR(X110*H110,"0")+IFERROR(X111*H111,"0")</f>
        <v>0</v>
      </c>
      <c r="P312" s="52">
        <f>IFERROR(X116*H116,"0")+IFERROR(X117*H117,"0")</f>
        <v>0</v>
      </c>
      <c r="Q312" s="52">
        <f>IFERROR(X122*H122,"0")</f>
        <v>0</v>
      </c>
      <c r="R312" s="52">
        <f>IFERROR(X127*H127,"0")</f>
        <v>0</v>
      </c>
      <c r="S312" s="52">
        <f>IFERROR(X132*H132,"0")+IFERROR(X133*H133,"0")</f>
        <v>0</v>
      </c>
      <c r="T312" s="52">
        <f>IFERROR(X138*H138,"0")</f>
        <v>0</v>
      </c>
      <c r="U312" s="52">
        <f>IFERROR(X144*H144,"0")</f>
        <v>0</v>
      </c>
      <c r="V312" s="52">
        <f>IFERROR(X149*H149,"0")+IFERROR(X150*H150,"0")+IFERROR(X151*H151,"0")+IFERROR(X152*H152,"0")+IFERROR(X156*H156,"0")+IFERROR(X157*H157,"0")</f>
        <v>0</v>
      </c>
      <c r="W312" s="52">
        <f>IFERROR(X163*H163,"0")+IFERROR(X164*H164,"0")+IFERROR(X165*H165,"0")+IFERROR(X169*H169,"0")</f>
        <v>0</v>
      </c>
      <c r="X312" s="52">
        <f>IFERROR(X174*H174,"0")</f>
        <v>0</v>
      </c>
      <c r="Y312" s="52">
        <f>IFERROR(X180*H180,"0")+IFERROR(X181*H181,"0")+IFERROR(X182*H182,"0")+IFERROR(X183*H183,"0")</f>
        <v>0</v>
      </c>
      <c r="Z312" s="52">
        <f>IFERROR(X188*H188,"0")+IFERROR(X189*H189,"0")+IFERROR(X190*H190,"0")</f>
        <v>0</v>
      </c>
      <c r="AA312" s="52">
        <f>IFERROR(X195*H195,"0")+IFERROR(X196*H196,"0")+IFERROR(X197*H197,"0")+IFERROR(X198*H198,"0")+IFERROR(X199*H199,"0")+IFERROR(X200*H200,"0")</f>
        <v>0</v>
      </c>
      <c r="AB312" s="52">
        <f>IFERROR(X205*H205,"0")+IFERROR(X206*H206,"0")+IFERROR(X207*H207,"0")+IFERROR(X208*H208,"0")</f>
        <v>0</v>
      </c>
      <c r="AC312" s="52">
        <f>IFERROR(X213*H213,"0")</f>
        <v>0</v>
      </c>
      <c r="AD312" s="52">
        <f>IFERROR(X218*H218,"0")</f>
        <v>0</v>
      </c>
      <c r="AE312" s="52">
        <f>IFERROR(X223*H223,"0")+IFERROR(X224*H224,"0")</f>
        <v>0</v>
      </c>
      <c r="AF312" s="52">
        <f>IFERROR(X230*H230,"0")</f>
        <v>0</v>
      </c>
      <c r="AG312" s="52">
        <f>IFERROR(X236*H236,"0")+IFERROR(X237*H237,"0")</f>
        <v>0</v>
      </c>
      <c r="AH312" s="52">
        <f>IFERROR(X242*H242,"0")</f>
        <v>0</v>
      </c>
      <c r="AI312" s="52">
        <f>IFERROR(X248*H248,"0")+IFERROR(X252*H252,"0")</f>
        <v>0</v>
      </c>
      <c r="AJ312" s="52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6" ht="13.5" thickTop="1" x14ac:dyDescent="0.2">
      <c r="C313" s="1"/>
    </row>
    <row r="314" spans="1:36" ht="19.5" customHeight="1" x14ac:dyDescent="0.2">
      <c r="A314" s="70" t="s">
        <v>62</v>
      </c>
      <c r="B314" s="70" t="s">
        <v>63</v>
      </c>
      <c r="C314" s="70" t="s">
        <v>65</v>
      </c>
    </row>
    <row r="315" spans="1:36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VWZMijv6ISuZzA0l2RE7DcPr8S2xzbZmP7JMQHhJe48CKCIR/Guk9nbOS4qzFrgb02gAEIVT4Kwn+clQKMd3PA==" saltValue="vy00gVIq+cmWcYpawlzN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4">
    <mergeCell ref="AD310:AD311"/>
    <mergeCell ref="AE310:AE311"/>
    <mergeCell ref="AF310:AF311"/>
    <mergeCell ref="AG310:AG311"/>
    <mergeCell ref="AH310:AH311"/>
    <mergeCell ref="AI310:AI311"/>
    <mergeCell ref="AJ310:AJ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AC310:AC311"/>
    <mergeCell ref="C309:T309"/>
    <mergeCell ref="U309:V309"/>
    <mergeCell ref="W309:X309"/>
    <mergeCell ref="Y309:AE309"/>
    <mergeCell ref="AG309:AH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D298:E298"/>
    <mergeCell ref="P298:T298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P265:V265"/>
    <mergeCell ref="A265:O266"/>
    <mergeCell ref="P266:V266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A178:Z178"/>
    <mergeCell ref="P166:V166"/>
    <mergeCell ref="A166:O167"/>
    <mergeCell ref="P167:V167"/>
    <mergeCell ref="A168:Z168"/>
    <mergeCell ref="D169:E169"/>
    <mergeCell ref="P169:T169"/>
    <mergeCell ref="P170:V170"/>
    <mergeCell ref="A170:O171"/>
    <mergeCell ref="P171:V171"/>
    <mergeCell ref="A160:Z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48:Z148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A141:Z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P68:V68"/>
    <mergeCell ref="A68:O69"/>
    <mergeCell ref="P69:V69"/>
    <mergeCell ref="A70:Z70"/>
    <mergeCell ref="A71:Z71"/>
    <mergeCell ref="D72:E72"/>
    <mergeCell ref="P72:T72"/>
    <mergeCell ref="D73:E73"/>
    <mergeCell ref="P73:T73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50:E50"/>
    <mergeCell ref="P50:T50"/>
    <mergeCell ref="P51:V51"/>
    <mergeCell ref="A51:O52"/>
    <mergeCell ref="P52:V52"/>
    <mergeCell ref="A53:Z53"/>
    <mergeCell ref="A54:Z54"/>
    <mergeCell ref="D55:E55"/>
    <mergeCell ref="P55:T55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9:X299 X273:X275 X268:X269 X264 X258:X260 X252 X248 X242 X236:X237 X230 X223:X224 X218 X213 X205:X208 X195:X200 X188:X190 X180:X183 X174 X169 X163:X165 X156:X157 X149:X152 X144 X138 X132:X133 X127 X122 X116:X117 X109:X111 X103:X104 X94:X98 X87:X89 X82 X72:X77 X66:X67 X61 X55:X56 X41:X50 X36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477</v>
      </c>
      <c r="H1" s="9"/>
    </row>
    <row r="3" spans="2:8" x14ac:dyDescent="0.2">
      <c r="B3" s="53" t="s">
        <v>478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480</v>
      </c>
      <c r="C6" s="53" t="s">
        <v>481</v>
      </c>
      <c r="D6" s="53" t="s">
        <v>482</v>
      </c>
      <c r="E6" s="53" t="s">
        <v>46</v>
      </c>
    </row>
    <row r="7" spans="2:8" x14ac:dyDescent="0.2">
      <c r="B7" s="53" t="s">
        <v>483</v>
      </c>
      <c r="C7" s="53" t="s">
        <v>484</v>
      </c>
      <c r="D7" s="53" t="s">
        <v>485</v>
      </c>
      <c r="E7" s="53" t="s">
        <v>46</v>
      </c>
    </row>
    <row r="8" spans="2:8" x14ac:dyDescent="0.2">
      <c r="B8" s="53" t="s">
        <v>486</v>
      </c>
      <c r="C8" s="53" t="s">
        <v>487</v>
      </c>
      <c r="D8" s="53" t="s">
        <v>488</v>
      </c>
      <c r="E8" s="53" t="s">
        <v>46</v>
      </c>
    </row>
    <row r="9" spans="2:8" x14ac:dyDescent="0.2">
      <c r="B9" s="53" t="s">
        <v>489</v>
      </c>
      <c r="C9" s="53" t="s">
        <v>490</v>
      </c>
      <c r="D9" s="53" t="s">
        <v>491</v>
      </c>
      <c r="E9" s="53" t="s">
        <v>46</v>
      </c>
    </row>
    <row r="10" spans="2:8" x14ac:dyDescent="0.2">
      <c r="B10" s="53" t="s">
        <v>492</v>
      </c>
      <c r="C10" s="53" t="s">
        <v>493</v>
      </c>
      <c r="D10" s="53" t="s">
        <v>494</v>
      </c>
      <c r="E10" s="53" t="s">
        <v>46</v>
      </c>
    </row>
    <row r="11" spans="2:8" x14ac:dyDescent="0.2">
      <c r="B11" s="53" t="s">
        <v>495</v>
      </c>
      <c r="C11" s="53" t="s">
        <v>496</v>
      </c>
      <c r="D11" s="53" t="s">
        <v>231</v>
      </c>
      <c r="E11" s="53" t="s">
        <v>46</v>
      </c>
    </row>
    <row r="13" spans="2:8" x14ac:dyDescent="0.2">
      <c r="B13" s="53" t="s">
        <v>497</v>
      </c>
      <c r="C13" s="53" t="s">
        <v>481</v>
      </c>
      <c r="D13" s="53" t="s">
        <v>46</v>
      </c>
      <c r="E13" s="53" t="s">
        <v>46</v>
      </c>
    </row>
    <row r="15" spans="2:8" x14ac:dyDescent="0.2">
      <c r="B15" s="53" t="s">
        <v>498</v>
      </c>
      <c r="C15" s="53" t="s">
        <v>484</v>
      </c>
      <c r="D15" s="53" t="s">
        <v>46</v>
      </c>
      <c r="E15" s="53" t="s">
        <v>46</v>
      </c>
    </row>
    <row r="17" spans="2:5" x14ac:dyDescent="0.2">
      <c r="B17" s="53" t="s">
        <v>499</v>
      </c>
      <c r="C17" s="53" t="s">
        <v>487</v>
      </c>
      <c r="D17" s="53" t="s">
        <v>46</v>
      </c>
      <c r="E17" s="53" t="s">
        <v>46</v>
      </c>
    </row>
    <row r="19" spans="2:5" x14ac:dyDescent="0.2">
      <c r="B19" s="53" t="s">
        <v>500</v>
      </c>
      <c r="C19" s="53" t="s">
        <v>490</v>
      </c>
      <c r="D19" s="53" t="s">
        <v>46</v>
      </c>
      <c r="E19" s="53" t="s">
        <v>46</v>
      </c>
    </row>
    <row r="21" spans="2:5" x14ac:dyDescent="0.2">
      <c r="B21" s="53" t="s">
        <v>501</v>
      </c>
      <c r="C21" s="53" t="s">
        <v>493</v>
      </c>
      <c r="D21" s="53" t="s">
        <v>46</v>
      </c>
      <c r="E21" s="53" t="s">
        <v>46</v>
      </c>
    </row>
    <row r="23" spans="2:5" x14ac:dyDescent="0.2">
      <c r="B23" s="53" t="s">
        <v>502</v>
      </c>
      <c r="C23" s="53" t="s">
        <v>496</v>
      </c>
      <c r="D23" s="53" t="s">
        <v>46</v>
      </c>
      <c r="E23" s="53" t="s">
        <v>46</v>
      </c>
    </row>
    <row r="25" spans="2:5" x14ac:dyDescent="0.2">
      <c r="B25" s="53" t="s">
        <v>503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504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505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506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507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508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509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510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511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512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513</v>
      </c>
      <c r="C35" s="53" t="s">
        <v>46</v>
      </c>
      <c r="D35" s="53" t="s">
        <v>46</v>
      </c>
      <c r="E35" s="53" t="s">
        <v>46</v>
      </c>
    </row>
  </sheetData>
  <sheetProtection algorithmName="SHA-512" hashValue="Gdi92s7TdBZ76S4qPmD3gvAseQjy08nO5b7Bl+SvBWlLd1NycUWBgC7VnttDNqfXgXm7sj9gpcsrH8W6cH6ugQ==" saltValue="6AbxszzC+Onh+YRK7yCa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520</vt:i4>
      </vt:variant>
    </vt:vector>
  </HeadingPairs>
  <TitlesOfParts>
    <vt:vector size="5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