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C4C7C2-A91B-480E-B555-A61F8D56F8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0" i="2" l="1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J260" i="2"/>
  <c r="I260" i="2"/>
  <c r="H260" i="2"/>
  <c r="G260" i="2"/>
  <c r="F260" i="2"/>
  <c r="E260" i="2"/>
  <c r="D260" i="2"/>
  <c r="C260" i="2"/>
  <c r="B260" i="2"/>
  <c r="V252" i="2"/>
  <c r="V253" i="2" s="1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X248" i="2" s="1"/>
  <c r="W238" i="2"/>
  <c r="W249" i="2" s="1"/>
  <c r="V236" i="2"/>
  <c r="V235" i="2"/>
  <c r="X234" i="2"/>
  <c r="W234" i="2"/>
  <c r="X233" i="2"/>
  <c r="W233" i="2"/>
  <c r="X232" i="2"/>
  <c r="W232" i="2"/>
  <c r="X231" i="2"/>
  <c r="X235" i="2" s="1"/>
  <c r="W231" i="2"/>
  <c r="W236" i="2" s="1"/>
  <c r="V229" i="2"/>
  <c r="V228" i="2"/>
  <c r="X227" i="2"/>
  <c r="X228" i="2" s="1"/>
  <c r="W227" i="2"/>
  <c r="W229" i="2" s="1"/>
  <c r="V225" i="2"/>
  <c r="V224" i="2"/>
  <c r="X223" i="2"/>
  <c r="X224" i="2" s="1"/>
  <c r="W223" i="2"/>
  <c r="W225" i="2" s="1"/>
  <c r="V219" i="2"/>
  <c r="V218" i="2"/>
  <c r="X217" i="2"/>
  <c r="X218" i="2" s="1"/>
  <c r="W217" i="2"/>
  <c r="W219" i="2" s="1"/>
  <c r="N217" i="2"/>
  <c r="V214" i="2"/>
  <c r="V213" i="2"/>
  <c r="X212" i="2"/>
  <c r="X213" i="2" s="1"/>
  <c r="W212" i="2"/>
  <c r="W214" i="2" s="1"/>
  <c r="V208" i="2"/>
  <c r="V207" i="2"/>
  <c r="X206" i="2"/>
  <c r="X207" i="2" s="1"/>
  <c r="W206" i="2"/>
  <c r="W208" i="2" s="1"/>
  <c r="N206" i="2"/>
  <c r="V202" i="2"/>
  <c r="V201" i="2"/>
  <c r="X200" i="2"/>
  <c r="W200" i="2"/>
  <c r="N200" i="2"/>
  <c r="X199" i="2"/>
  <c r="X201" i="2" s="1"/>
  <c r="W199" i="2"/>
  <c r="N199" i="2"/>
  <c r="V196" i="2"/>
  <c r="W195" i="2"/>
  <c r="V195" i="2"/>
  <c r="X194" i="2"/>
  <c r="X195" i="2" s="1"/>
  <c r="W194" i="2"/>
  <c r="W196" i="2" s="1"/>
  <c r="V191" i="2"/>
  <c r="V190" i="2"/>
  <c r="X189" i="2"/>
  <c r="W189" i="2"/>
  <c r="N189" i="2"/>
  <c r="X188" i="2"/>
  <c r="W188" i="2"/>
  <c r="N188" i="2"/>
  <c r="X187" i="2"/>
  <c r="W187" i="2"/>
  <c r="N187" i="2"/>
  <c r="X186" i="2"/>
  <c r="W186" i="2"/>
  <c r="N186" i="2"/>
  <c r="V183" i="2"/>
  <c r="V182" i="2"/>
  <c r="X181" i="2"/>
  <c r="X182" i="2" s="1"/>
  <c r="W181" i="2"/>
  <c r="W183" i="2" s="1"/>
  <c r="V178" i="2"/>
  <c r="V177" i="2"/>
  <c r="X176" i="2"/>
  <c r="X177" i="2" s="1"/>
  <c r="W176" i="2"/>
  <c r="W178" i="2" s="1"/>
  <c r="N176" i="2"/>
  <c r="V172" i="2"/>
  <c r="V171" i="2"/>
  <c r="X170" i="2"/>
  <c r="X171" i="2" s="1"/>
  <c r="W170" i="2"/>
  <c r="W172" i="2" s="1"/>
  <c r="V167" i="2"/>
  <c r="V166" i="2"/>
  <c r="X165" i="2"/>
  <c r="X166" i="2" s="1"/>
  <c r="W165" i="2"/>
  <c r="W167" i="2" s="1"/>
  <c r="N165" i="2"/>
  <c r="V162" i="2"/>
  <c r="V161" i="2"/>
  <c r="X160" i="2"/>
  <c r="W160" i="2"/>
  <c r="N160" i="2"/>
  <c r="X159" i="2"/>
  <c r="W159" i="2"/>
  <c r="W162" i="2" s="1"/>
  <c r="N159" i="2"/>
  <c r="V155" i="2"/>
  <c r="V154" i="2"/>
  <c r="X153" i="2"/>
  <c r="W153" i="2"/>
  <c r="N153" i="2"/>
  <c r="X152" i="2"/>
  <c r="W152" i="2"/>
  <c r="W155" i="2" s="1"/>
  <c r="N152" i="2"/>
  <c r="V150" i="2"/>
  <c r="V149" i="2"/>
  <c r="X148" i="2"/>
  <c r="W148" i="2"/>
  <c r="N148" i="2"/>
  <c r="X147" i="2"/>
  <c r="W147" i="2"/>
  <c r="N147" i="2"/>
  <c r="X146" i="2"/>
  <c r="W146" i="2"/>
  <c r="X145" i="2"/>
  <c r="X149" i="2" s="1"/>
  <c r="W145" i="2"/>
  <c r="N145" i="2"/>
  <c r="V142" i="2"/>
  <c r="V141" i="2"/>
  <c r="X140" i="2"/>
  <c r="X141" i="2" s="1"/>
  <c r="W140" i="2"/>
  <c r="W142" i="2" s="1"/>
  <c r="N140" i="2"/>
  <c r="V136" i="2"/>
  <c r="V135" i="2"/>
  <c r="X134" i="2"/>
  <c r="X135" i="2" s="1"/>
  <c r="W134" i="2"/>
  <c r="W135" i="2" s="1"/>
  <c r="N134" i="2"/>
  <c r="V131" i="2"/>
  <c r="V130" i="2"/>
  <c r="X129" i="2"/>
  <c r="W129" i="2"/>
  <c r="N129" i="2"/>
  <c r="X128" i="2"/>
  <c r="W128" i="2"/>
  <c r="N128" i="2"/>
  <c r="V125" i="2"/>
  <c r="V124" i="2"/>
  <c r="X123" i="2"/>
  <c r="X124" i="2" s="1"/>
  <c r="W123" i="2"/>
  <c r="W125" i="2" s="1"/>
  <c r="N123" i="2"/>
  <c r="V120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V112" i="2"/>
  <c r="V111" i="2"/>
  <c r="X110" i="2"/>
  <c r="X111" i="2" s="1"/>
  <c r="W110" i="2"/>
  <c r="W112" i="2" s="1"/>
  <c r="N110" i="2"/>
  <c r="V107" i="2"/>
  <c r="V106" i="2"/>
  <c r="X105" i="2"/>
  <c r="W105" i="2"/>
  <c r="N105" i="2"/>
  <c r="X104" i="2"/>
  <c r="W104" i="2"/>
  <c r="N104" i="2"/>
  <c r="V101" i="2"/>
  <c r="V100" i="2"/>
  <c r="X99" i="2"/>
  <c r="W99" i="2"/>
  <c r="X98" i="2"/>
  <c r="W98" i="2"/>
  <c r="X97" i="2"/>
  <c r="W97" i="2"/>
  <c r="X96" i="2"/>
  <c r="X100" i="2" s="1"/>
  <c r="W96" i="2"/>
  <c r="W101" i="2" s="1"/>
  <c r="V93" i="2"/>
  <c r="V92" i="2"/>
  <c r="X91" i="2"/>
  <c r="W91" i="2"/>
  <c r="N91" i="2"/>
  <c r="X90" i="2"/>
  <c r="W90" i="2"/>
  <c r="N90" i="2"/>
  <c r="X89" i="2"/>
  <c r="W89" i="2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V75" i="2"/>
  <c r="V74" i="2"/>
  <c r="X73" i="2"/>
  <c r="W73" i="2"/>
  <c r="N73" i="2"/>
  <c r="X72" i="2"/>
  <c r="W72" i="2"/>
  <c r="N72" i="2"/>
  <c r="V69" i="2"/>
  <c r="V68" i="2"/>
  <c r="X67" i="2"/>
  <c r="X68" i="2" s="1"/>
  <c r="W67" i="2"/>
  <c r="W69" i="2" s="1"/>
  <c r="N67" i="2"/>
  <c r="V64" i="2"/>
  <c r="V63" i="2"/>
  <c r="X62" i="2"/>
  <c r="W62" i="2"/>
  <c r="X61" i="2"/>
  <c r="X63" i="2" s="1"/>
  <c r="W61" i="2"/>
  <c r="W64" i="2" s="1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N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46" i="2" l="1"/>
  <c r="X74" i="2"/>
  <c r="W130" i="2"/>
  <c r="W228" i="2"/>
  <c r="W252" i="2"/>
  <c r="X32" i="2"/>
  <c r="W40" i="2"/>
  <c r="W75" i="2"/>
  <c r="W86" i="2"/>
  <c r="X92" i="2"/>
  <c r="W107" i="2"/>
  <c r="X130" i="2"/>
  <c r="W131" i="2"/>
  <c r="W171" i="2"/>
  <c r="W182" i="2"/>
  <c r="X190" i="2"/>
  <c r="W191" i="2"/>
  <c r="X40" i="2"/>
  <c r="X57" i="2"/>
  <c r="W74" i="2"/>
  <c r="W85" i="2"/>
  <c r="W136" i="2"/>
  <c r="V250" i="2"/>
  <c r="W32" i="2"/>
  <c r="W41" i="2"/>
  <c r="V254" i="2"/>
  <c r="W47" i="2"/>
  <c r="W46" i="2"/>
  <c r="W57" i="2"/>
  <c r="W58" i="2"/>
  <c r="W68" i="2"/>
  <c r="X85" i="2"/>
  <c r="W93" i="2"/>
  <c r="X106" i="2"/>
  <c r="W111" i="2"/>
  <c r="W120" i="2"/>
  <c r="W124" i="2"/>
  <c r="W150" i="2"/>
  <c r="X154" i="2"/>
  <c r="X161" i="2"/>
  <c r="W166" i="2"/>
  <c r="W190" i="2"/>
  <c r="W201" i="2"/>
  <c r="W202" i="2"/>
  <c r="W218" i="2"/>
  <c r="W235" i="2"/>
  <c r="W207" i="2"/>
  <c r="W213" i="2"/>
  <c r="W248" i="2"/>
  <c r="A10" i="2"/>
  <c r="W141" i="2"/>
  <c r="W23" i="2"/>
  <c r="W92" i="2"/>
  <c r="W106" i="2"/>
  <c r="W119" i="2"/>
  <c r="W177" i="2"/>
  <c r="W224" i="2"/>
  <c r="W63" i="2"/>
  <c r="W100" i="2"/>
  <c r="W161" i="2"/>
  <c r="W33" i="2"/>
  <c r="W154" i="2"/>
  <c r="F9" i="2"/>
  <c r="H9" i="2"/>
  <c r="W24" i="2"/>
  <c r="W149" i="2"/>
  <c r="J9" i="2"/>
  <c r="W251" i="2"/>
  <c r="W253" i="2" s="1"/>
  <c r="X255" i="2" l="1"/>
  <c r="W250" i="2"/>
  <c r="C263" i="2" s="1"/>
  <c r="W254" i="2"/>
  <c r="A263" i="2" s="1"/>
  <c r="B263" i="2" l="1"/>
</calcChain>
</file>

<file path=xl/sharedStrings.xml><?xml version="1.0" encoding="utf-8"?>
<sst xmlns="http://schemas.openxmlformats.org/spreadsheetml/2006/main" count="1333" uniqueCount="364">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</sst>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3"/>
  <sheetViews>
    <sheetView showGridLines="0" tabSelected="1" topLeftCell="A2" zoomScaleNormal="100" zoomScaleSheetLayoutView="100" workbookViewId="0">
      <selection activeCell="A234" sqref="A234:XFD2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45242</v>
      </c>
      <c r="P5" s="170"/>
      <c r="R5" s="171" t="s">
        <v>3</v>
      </c>
      <c r="S5" s="172"/>
      <c r="T5" s="173" t="s">
        <v>344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345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85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86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2" t="s">
        <v>97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38" t="s">
        <v>102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107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108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2" t="s">
        <v>114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115</v>
      </c>
      <c r="B51" s="64" t="s">
        <v>117</v>
      </c>
      <c r="C51" s="37">
        <v>4301070989</v>
      </c>
      <c r="D51" s="224">
        <v>4607111037190</v>
      </c>
      <c r="E51" s="224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84</v>
      </c>
      <c r="L51" s="39" t="s">
        <v>83</v>
      </c>
      <c r="M51" s="38">
        <v>180</v>
      </c>
      <c r="N51" s="244" t="s">
        <v>118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4301070972</v>
      </c>
      <c r="D52" s="224">
        <v>4607111037183</v>
      </c>
      <c r="E52" s="224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84</v>
      </c>
      <c r="L52" s="39" t="s">
        <v>83</v>
      </c>
      <c r="M52" s="38">
        <v>180</v>
      </c>
      <c r="N52" s="245" t="s">
        <v>121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4301070970</v>
      </c>
      <c r="D53" s="224">
        <v>4607111037091</v>
      </c>
      <c r="E53" s="224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84</v>
      </c>
      <c r="L53" s="39" t="s">
        <v>83</v>
      </c>
      <c r="M53" s="38">
        <v>180</v>
      </c>
      <c r="N53" s="246" t="s">
        <v>124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84</v>
      </c>
      <c r="L54" s="39" t="s">
        <v>83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84</v>
      </c>
      <c r="L55" s="39" t="s">
        <v>83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4301070968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84</v>
      </c>
      <c r="L56" s="39" t="s">
        <v>83</v>
      </c>
      <c r="M56" s="38">
        <v>180</v>
      </c>
      <c r="N56" s="249" t="s">
        <v>133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222" t="s">
        <v>134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25">
      <c r="A60" s="223" t="s">
        <v>80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25">
      <c r="A61" s="64" t="s">
        <v>135</v>
      </c>
      <c r="B61" s="64" t="s">
        <v>136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138</v>
      </c>
      <c r="L61" s="39" t="s">
        <v>83</v>
      </c>
      <c r="M61" s="38">
        <v>180</v>
      </c>
      <c r="N61" s="250" t="s">
        <v>137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139</v>
      </c>
      <c r="B62" s="64" t="s">
        <v>140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84</v>
      </c>
      <c r="L62" s="39" t="s">
        <v>83</v>
      </c>
      <c r="M62" s="38">
        <v>180</v>
      </c>
      <c r="N62" s="251" t="s">
        <v>141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222" t="s">
        <v>142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25">
      <c r="A66" s="223" t="s">
        <v>143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25">
      <c r="A67" s="64" t="s">
        <v>144</v>
      </c>
      <c r="B67" s="64" t="s">
        <v>145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90</v>
      </c>
      <c r="L67" s="39" t="s">
        <v>83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89</v>
      </c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222" t="s">
        <v>146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25">
      <c r="A71" s="223" t="s">
        <v>147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25">
      <c r="A72" s="64" t="s">
        <v>148</v>
      </c>
      <c r="B72" s="64" t="s">
        <v>149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ht="27" customHeight="1" x14ac:dyDescent="0.25">
      <c r="A73" s="64" t="s">
        <v>150</v>
      </c>
      <c r="B73" s="64" t="s">
        <v>151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90</v>
      </c>
      <c r="L73" s="39" t="s">
        <v>83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89</v>
      </c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222" t="s">
        <v>152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25">
      <c r="A77" s="223" t="s">
        <v>143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25">
      <c r="A78" s="64" t="s">
        <v>153</v>
      </c>
      <c r="B78" s="64" t="s">
        <v>154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90</v>
      </c>
      <c r="L78" s="39" t="s">
        <v>83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155</v>
      </c>
      <c r="B79" s="64" t="s">
        <v>156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16.5" customHeight="1" x14ac:dyDescent="0.25">
      <c r="A80" s="64" t="s">
        <v>157</v>
      </c>
      <c r="B80" s="64" t="s">
        <v>158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25">
      <c r="A83" s="64" t="s">
        <v>163</v>
      </c>
      <c r="B83" s="64" t="s">
        <v>164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90</v>
      </c>
      <c r="L83" s="39" t="s">
        <v>83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ht="27" customHeight="1" x14ac:dyDescent="0.25">
      <c r="A84" s="64" t="s">
        <v>165</v>
      </c>
      <c r="B84" s="64" t="s">
        <v>166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89</v>
      </c>
    </row>
    <row r="85" spans="1:53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222" t="s">
        <v>167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25">
      <c r="A88" s="223" t="s">
        <v>167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25">
      <c r="A89" s="64" t="s">
        <v>168</v>
      </c>
      <c r="B89" s="64" t="s">
        <v>169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90</v>
      </c>
      <c r="L89" s="39" t="s">
        <v>83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27" customHeight="1" x14ac:dyDescent="0.25">
      <c r="A90" s="64" t="s">
        <v>170</v>
      </c>
      <c r="B90" s="64" t="s">
        <v>171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90</v>
      </c>
      <c r="L90" s="39" t="s">
        <v>83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ht="16.5" customHeight="1" x14ac:dyDescent="0.25">
      <c r="A91" s="64" t="s">
        <v>172</v>
      </c>
      <c r="B91" s="64" t="s">
        <v>173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84</v>
      </c>
      <c r="L91" s="39" t="s">
        <v>83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89</v>
      </c>
    </row>
    <row r="92" spans="1:53" x14ac:dyDescent="0.2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222" t="s">
        <v>174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25">
      <c r="A95" s="223" t="s">
        <v>80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25">
      <c r="A96" s="64" t="s">
        <v>175</v>
      </c>
      <c r="B96" s="64" t="s">
        <v>176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65" t="s">
        <v>177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178</v>
      </c>
      <c r="B97" s="64" t="s">
        <v>179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66" t="s">
        <v>180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181</v>
      </c>
      <c r="B98" s="64" t="s">
        <v>182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8">
        <v>180</v>
      </c>
      <c r="N98" s="267" t="s">
        <v>183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184</v>
      </c>
      <c r="B99" s="64" t="s">
        <v>185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8">
        <v>180</v>
      </c>
      <c r="N99" s="268" t="s">
        <v>186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222" t="s">
        <v>187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25">
      <c r="A103" s="223" t="s">
        <v>143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25">
      <c r="A104" s="64" t="s">
        <v>188</v>
      </c>
      <c r="B104" s="64" t="s">
        <v>189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ht="27" customHeight="1" x14ac:dyDescent="0.25">
      <c r="A105" s="64" t="s">
        <v>190</v>
      </c>
      <c r="B105" s="64" t="s">
        <v>191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90</v>
      </c>
      <c r="L105" s="39" t="s">
        <v>83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89</v>
      </c>
    </row>
    <row r="106" spans="1:53" x14ac:dyDescent="0.2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222" t="s">
        <v>192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25">
      <c r="A109" s="223" t="s">
        <v>143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25">
      <c r="A110" s="64" t="s">
        <v>193</v>
      </c>
      <c r="B110" s="64" t="s">
        <v>194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90</v>
      </c>
      <c r="L110" s="39" t="s">
        <v>83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89</v>
      </c>
    </row>
    <row r="111" spans="1:53" x14ac:dyDescent="0.2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222" t="s">
        <v>195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25">
      <c r="A114" s="223" t="s">
        <v>143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25">
      <c r="A115" s="64" t="s">
        <v>196</v>
      </c>
      <c r="B115" s="64" t="s">
        <v>197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198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199</v>
      </c>
      <c r="B116" s="64" t="s">
        <v>200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90</v>
      </c>
      <c r="L116" s="39" t="s">
        <v>83</v>
      </c>
      <c r="M116" s="38">
        <v>180</v>
      </c>
      <c r="N116" s="273" t="s">
        <v>201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198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202</v>
      </c>
      <c r="B117" s="64" t="s">
        <v>203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ht="27" customHeight="1" x14ac:dyDescent="0.25">
      <c r="A118" s="64" t="s">
        <v>204</v>
      </c>
      <c r="B118" s="64" t="s">
        <v>205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90</v>
      </c>
      <c r="L118" s="39" t="s">
        <v>83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89</v>
      </c>
    </row>
    <row r="119" spans="1:53" x14ac:dyDescent="0.2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222" t="s">
        <v>206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25">
      <c r="A122" s="223" t="s">
        <v>143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25">
      <c r="A123" s="64" t="s">
        <v>207</v>
      </c>
      <c r="B123" s="64" t="s">
        <v>208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90</v>
      </c>
      <c r="L123" s="39" t="s">
        <v>83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89</v>
      </c>
    </row>
    <row r="124" spans="1:53" x14ac:dyDescent="0.2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222" t="s">
        <v>209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25">
      <c r="A127" s="223" t="s">
        <v>210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25">
      <c r="A128" s="64" t="s">
        <v>211</v>
      </c>
      <c r="B128" s="64" t="s">
        <v>212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213</v>
      </c>
      <c r="L128" s="39" t="s">
        <v>83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ht="27" customHeight="1" x14ac:dyDescent="0.25">
      <c r="A129" s="64" t="s">
        <v>214</v>
      </c>
      <c r="B129" s="64" t="s">
        <v>215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216</v>
      </c>
      <c r="L129" s="39" t="s">
        <v>83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89</v>
      </c>
    </row>
    <row r="130" spans="1:53" x14ac:dyDescent="0.2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222" t="s">
        <v>217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25">
      <c r="A133" s="223" t="s">
        <v>143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25">
      <c r="A134" s="64" t="s">
        <v>218</v>
      </c>
      <c r="B134" s="64" t="s">
        <v>219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84</v>
      </c>
      <c r="L134" s="39" t="s">
        <v>83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x14ac:dyDescent="0.2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221" t="s">
        <v>220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25">
      <c r="A138" s="222" t="s">
        <v>221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25">
      <c r="A139" s="223" t="s">
        <v>210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16.5" customHeight="1" x14ac:dyDescent="0.25">
      <c r="A140" s="64" t="s">
        <v>222</v>
      </c>
      <c r="B140" s="64" t="s">
        <v>223</v>
      </c>
      <c r="C140" s="37">
        <v>4301071010</v>
      </c>
      <c r="D140" s="224">
        <v>4607111037701</v>
      </c>
      <c r="E140" s="224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84</v>
      </c>
      <c r="L140" s="39" t="s">
        <v>83</v>
      </c>
      <c r="M140" s="38">
        <v>180</v>
      </c>
      <c r="N140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89</v>
      </c>
    </row>
    <row r="141" spans="1:53" x14ac:dyDescent="0.2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222" t="s">
        <v>224</v>
      </c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66"/>
      <c r="Z143" s="66"/>
    </row>
    <row r="144" spans="1:53" ht="14.25" customHeight="1" x14ac:dyDescent="0.25">
      <c r="A144" s="223" t="s">
        <v>80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67"/>
      <c r="Z144" s="67"/>
    </row>
    <row r="145" spans="1:53" ht="16.5" customHeight="1" x14ac:dyDescent="0.25">
      <c r="A145" s="64" t="s">
        <v>225</v>
      </c>
      <c r="B145" s="64" t="s">
        <v>226</v>
      </c>
      <c r="C145" s="37">
        <v>4301070871</v>
      </c>
      <c r="D145" s="224">
        <v>4607111036384</v>
      </c>
      <c r="E145" s="224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84</v>
      </c>
      <c r="L145" s="39" t="s">
        <v>83</v>
      </c>
      <c r="M145" s="38">
        <v>90</v>
      </c>
      <c r="N145" s="28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227</v>
      </c>
      <c r="B146" s="64" t="s">
        <v>228</v>
      </c>
      <c r="C146" s="37">
        <v>4301070956</v>
      </c>
      <c r="D146" s="224">
        <v>4640242180250</v>
      </c>
      <c r="E146" s="224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84</v>
      </c>
      <c r="L146" s="39" t="s">
        <v>83</v>
      </c>
      <c r="M146" s="38">
        <v>180</v>
      </c>
      <c r="N146" s="282" t="s">
        <v>229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4301070827</v>
      </c>
      <c r="D147" s="224">
        <v>4607111036216</v>
      </c>
      <c r="E147" s="224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84</v>
      </c>
      <c r="L147" s="39" t="s">
        <v>83</v>
      </c>
      <c r="M147" s="38">
        <v>90</v>
      </c>
      <c r="N147" s="28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226"/>
      <c r="P147" s="226"/>
      <c r="Q147" s="226"/>
      <c r="R147" s="227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4301070911</v>
      </c>
      <c r="D148" s="224">
        <v>4607111036278</v>
      </c>
      <c r="E148" s="224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84</v>
      </c>
      <c r="L148" s="39" t="s">
        <v>83</v>
      </c>
      <c r="M148" s="38">
        <v>120</v>
      </c>
      <c r="N148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226"/>
      <c r="P148" s="226"/>
      <c r="Q148" s="226"/>
      <c r="R148" s="227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231"/>
      <c r="B149" s="231"/>
      <c r="C149" s="231"/>
      <c r="D149" s="231"/>
      <c r="E149" s="231"/>
      <c r="F149" s="231"/>
      <c r="G149" s="231"/>
      <c r="H149" s="231"/>
      <c r="I149" s="231"/>
      <c r="J149" s="231"/>
      <c r="K149" s="231"/>
      <c r="L149" s="231"/>
      <c r="M149" s="232"/>
      <c r="N149" s="228" t="s">
        <v>43</v>
      </c>
      <c r="O149" s="229"/>
      <c r="P149" s="229"/>
      <c r="Q149" s="229"/>
      <c r="R149" s="229"/>
      <c r="S149" s="229"/>
      <c r="T149" s="230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223" t="s">
        <v>234</v>
      </c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67"/>
      <c r="Z151" s="67"/>
    </row>
    <row r="152" spans="1:53" ht="27" customHeight="1" x14ac:dyDescent="0.25">
      <c r="A152" s="64" t="s">
        <v>235</v>
      </c>
      <c r="B152" s="64" t="s">
        <v>236</v>
      </c>
      <c r="C152" s="37">
        <v>4301080153</v>
      </c>
      <c r="D152" s="224">
        <v>4607111036827</v>
      </c>
      <c r="E152" s="224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84</v>
      </c>
      <c r="L152" s="39" t="s">
        <v>83</v>
      </c>
      <c r="M152" s="38">
        <v>90</v>
      </c>
      <c r="N152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226"/>
      <c r="P152" s="226"/>
      <c r="Q152" s="226"/>
      <c r="R152" s="227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237</v>
      </c>
      <c r="B153" s="64" t="s">
        <v>238</v>
      </c>
      <c r="C153" s="37">
        <v>4301080154</v>
      </c>
      <c r="D153" s="224">
        <v>4607111036834</v>
      </c>
      <c r="E153" s="224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8">
        <v>90</v>
      </c>
      <c r="N153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226"/>
      <c r="P153" s="226"/>
      <c r="Q153" s="226"/>
      <c r="R153" s="227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231"/>
      <c r="B154" s="231"/>
      <c r="C154" s="231"/>
      <c r="D154" s="231"/>
      <c r="E154" s="231"/>
      <c r="F154" s="231"/>
      <c r="G154" s="231"/>
      <c r="H154" s="231"/>
      <c r="I154" s="231"/>
      <c r="J154" s="231"/>
      <c r="K154" s="231"/>
      <c r="L154" s="231"/>
      <c r="M154" s="232"/>
      <c r="N154" s="228" t="s">
        <v>43</v>
      </c>
      <c r="O154" s="229"/>
      <c r="P154" s="229"/>
      <c r="Q154" s="229"/>
      <c r="R154" s="229"/>
      <c r="S154" s="229"/>
      <c r="T154" s="230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231"/>
      <c r="B155" s="231"/>
      <c r="C155" s="231"/>
      <c r="D155" s="231"/>
      <c r="E155" s="231"/>
      <c r="F155" s="231"/>
      <c r="G155" s="231"/>
      <c r="H155" s="231"/>
      <c r="I155" s="231"/>
      <c r="J155" s="231"/>
      <c r="K155" s="231"/>
      <c r="L155" s="231"/>
      <c r="M155" s="232"/>
      <c r="N155" s="228" t="s">
        <v>43</v>
      </c>
      <c r="O155" s="229"/>
      <c r="P155" s="229"/>
      <c r="Q155" s="229"/>
      <c r="R155" s="229"/>
      <c r="S155" s="229"/>
      <c r="T155" s="230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221" t="s">
        <v>239</v>
      </c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55"/>
      <c r="Z156" s="55"/>
    </row>
    <row r="157" spans="1:53" ht="16.5" customHeight="1" x14ac:dyDescent="0.25">
      <c r="A157" s="222" t="s">
        <v>240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66"/>
      <c r="Z157" s="66"/>
    </row>
    <row r="158" spans="1:53" ht="14.25" customHeight="1" x14ac:dyDescent="0.25">
      <c r="A158" s="223" t="s">
        <v>86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67"/>
      <c r="Z158" s="67"/>
    </row>
    <row r="159" spans="1:53" ht="16.5" customHeight="1" x14ac:dyDescent="0.25">
      <c r="A159" s="64" t="s">
        <v>241</v>
      </c>
      <c r="B159" s="64" t="s">
        <v>242</v>
      </c>
      <c r="C159" s="37">
        <v>4301132048</v>
      </c>
      <c r="D159" s="224">
        <v>4607111035721</v>
      </c>
      <c r="E159" s="224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226"/>
      <c r="P159" s="226"/>
      <c r="Q159" s="226"/>
      <c r="R159" s="227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ht="27" customHeight="1" x14ac:dyDescent="0.25">
      <c r="A160" s="64" t="s">
        <v>243</v>
      </c>
      <c r="B160" s="64" t="s">
        <v>244</v>
      </c>
      <c r="C160" s="37">
        <v>4301132046</v>
      </c>
      <c r="D160" s="224">
        <v>4607111035691</v>
      </c>
      <c r="E160" s="224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226"/>
      <c r="P160" s="226"/>
      <c r="Q160" s="226"/>
      <c r="R160" s="227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89</v>
      </c>
    </row>
    <row r="161" spans="1:53" x14ac:dyDescent="0.2">
      <c r="A161" s="231"/>
      <c r="B161" s="231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2"/>
      <c r="N161" s="228" t="s">
        <v>43</v>
      </c>
      <c r="O161" s="229"/>
      <c r="P161" s="229"/>
      <c r="Q161" s="229"/>
      <c r="R161" s="229"/>
      <c r="S161" s="229"/>
      <c r="T161" s="230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231"/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2"/>
      <c r="N162" s="228" t="s">
        <v>43</v>
      </c>
      <c r="O162" s="229"/>
      <c r="P162" s="229"/>
      <c r="Q162" s="229"/>
      <c r="R162" s="229"/>
      <c r="S162" s="229"/>
      <c r="T162" s="230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222" t="s">
        <v>245</v>
      </c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66"/>
      <c r="Z163" s="66"/>
    </row>
    <row r="164" spans="1:53" ht="14.25" customHeight="1" x14ac:dyDescent="0.25">
      <c r="A164" s="223" t="s">
        <v>245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67"/>
      <c r="Z164" s="67"/>
    </row>
    <row r="165" spans="1:53" ht="27" customHeight="1" x14ac:dyDescent="0.25">
      <c r="A165" s="64" t="s">
        <v>246</v>
      </c>
      <c r="B165" s="64" t="s">
        <v>247</v>
      </c>
      <c r="C165" s="37">
        <v>4301133002</v>
      </c>
      <c r="D165" s="224">
        <v>4607111035783</v>
      </c>
      <c r="E165" s="224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216</v>
      </c>
      <c r="L165" s="39" t="s">
        <v>83</v>
      </c>
      <c r="M165" s="38">
        <v>180</v>
      </c>
      <c r="N165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226"/>
      <c r="P165" s="226"/>
      <c r="Q165" s="226"/>
      <c r="R165" s="227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89</v>
      </c>
    </row>
    <row r="166" spans="1:53" x14ac:dyDescent="0.2">
      <c r="A166" s="231"/>
      <c r="B166" s="231"/>
      <c r="C166" s="231"/>
      <c r="D166" s="231"/>
      <c r="E166" s="231"/>
      <c r="F166" s="231"/>
      <c r="G166" s="231"/>
      <c r="H166" s="231"/>
      <c r="I166" s="231"/>
      <c r="J166" s="231"/>
      <c r="K166" s="231"/>
      <c r="L166" s="231"/>
      <c r="M166" s="232"/>
      <c r="N166" s="228" t="s">
        <v>43</v>
      </c>
      <c r="O166" s="229"/>
      <c r="P166" s="229"/>
      <c r="Q166" s="229"/>
      <c r="R166" s="229"/>
      <c r="S166" s="229"/>
      <c r="T166" s="230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231"/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2"/>
      <c r="N167" s="228" t="s">
        <v>43</v>
      </c>
      <c r="O167" s="229"/>
      <c r="P167" s="229"/>
      <c r="Q167" s="229"/>
      <c r="R167" s="229"/>
      <c r="S167" s="229"/>
      <c r="T167" s="230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222" t="s">
        <v>239</v>
      </c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66"/>
      <c r="Z168" s="66"/>
    </row>
    <row r="169" spans="1:53" ht="14.25" customHeight="1" x14ac:dyDescent="0.25">
      <c r="A169" s="223" t="s">
        <v>248</v>
      </c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67"/>
      <c r="Z169" s="67"/>
    </row>
    <row r="170" spans="1:53" ht="27" customHeight="1" x14ac:dyDescent="0.25">
      <c r="A170" s="64" t="s">
        <v>249</v>
      </c>
      <c r="B170" s="64" t="s">
        <v>250</v>
      </c>
      <c r="C170" s="37">
        <v>4301051319</v>
      </c>
      <c r="D170" s="224">
        <v>4680115881204</v>
      </c>
      <c r="E170" s="224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84</v>
      </c>
      <c r="L170" s="39" t="s">
        <v>253</v>
      </c>
      <c r="M170" s="38">
        <v>365</v>
      </c>
      <c r="N170" s="290" t="s">
        <v>251</v>
      </c>
      <c r="O170" s="226"/>
      <c r="P170" s="226"/>
      <c r="Q170" s="226"/>
      <c r="R170" s="227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252</v>
      </c>
    </row>
    <row r="171" spans="1:53" x14ac:dyDescent="0.2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231"/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2"/>
      <c r="N172" s="228" t="s">
        <v>43</v>
      </c>
      <c r="O172" s="229"/>
      <c r="P172" s="229"/>
      <c r="Q172" s="229"/>
      <c r="R172" s="229"/>
      <c r="S172" s="229"/>
      <c r="T172" s="230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221" t="s">
        <v>254</v>
      </c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55"/>
      <c r="Z173" s="55"/>
    </row>
    <row r="174" spans="1:53" ht="16.5" customHeight="1" x14ac:dyDescent="0.25">
      <c r="A174" s="222" t="s">
        <v>255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66"/>
      <c r="Z174" s="66"/>
    </row>
    <row r="175" spans="1:53" ht="14.25" customHeight="1" x14ac:dyDescent="0.25">
      <c r="A175" s="223" t="s">
        <v>80</v>
      </c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67"/>
      <c r="Z175" s="67"/>
    </row>
    <row r="176" spans="1:53" ht="27" customHeight="1" x14ac:dyDescent="0.25">
      <c r="A176" s="64" t="s">
        <v>256</v>
      </c>
      <c r="B176" s="64" t="s">
        <v>257</v>
      </c>
      <c r="C176" s="37">
        <v>4301070948</v>
      </c>
      <c r="D176" s="224">
        <v>4607111037022</v>
      </c>
      <c r="E176" s="224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84</v>
      </c>
      <c r="L176" s="39" t="s">
        <v>83</v>
      </c>
      <c r="M176" s="38">
        <v>180</v>
      </c>
      <c r="N176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226"/>
      <c r="P176" s="226"/>
      <c r="Q176" s="226"/>
      <c r="R176" s="227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231"/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1"/>
      <c r="M177" s="232"/>
      <c r="N177" s="228" t="s">
        <v>43</v>
      </c>
      <c r="O177" s="229"/>
      <c r="P177" s="229"/>
      <c r="Q177" s="229"/>
      <c r="R177" s="229"/>
      <c r="S177" s="229"/>
      <c r="T177" s="230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231"/>
      <c r="B178" s="231"/>
      <c r="C178" s="231"/>
      <c r="D178" s="231"/>
      <c r="E178" s="231"/>
      <c r="F178" s="231"/>
      <c r="G178" s="231"/>
      <c r="H178" s="231"/>
      <c r="I178" s="231"/>
      <c r="J178" s="231"/>
      <c r="K178" s="231"/>
      <c r="L178" s="231"/>
      <c r="M178" s="232"/>
      <c r="N178" s="228" t="s">
        <v>43</v>
      </c>
      <c r="O178" s="229"/>
      <c r="P178" s="229"/>
      <c r="Q178" s="229"/>
      <c r="R178" s="229"/>
      <c r="S178" s="229"/>
      <c r="T178" s="230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222" t="s">
        <v>258</v>
      </c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66"/>
      <c r="Z179" s="66"/>
    </row>
    <row r="180" spans="1:53" ht="14.25" customHeight="1" x14ac:dyDescent="0.25">
      <c r="A180" s="223" t="s">
        <v>80</v>
      </c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67"/>
      <c r="Z180" s="67"/>
    </row>
    <row r="181" spans="1:53" ht="27" customHeight="1" x14ac:dyDescent="0.25">
      <c r="A181" s="64" t="s">
        <v>259</v>
      </c>
      <c r="B181" s="64" t="s">
        <v>260</v>
      </c>
      <c r="C181" s="37">
        <v>4301070966</v>
      </c>
      <c r="D181" s="224">
        <v>4607111038135</v>
      </c>
      <c r="E181" s="224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92" t="s">
        <v>261</v>
      </c>
      <c r="O181" s="226"/>
      <c r="P181" s="226"/>
      <c r="Q181" s="226"/>
      <c r="R181" s="227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x14ac:dyDescent="0.2">
      <c r="A182" s="231"/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2"/>
      <c r="N182" s="228" t="s">
        <v>43</v>
      </c>
      <c r="O182" s="229"/>
      <c r="P182" s="229"/>
      <c r="Q182" s="229"/>
      <c r="R182" s="229"/>
      <c r="S182" s="229"/>
      <c r="T182" s="230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x14ac:dyDescent="0.2">
      <c r="A183" s="231"/>
      <c r="B183" s="231"/>
      <c r="C183" s="231"/>
      <c r="D183" s="231"/>
      <c r="E183" s="231"/>
      <c r="F183" s="231"/>
      <c r="G183" s="231"/>
      <c r="H183" s="231"/>
      <c r="I183" s="231"/>
      <c r="J183" s="231"/>
      <c r="K183" s="231"/>
      <c r="L183" s="231"/>
      <c r="M183" s="232"/>
      <c r="N183" s="228" t="s">
        <v>43</v>
      </c>
      <c r="O183" s="229"/>
      <c r="P183" s="229"/>
      <c r="Q183" s="229"/>
      <c r="R183" s="229"/>
      <c r="S183" s="229"/>
      <c r="T183" s="230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16.5" customHeight="1" x14ac:dyDescent="0.25">
      <c r="A184" s="222" t="s">
        <v>262</v>
      </c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66"/>
      <c r="Z184" s="66"/>
    </row>
    <row r="185" spans="1:53" ht="14.25" customHeight="1" x14ac:dyDescent="0.25">
      <c r="A185" s="223" t="s">
        <v>80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67"/>
      <c r="Z185" s="67"/>
    </row>
    <row r="186" spans="1:53" ht="27" customHeight="1" x14ac:dyDescent="0.25">
      <c r="A186" s="64" t="s">
        <v>263</v>
      </c>
      <c r="B186" s="64" t="s">
        <v>264</v>
      </c>
      <c r="C186" s="37">
        <v>4301070915</v>
      </c>
      <c r="D186" s="224">
        <v>4607111035882</v>
      </c>
      <c r="E186" s="224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84</v>
      </c>
      <c r="L186" s="39" t="s">
        <v>83</v>
      </c>
      <c r="M186" s="38">
        <v>180</v>
      </c>
      <c r="N186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226"/>
      <c r="P186" s="226"/>
      <c r="Q186" s="226"/>
      <c r="R186" s="227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265</v>
      </c>
      <c r="B187" s="64" t="s">
        <v>266</v>
      </c>
      <c r="C187" s="37">
        <v>4301070921</v>
      </c>
      <c r="D187" s="224">
        <v>4607111035905</v>
      </c>
      <c r="E187" s="224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84</v>
      </c>
      <c r="L187" s="39" t="s">
        <v>83</v>
      </c>
      <c r="M187" s="38">
        <v>180</v>
      </c>
      <c r="N187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226"/>
      <c r="P187" s="226"/>
      <c r="Q187" s="226"/>
      <c r="R187" s="227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4301070917</v>
      </c>
      <c r="D188" s="224">
        <v>4607111035912</v>
      </c>
      <c r="E188" s="224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84</v>
      </c>
      <c r="L188" s="39" t="s">
        <v>83</v>
      </c>
      <c r="M188" s="38">
        <v>180</v>
      </c>
      <c r="N188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226"/>
      <c r="P188" s="226"/>
      <c r="Q188" s="226"/>
      <c r="R188" s="227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4301070920</v>
      </c>
      <c r="D189" s="224">
        <v>4607111035929</v>
      </c>
      <c r="E189" s="224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84</v>
      </c>
      <c r="L189" s="39" t="s">
        <v>83</v>
      </c>
      <c r="M189" s="38">
        <v>180</v>
      </c>
      <c r="N189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226"/>
      <c r="P189" s="226"/>
      <c r="Q189" s="226"/>
      <c r="R189" s="227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231"/>
      <c r="B190" s="231"/>
      <c r="C190" s="231"/>
      <c r="D190" s="231"/>
      <c r="E190" s="231"/>
      <c r="F190" s="231"/>
      <c r="G190" s="231"/>
      <c r="H190" s="231"/>
      <c r="I190" s="231"/>
      <c r="J190" s="231"/>
      <c r="K190" s="231"/>
      <c r="L190" s="231"/>
      <c r="M190" s="232"/>
      <c r="N190" s="228" t="s">
        <v>43</v>
      </c>
      <c r="O190" s="229"/>
      <c r="P190" s="229"/>
      <c r="Q190" s="229"/>
      <c r="R190" s="229"/>
      <c r="S190" s="229"/>
      <c r="T190" s="230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25">
      <c r="A192" s="222" t="s">
        <v>271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66"/>
      <c r="Z192" s="66"/>
    </row>
    <row r="193" spans="1:53" ht="14.25" customHeight="1" x14ac:dyDescent="0.25">
      <c r="A193" s="223" t="s">
        <v>248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7"/>
      <c r="Z193" s="67"/>
    </row>
    <row r="194" spans="1:53" ht="27" customHeight="1" x14ac:dyDescent="0.25">
      <c r="A194" s="64" t="s">
        <v>272</v>
      </c>
      <c r="B194" s="64" t="s">
        <v>273</v>
      </c>
      <c r="C194" s="37">
        <v>4301051320</v>
      </c>
      <c r="D194" s="224">
        <v>4680115881334</v>
      </c>
      <c r="E194" s="224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84</v>
      </c>
      <c r="L194" s="39" t="s">
        <v>253</v>
      </c>
      <c r="M194" s="38">
        <v>365</v>
      </c>
      <c r="N194" s="297" t="s">
        <v>274</v>
      </c>
      <c r="O194" s="226"/>
      <c r="P194" s="226"/>
      <c r="Q194" s="226"/>
      <c r="R194" s="227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252</v>
      </c>
    </row>
    <row r="195" spans="1:53" x14ac:dyDescent="0.2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x14ac:dyDescent="0.2">
      <c r="A196" s="231"/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2"/>
      <c r="N196" s="228" t="s">
        <v>43</v>
      </c>
      <c r="O196" s="229"/>
      <c r="P196" s="229"/>
      <c r="Q196" s="229"/>
      <c r="R196" s="229"/>
      <c r="S196" s="229"/>
      <c r="T196" s="230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25">
      <c r="A197" s="222" t="s">
        <v>275</v>
      </c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66"/>
      <c r="Z197" s="66"/>
    </row>
    <row r="198" spans="1:53" ht="14.25" customHeight="1" x14ac:dyDescent="0.25">
      <c r="A198" s="223" t="s">
        <v>80</v>
      </c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67"/>
      <c r="Z198" s="67"/>
    </row>
    <row r="199" spans="1:53" ht="16.5" customHeight="1" x14ac:dyDescent="0.25">
      <c r="A199" s="64" t="s">
        <v>276</v>
      </c>
      <c r="B199" s="64" t="s">
        <v>277</v>
      </c>
      <c r="C199" s="37">
        <v>4301070874</v>
      </c>
      <c r="D199" s="224">
        <v>4607111035332</v>
      </c>
      <c r="E199" s="224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84</v>
      </c>
      <c r="L199" s="39" t="s">
        <v>83</v>
      </c>
      <c r="M199" s="38">
        <v>180</v>
      </c>
      <c r="N199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226"/>
      <c r="P199" s="226"/>
      <c r="Q199" s="226"/>
      <c r="R199" s="227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25">
      <c r="A200" s="64" t="s">
        <v>278</v>
      </c>
      <c r="B200" s="64" t="s">
        <v>279</v>
      </c>
      <c r="C200" s="37">
        <v>4301070873</v>
      </c>
      <c r="D200" s="224">
        <v>4607111035080</v>
      </c>
      <c r="E200" s="224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226"/>
      <c r="P200" s="226"/>
      <c r="Q200" s="226"/>
      <c r="R200" s="227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231"/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2"/>
      <c r="N201" s="228" t="s">
        <v>43</v>
      </c>
      <c r="O201" s="229"/>
      <c r="P201" s="229"/>
      <c r="Q201" s="229"/>
      <c r="R201" s="229"/>
      <c r="S201" s="229"/>
      <c r="T201" s="230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x14ac:dyDescent="0.2">
      <c r="A202" s="231"/>
      <c r="B202" s="231"/>
      <c r="C202" s="231"/>
      <c r="D202" s="231"/>
      <c r="E202" s="231"/>
      <c r="F202" s="231"/>
      <c r="G202" s="231"/>
      <c r="H202" s="231"/>
      <c r="I202" s="231"/>
      <c r="J202" s="231"/>
      <c r="K202" s="231"/>
      <c r="L202" s="231"/>
      <c r="M202" s="232"/>
      <c r="N202" s="228" t="s">
        <v>43</v>
      </c>
      <c r="O202" s="229"/>
      <c r="P202" s="229"/>
      <c r="Q202" s="229"/>
      <c r="R202" s="229"/>
      <c r="S202" s="229"/>
      <c r="T202" s="230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">
      <c r="A203" s="221" t="s">
        <v>280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55"/>
      <c r="Z203" s="55"/>
    </row>
    <row r="204" spans="1:53" ht="16.5" customHeight="1" x14ac:dyDescent="0.25">
      <c r="A204" s="222" t="s">
        <v>281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66"/>
      <c r="Z204" s="66"/>
    </row>
    <row r="205" spans="1:53" ht="14.25" customHeight="1" x14ac:dyDescent="0.25">
      <c r="A205" s="223" t="s">
        <v>80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67"/>
      <c r="Z205" s="67"/>
    </row>
    <row r="206" spans="1:53" ht="27" customHeight="1" x14ac:dyDescent="0.25">
      <c r="A206" s="64" t="s">
        <v>282</v>
      </c>
      <c r="B206" s="64" t="s">
        <v>283</v>
      </c>
      <c r="C206" s="37">
        <v>4301070941</v>
      </c>
      <c r="D206" s="224">
        <v>4607111036162</v>
      </c>
      <c r="E206" s="224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84</v>
      </c>
      <c r="L206" s="39" t="s">
        <v>83</v>
      </c>
      <c r="M206" s="38">
        <v>90</v>
      </c>
      <c r="N206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226"/>
      <c r="P206" s="226"/>
      <c r="Q206" s="226"/>
      <c r="R206" s="227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x14ac:dyDescent="0.2">
      <c r="A207" s="231"/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2"/>
      <c r="N207" s="228" t="s">
        <v>43</v>
      </c>
      <c r="O207" s="229"/>
      <c r="P207" s="229"/>
      <c r="Q207" s="229"/>
      <c r="R207" s="229"/>
      <c r="S207" s="229"/>
      <c r="T207" s="230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231"/>
      <c r="B208" s="231"/>
      <c r="C208" s="231"/>
      <c r="D208" s="231"/>
      <c r="E208" s="231"/>
      <c r="F208" s="231"/>
      <c r="G208" s="231"/>
      <c r="H208" s="231"/>
      <c r="I208" s="231"/>
      <c r="J208" s="231"/>
      <c r="K208" s="231"/>
      <c r="L208" s="231"/>
      <c r="M208" s="232"/>
      <c r="N208" s="228" t="s">
        <v>43</v>
      </c>
      <c r="O208" s="229"/>
      <c r="P208" s="229"/>
      <c r="Q208" s="229"/>
      <c r="R208" s="229"/>
      <c r="S208" s="229"/>
      <c r="T208" s="230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">
      <c r="A209" s="221" t="s">
        <v>284</v>
      </c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55"/>
      <c r="Z209" s="55"/>
    </row>
    <row r="210" spans="1:53" ht="16.5" customHeight="1" x14ac:dyDescent="0.25">
      <c r="A210" s="222" t="s">
        <v>285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66"/>
      <c r="Z210" s="66"/>
    </row>
    <row r="211" spans="1:53" ht="14.25" customHeight="1" x14ac:dyDescent="0.25">
      <c r="A211" s="223" t="s">
        <v>80</v>
      </c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67"/>
      <c r="Z211" s="67"/>
    </row>
    <row r="212" spans="1:53" ht="27" customHeight="1" x14ac:dyDescent="0.25">
      <c r="A212" s="64" t="s">
        <v>286</v>
      </c>
      <c r="B212" s="64" t="s">
        <v>287</v>
      </c>
      <c r="C212" s="37">
        <v>4301070965</v>
      </c>
      <c r="D212" s="224">
        <v>4607111035899</v>
      </c>
      <c r="E212" s="224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84</v>
      </c>
      <c r="L212" s="39" t="s">
        <v>83</v>
      </c>
      <c r="M212" s="38">
        <v>180</v>
      </c>
      <c r="N212" s="301" t="s">
        <v>288</v>
      </c>
      <c r="O212" s="226"/>
      <c r="P212" s="226"/>
      <c r="Q212" s="226"/>
      <c r="R212" s="227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x14ac:dyDescent="0.2">
      <c r="A213" s="231"/>
      <c r="B213" s="231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2"/>
      <c r="N213" s="228" t="s">
        <v>43</v>
      </c>
      <c r="O213" s="229"/>
      <c r="P213" s="229"/>
      <c r="Q213" s="229"/>
      <c r="R213" s="229"/>
      <c r="S213" s="229"/>
      <c r="T213" s="230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x14ac:dyDescent="0.2">
      <c r="A214" s="231"/>
      <c r="B214" s="231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2"/>
      <c r="N214" s="228" t="s">
        <v>43</v>
      </c>
      <c r="O214" s="229"/>
      <c r="P214" s="229"/>
      <c r="Q214" s="229"/>
      <c r="R214" s="229"/>
      <c r="S214" s="229"/>
      <c r="T214" s="230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25">
      <c r="A215" s="222" t="s">
        <v>289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66"/>
      <c r="Z215" s="66"/>
    </row>
    <row r="216" spans="1:53" ht="14.25" customHeight="1" x14ac:dyDescent="0.25">
      <c r="A216" s="223" t="s">
        <v>80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67"/>
      <c r="Z216" s="67"/>
    </row>
    <row r="217" spans="1:53" ht="27" customHeight="1" x14ac:dyDescent="0.25">
      <c r="A217" s="64" t="s">
        <v>290</v>
      </c>
      <c r="B217" s="64" t="s">
        <v>291</v>
      </c>
      <c r="C217" s="37">
        <v>4301070870</v>
      </c>
      <c r="D217" s="224">
        <v>4607111036711</v>
      </c>
      <c r="E217" s="224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84</v>
      </c>
      <c r="L217" s="39" t="s">
        <v>83</v>
      </c>
      <c r="M217" s="38">
        <v>90</v>
      </c>
      <c r="N217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226"/>
      <c r="P217" s="226"/>
      <c r="Q217" s="226"/>
      <c r="R217" s="227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231"/>
      <c r="B219" s="231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2"/>
      <c r="N219" s="228" t="s">
        <v>43</v>
      </c>
      <c r="O219" s="229"/>
      <c r="P219" s="229"/>
      <c r="Q219" s="229"/>
      <c r="R219" s="229"/>
      <c r="S219" s="229"/>
      <c r="T219" s="230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221" t="s">
        <v>292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55"/>
      <c r="Z220" s="55"/>
    </row>
    <row r="221" spans="1:53" ht="16.5" customHeight="1" x14ac:dyDescent="0.25">
      <c r="A221" s="222" t="s">
        <v>293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66"/>
      <c r="Z221" s="66"/>
    </row>
    <row r="222" spans="1:53" ht="14.25" customHeight="1" x14ac:dyDescent="0.25">
      <c r="A222" s="223" t="s">
        <v>147</v>
      </c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67"/>
      <c r="Z222" s="67"/>
    </row>
    <row r="223" spans="1:53" ht="27" customHeight="1" x14ac:dyDescent="0.25">
      <c r="A223" s="64" t="s">
        <v>294</v>
      </c>
      <c r="B223" s="64" t="s">
        <v>295</v>
      </c>
      <c r="C223" s="37">
        <v>4301131019</v>
      </c>
      <c r="D223" s="224">
        <v>4640242180427</v>
      </c>
      <c r="E223" s="224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138</v>
      </c>
      <c r="L223" s="39" t="s">
        <v>83</v>
      </c>
      <c r="M223" s="38">
        <v>180</v>
      </c>
      <c r="N223" s="303" t="s">
        <v>296</v>
      </c>
      <c r="O223" s="226"/>
      <c r="P223" s="226"/>
      <c r="Q223" s="226"/>
      <c r="R223" s="227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89</v>
      </c>
    </row>
    <row r="224" spans="1:53" x14ac:dyDescent="0.2">
      <c r="A224" s="231"/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2"/>
      <c r="N224" s="228" t="s">
        <v>43</v>
      </c>
      <c r="O224" s="229"/>
      <c r="P224" s="229"/>
      <c r="Q224" s="229"/>
      <c r="R224" s="229"/>
      <c r="S224" s="229"/>
      <c r="T224" s="230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231"/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2"/>
      <c r="N225" s="228" t="s">
        <v>43</v>
      </c>
      <c r="O225" s="229"/>
      <c r="P225" s="229"/>
      <c r="Q225" s="229"/>
      <c r="R225" s="229"/>
      <c r="S225" s="229"/>
      <c r="T225" s="230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25">
      <c r="A226" s="223" t="s">
        <v>86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customHeight="1" x14ac:dyDescent="0.25">
      <c r="A227" s="64" t="s">
        <v>297</v>
      </c>
      <c r="B227" s="64" t="s">
        <v>298</v>
      </c>
      <c r="C227" s="37">
        <v>4301132080</v>
      </c>
      <c r="D227" s="224">
        <v>4640242180397</v>
      </c>
      <c r="E227" s="224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84</v>
      </c>
      <c r="L227" s="39" t="s">
        <v>83</v>
      </c>
      <c r="M227" s="38">
        <v>180</v>
      </c>
      <c r="N227" s="304" t="s">
        <v>299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89</v>
      </c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223" t="s">
        <v>167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customHeight="1" x14ac:dyDescent="0.25">
      <c r="A231" s="64" t="s">
        <v>300</v>
      </c>
      <c r="B231" s="64" t="s">
        <v>301</v>
      </c>
      <c r="C231" s="37">
        <v>4301136028</v>
      </c>
      <c r="D231" s="224">
        <v>4640242180304</v>
      </c>
      <c r="E231" s="224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90</v>
      </c>
      <c r="L231" s="39" t="s">
        <v>83</v>
      </c>
      <c r="M231" s="38">
        <v>180</v>
      </c>
      <c r="N231" s="305" t="s">
        <v>302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37.5" customHeight="1" x14ac:dyDescent="0.25">
      <c r="A232" s="64" t="s">
        <v>303</v>
      </c>
      <c r="B232" s="64" t="s">
        <v>304</v>
      </c>
      <c r="C232" s="37">
        <v>4301136027</v>
      </c>
      <c r="D232" s="224">
        <v>4640242180298</v>
      </c>
      <c r="E232" s="224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90</v>
      </c>
      <c r="L232" s="39" t="s">
        <v>83</v>
      </c>
      <c r="M232" s="38">
        <v>180</v>
      </c>
      <c r="N232" s="306" t="s">
        <v>305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25">
      <c r="A233" s="64" t="s">
        <v>306</v>
      </c>
      <c r="B233" s="64" t="s">
        <v>307</v>
      </c>
      <c r="C233" s="37">
        <v>4301136026</v>
      </c>
      <c r="D233" s="224">
        <v>4640242180236</v>
      </c>
      <c r="E233" s="224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84</v>
      </c>
      <c r="L233" s="39" t="s">
        <v>83</v>
      </c>
      <c r="M233" s="38">
        <v>180</v>
      </c>
      <c r="N233" s="307" t="s">
        <v>308</v>
      </c>
      <c r="O233" s="226"/>
      <c r="P233" s="226"/>
      <c r="Q233" s="226"/>
      <c r="R233" s="227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309</v>
      </c>
      <c r="B234" s="64" t="s">
        <v>310</v>
      </c>
      <c r="C234" s="37">
        <v>4301136029</v>
      </c>
      <c r="D234" s="224">
        <v>4640242180410</v>
      </c>
      <c r="E234" s="224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90</v>
      </c>
      <c r="L234" s="39" t="s">
        <v>83</v>
      </c>
      <c r="M234" s="38">
        <v>180</v>
      </c>
      <c r="N234" s="308" t="s">
        <v>311</v>
      </c>
      <c r="O234" s="226"/>
      <c r="P234" s="226"/>
      <c r="Q234" s="226"/>
      <c r="R234" s="227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x14ac:dyDescent="0.2">
      <c r="A235" s="231"/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2"/>
      <c r="N235" s="228" t="s">
        <v>43</v>
      </c>
      <c r="O235" s="229"/>
      <c r="P235" s="229"/>
      <c r="Q235" s="229"/>
      <c r="R235" s="229"/>
      <c r="S235" s="229"/>
      <c r="T235" s="230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231"/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2"/>
      <c r="N236" s="228" t="s">
        <v>43</v>
      </c>
      <c r="O236" s="229"/>
      <c r="P236" s="229"/>
      <c r="Q236" s="229"/>
      <c r="R236" s="229"/>
      <c r="S236" s="229"/>
      <c r="T236" s="230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25">
      <c r="A237" s="223" t="s">
        <v>143</v>
      </c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67"/>
      <c r="Z237" s="67"/>
    </row>
    <row r="238" spans="1:53" ht="27" customHeight="1" x14ac:dyDescent="0.25">
      <c r="A238" s="64" t="s">
        <v>312</v>
      </c>
      <c r="B238" s="64" t="s">
        <v>313</v>
      </c>
      <c r="C238" s="37">
        <v>4301135191</v>
      </c>
      <c r="D238" s="224">
        <v>4640242180373</v>
      </c>
      <c r="E238" s="224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90</v>
      </c>
      <c r="L238" s="39" t="s">
        <v>83</v>
      </c>
      <c r="M238" s="38">
        <v>180</v>
      </c>
      <c r="N238" s="309" t="s">
        <v>314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25">
      <c r="A239" s="64" t="s">
        <v>315</v>
      </c>
      <c r="B239" s="64" t="s">
        <v>316</v>
      </c>
      <c r="C239" s="37">
        <v>4301135195</v>
      </c>
      <c r="D239" s="224">
        <v>4640242180366</v>
      </c>
      <c r="E239" s="224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310" t="s">
        <v>317</v>
      </c>
      <c r="O239" s="226"/>
      <c r="P239" s="226"/>
      <c r="Q239" s="226"/>
      <c r="R239" s="227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318</v>
      </c>
      <c r="B240" s="64" t="s">
        <v>319</v>
      </c>
      <c r="C240" s="37">
        <v>4301135188</v>
      </c>
      <c r="D240" s="224">
        <v>4640242180335</v>
      </c>
      <c r="E240" s="224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311" t="s">
        <v>320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37.5" customHeight="1" x14ac:dyDescent="0.25">
      <c r="A241" s="64" t="s">
        <v>321</v>
      </c>
      <c r="B241" s="64" t="s">
        <v>322</v>
      </c>
      <c r="C241" s="37">
        <v>4301135189</v>
      </c>
      <c r="D241" s="224">
        <v>4640242180342</v>
      </c>
      <c r="E241" s="224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312" t="s">
        <v>323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25">
      <c r="A242" s="64" t="s">
        <v>324</v>
      </c>
      <c r="B242" s="64" t="s">
        <v>325</v>
      </c>
      <c r="C242" s="37">
        <v>4301135190</v>
      </c>
      <c r="D242" s="224">
        <v>4640242180359</v>
      </c>
      <c r="E242" s="224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313" t="s">
        <v>326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327</v>
      </c>
      <c r="B243" s="64" t="s">
        <v>328</v>
      </c>
      <c r="C243" s="37">
        <v>4301135192</v>
      </c>
      <c r="D243" s="224">
        <v>4640242180380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314" t="s">
        <v>329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330</v>
      </c>
      <c r="B244" s="64" t="s">
        <v>331</v>
      </c>
      <c r="C244" s="37">
        <v>4301135186</v>
      </c>
      <c r="D244" s="224">
        <v>4640242180311</v>
      </c>
      <c r="E244" s="224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84</v>
      </c>
      <c r="L244" s="39" t="s">
        <v>83</v>
      </c>
      <c r="M244" s="38">
        <v>180</v>
      </c>
      <c r="N244" s="315" t="s">
        <v>332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37.5" customHeight="1" x14ac:dyDescent="0.25">
      <c r="A245" s="64" t="s">
        <v>333</v>
      </c>
      <c r="B245" s="64" t="s">
        <v>334</v>
      </c>
      <c r="C245" s="37">
        <v>4301135187</v>
      </c>
      <c r="D245" s="224">
        <v>4640242180328</v>
      </c>
      <c r="E245" s="224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90</v>
      </c>
      <c r="L245" s="39" t="s">
        <v>83</v>
      </c>
      <c r="M245" s="38">
        <v>180</v>
      </c>
      <c r="N245" s="316" t="s">
        <v>335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25">
      <c r="A246" s="64" t="s">
        <v>336</v>
      </c>
      <c r="B246" s="64" t="s">
        <v>337</v>
      </c>
      <c r="C246" s="37">
        <v>4301135194</v>
      </c>
      <c r="D246" s="224">
        <v>4640242180380</v>
      </c>
      <c r="E246" s="224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138</v>
      </c>
      <c r="L246" s="39" t="s">
        <v>83</v>
      </c>
      <c r="M246" s="38">
        <v>180</v>
      </c>
      <c r="N246" s="317" t="s">
        <v>338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339</v>
      </c>
      <c r="B247" s="64" t="s">
        <v>340</v>
      </c>
      <c r="C247" s="37">
        <v>4301135193</v>
      </c>
      <c r="D247" s="224">
        <v>4640242180403</v>
      </c>
      <c r="E247" s="224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318" t="s">
        <v>341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x14ac:dyDescent="0.2">
      <c r="A248" s="231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2"/>
      <c r="N248" s="228" t="s">
        <v>43</v>
      </c>
      <c r="O248" s="229"/>
      <c r="P248" s="229"/>
      <c r="Q248" s="229"/>
      <c r="R248" s="229"/>
      <c r="S248" s="229"/>
      <c r="T248" s="230"/>
      <c r="U248" s="43" t="s">
        <v>42</v>
      </c>
      <c r="V248" s="44">
        <f>IFERROR(SUM(V238:V247),"0")</f>
        <v>0</v>
      </c>
      <c r="W248" s="44">
        <f>IFERROR(SUM(W238:W247),"0")</f>
        <v>0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231"/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232"/>
      <c r="N249" s="228" t="s">
        <v>43</v>
      </c>
      <c r="O249" s="229"/>
      <c r="P249" s="229"/>
      <c r="Q249" s="229"/>
      <c r="R249" s="229"/>
      <c r="S249" s="229"/>
      <c r="T249" s="230"/>
      <c r="U249" s="43" t="s">
        <v>0</v>
      </c>
      <c r="V249" s="44">
        <f>IFERROR(SUMPRODUCT(V238:V247*H238:H247),"0")</f>
        <v>0</v>
      </c>
      <c r="W249" s="44">
        <f>IFERROR(SUMPRODUCT(W238:W247*H238:H247),"0")</f>
        <v>0</v>
      </c>
      <c r="X249" s="43"/>
      <c r="Y249" s="68"/>
      <c r="Z249" s="68"/>
    </row>
    <row r="250" spans="1:53" ht="15" customHeight="1" x14ac:dyDescent="0.2">
      <c r="A250" s="231"/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322"/>
      <c r="N250" s="319" t="s">
        <v>36</v>
      </c>
      <c r="O250" s="320"/>
      <c r="P250" s="320"/>
      <c r="Q250" s="320"/>
      <c r="R250" s="320"/>
      <c r="S250" s="320"/>
      <c r="T250" s="321"/>
      <c r="U250" s="43" t="s">
        <v>0</v>
      </c>
      <c r="V250" s="44">
        <f>IFERROR(V24+V33+V41+V47+V58+V64+V69+V75+V86+V93+V101+V107+V112+V120+V125+V131+V136+V142+V150+V155+V162+V167+V172+V178+V183+V191+V196+V202+V208+V214+V219+V225+V229+V236+V249,"0")</f>
        <v>0</v>
      </c>
      <c r="W250" s="44">
        <f>IFERROR(W24+W33+W41+W47+W58+W64+W69+W75+W86+W93+W101+W107+W112+W120+W125+W131+W136+W142+W150+W155+W162+W167+W172+W178+W183+W191+W196+W202+W208+W214+W219+W225+W229+W236+W249,"0")</f>
        <v>0</v>
      </c>
      <c r="X250" s="43"/>
      <c r="Y250" s="68"/>
      <c r="Z250" s="68"/>
    </row>
    <row r="251" spans="1:53" x14ac:dyDescent="0.2">
      <c r="A251" s="231"/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322"/>
      <c r="N251" s="319" t="s">
        <v>37</v>
      </c>
      <c r="O251" s="320"/>
      <c r="P251" s="320"/>
      <c r="Q251" s="320"/>
      <c r="R251" s="320"/>
      <c r="S251" s="320"/>
      <c r="T251" s="321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0</v>
      </c>
      <c r="W25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0</v>
      </c>
      <c r="X251" s="43"/>
      <c r="Y251" s="68"/>
      <c r="Z251" s="68"/>
    </row>
    <row r="252" spans="1:53" x14ac:dyDescent="0.2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322"/>
      <c r="N252" s="319" t="s">
        <v>38</v>
      </c>
      <c r="O252" s="320"/>
      <c r="P252" s="320"/>
      <c r="Q252" s="320"/>
      <c r="R252" s="320"/>
      <c r="S252" s="320"/>
      <c r="T252" s="321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0</v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0</v>
      </c>
      <c r="X252" s="43"/>
      <c r="Y252" s="68"/>
      <c r="Z252" s="68"/>
    </row>
    <row r="253" spans="1:53" x14ac:dyDescent="0.2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322"/>
      <c r="N253" s="319" t="s">
        <v>39</v>
      </c>
      <c r="O253" s="320"/>
      <c r="P253" s="320"/>
      <c r="Q253" s="320"/>
      <c r="R253" s="320"/>
      <c r="S253" s="320"/>
      <c r="T253" s="321"/>
      <c r="U253" s="43" t="s">
        <v>0</v>
      </c>
      <c r="V253" s="44">
        <f>GrossWeightTotal+PalletQtyTotal*25</f>
        <v>0</v>
      </c>
      <c r="W253" s="44">
        <f>GrossWeightTotalR+PalletQtyTotalR*25</f>
        <v>0</v>
      </c>
      <c r="X253" s="43"/>
      <c r="Y253" s="68"/>
      <c r="Z253" s="68"/>
    </row>
    <row r="254" spans="1:53" x14ac:dyDescent="0.2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40</v>
      </c>
      <c r="O254" s="320"/>
      <c r="P254" s="320"/>
      <c r="Q254" s="320"/>
      <c r="R254" s="320"/>
      <c r="S254" s="320"/>
      <c r="T254" s="321"/>
      <c r="U254" s="43" t="s">
        <v>23</v>
      </c>
      <c r="V254" s="44">
        <f>IFERROR(V23+V32+V40+V46+V57+V63+V68+V74+V85+V92+V100+V106+V111+V119+V124+V130+V135+V141+V149+V154+V161+V166+V171+V177+V182+V190+V195+V201+V207+V213+V218+V224+V228+V235+V248,"0")</f>
        <v>0</v>
      </c>
      <c r="W254" s="44">
        <f>IFERROR(W23+W32+W40+W46+W57+W63+W68+W74+W85+W92+W100+W106+W111+W119+W124+W130+W135+W141+W149+W154+W161+W166+W171+W177+W182+W190+W195+W201+W207+W213+W218+W224+W228+W235+W248,"0")</f>
        <v>0</v>
      </c>
      <c r="X254" s="43"/>
      <c r="Y254" s="68"/>
      <c r="Z254" s="68"/>
    </row>
    <row r="255" spans="1:53" ht="14.25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41</v>
      </c>
      <c r="O255" s="320"/>
      <c r="P255" s="320"/>
      <c r="Q255" s="320"/>
      <c r="R255" s="320"/>
      <c r="S255" s="320"/>
      <c r="T255" s="321"/>
      <c r="U255" s="46" t="s">
        <v>55</v>
      </c>
      <c r="V255" s="43"/>
      <c r="W255" s="43"/>
      <c r="X255" s="43">
        <f>IFERROR(X23+X32+X40+X46+X57+X63+X68+X74+X85+X92+X100+X106+X111+X119+X124+X130+X135+X141+X149+X154+X161+X166+X171+X177+X182+X190+X195+X201+X207+X213+X218+X224+X228+X235+X248,"0")</f>
        <v>0</v>
      </c>
      <c r="Y255" s="68"/>
      <c r="Z255" s="68"/>
    </row>
    <row r="256" spans="1:53" ht="13.5" thickBot="1" x14ac:dyDescent="0.25"/>
    <row r="257" spans="1:33" ht="27" thickTop="1" thickBot="1" x14ac:dyDescent="0.25">
      <c r="A257" s="47" t="s">
        <v>9</v>
      </c>
      <c r="B257" s="75" t="s">
        <v>79</v>
      </c>
      <c r="C257" s="323" t="s">
        <v>48</v>
      </c>
      <c r="D257" s="323" t="s">
        <v>48</v>
      </c>
      <c r="E257" s="323" t="s">
        <v>48</v>
      </c>
      <c r="F257" s="323" t="s">
        <v>48</v>
      </c>
      <c r="G257" s="323" t="s">
        <v>48</v>
      </c>
      <c r="H257" s="323" t="s">
        <v>48</v>
      </c>
      <c r="I257" s="323" t="s">
        <v>48</v>
      </c>
      <c r="J257" s="323" t="s">
        <v>48</v>
      </c>
      <c r="K257" s="324"/>
      <c r="L257" s="323" t="s">
        <v>48</v>
      </c>
      <c r="M257" s="323" t="s">
        <v>48</v>
      </c>
      <c r="N257" s="323" t="s">
        <v>48</v>
      </c>
      <c r="O257" s="323" t="s">
        <v>48</v>
      </c>
      <c r="P257" s="323" t="s">
        <v>48</v>
      </c>
      <c r="Q257" s="323" t="s">
        <v>48</v>
      </c>
      <c r="R257" s="323" t="s">
        <v>48</v>
      </c>
      <c r="S257" s="323" t="s">
        <v>48</v>
      </c>
      <c r="T257" s="323" t="s">
        <v>220</v>
      </c>
      <c r="U257" s="323" t="s">
        <v>220</v>
      </c>
      <c r="V257" s="323" t="s">
        <v>239</v>
      </c>
      <c r="W257" s="323" t="s">
        <v>239</v>
      </c>
      <c r="X257" s="323" t="s">
        <v>239</v>
      </c>
      <c r="Y257" s="323" t="s">
        <v>254</v>
      </c>
      <c r="Z257" s="323" t="s">
        <v>254</v>
      </c>
      <c r="AA257" s="323" t="s">
        <v>254</v>
      </c>
      <c r="AB257" s="323" t="s">
        <v>254</v>
      </c>
      <c r="AC257" s="323" t="s">
        <v>254</v>
      </c>
      <c r="AD257" s="75" t="s">
        <v>280</v>
      </c>
      <c r="AE257" s="323" t="s">
        <v>284</v>
      </c>
      <c r="AF257" s="323" t="s">
        <v>284</v>
      </c>
      <c r="AG257" s="75" t="s">
        <v>292</v>
      </c>
    </row>
    <row r="258" spans="1:33" ht="14.25" customHeight="1" thickTop="1" x14ac:dyDescent="0.2">
      <c r="A258" s="325" t="s">
        <v>10</v>
      </c>
      <c r="B258" s="323" t="s">
        <v>79</v>
      </c>
      <c r="C258" s="323" t="s">
        <v>85</v>
      </c>
      <c r="D258" s="323" t="s">
        <v>97</v>
      </c>
      <c r="E258" s="323" t="s">
        <v>107</v>
      </c>
      <c r="F258" s="323" t="s">
        <v>114</v>
      </c>
      <c r="G258" s="323" t="s">
        <v>134</v>
      </c>
      <c r="H258" s="323" t="s">
        <v>142</v>
      </c>
      <c r="I258" s="323" t="s">
        <v>146</v>
      </c>
      <c r="J258" s="323" t="s">
        <v>152</v>
      </c>
      <c r="K258" s="1"/>
      <c r="L258" s="323" t="s">
        <v>167</v>
      </c>
      <c r="M258" s="323" t="s">
        <v>174</v>
      </c>
      <c r="N258" s="323" t="s">
        <v>187</v>
      </c>
      <c r="O258" s="323" t="s">
        <v>192</v>
      </c>
      <c r="P258" s="323" t="s">
        <v>195</v>
      </c>
      <c r="Q258" s="323" t="s">
        <v>206</v>
      </c>
      <c r="R258" s="323" t="s">
        <v>209</v>
      </c>
      <c r="S258" s="323" t="s">
        <v>217</v>
      </c>
      <c r="T258" s="323" t="s">
        <v>221</v>
      </c>
      <c r="U258" s="323" t="s">
        <v>224</v>
      </c>
      <c r="V258" s="323" t="s">
        <v>240</v>
      </c>
      <c r="W258" s="323" t="s">
        <v>245</v>
      </c>
      <c r="X258" s="323" t="s">
        <v>239</v>
      </c>
      <c r="Y258" s="323" t="s">
        <v>255</v>
      </c>
      <c r="Z258" s="323" t="s">
        <v>258</v>
      </c>
      <c r="AA258" s="323" t="s">
        <v>262</v>
      </c>
      <c r="AB258" s="323" t="s">
        <v>271</v>
      </c>
      <c r="AC258" s="323" t="s">
        <v>275</v>
      </c>
      <c r="AD258" s="323" t="s">
        <v>281</v>
      </c>
      <c r="AE258" s="323" t="s">
        <v>285</v>
      </c>
      <c r="AF258" s="323" t="s">
        <v>289</v>
      </c>
      <c r="AG258" s="323" t="s">
        <v>293</v>
      </c>
    </row>
    <row r="259" spans="1:33" ht="13.5" thickBot="1" x14ac:dyDescent="0.25">
      <c r="A259" s="326"/>
      <c r="B259" s="323"/>
      <c r="C259" s="323"/>
      <c r="D259" s="323"/>
      <c r="E259" s="323"/>
      <c r="F259" s="323"/>
      <c r="G259" s="323"/>
      <c r="H259" s="323"/>
      <c r="I259" s="323"/>
      <c r="J259" s="323"/>
      <c r="K259" s="1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23"/>
      <c r="AB259" s="323"/>
      <c r="AC259" s="323"/>
      <c r="AD259" s="323"/>
      <c r="AE259" s="323"/>
      <c r="AF259" s="323"/>
      <c r="AG259" s="323"/>
    </row>
    <row r="260" spans="1:33" ht="18" thickTop="1" thickBot="1" x14ac:dyDescent="0.25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0</v>
      </c>
      <c r="D260" s="53">
        <f>IFERROR(V36*H36,"0")+IFERROR(V37*H37,"0")+IFERROR(V38*H38,"0")+IFERROR(V39*H39,"0")</f>
        <v>0</v>
      </c>
      <c r="E260" s="53">
        <f>IFERROR(V44*H44,"0")+IFERROR(V45*H45,"0")</f>
        <v>0</v>
      </c>
      <c r="F260" s="53">
        <f>IFERROR(V50*H50,"0")+IFERROR(V51*H51,"0")+IFERROR(V52*H52,"0")+IFERROR(V53*H53,"0")+IFERROR(V54*H54,"0")+IFERROR(V55*H55,"0")+IFERROR(V56*H56,"0")</f>
        <v>0</v>
      </c>
      <c r="G260" s="53">
        <f>IFERROR(V61*H61,"0")+IFERROR(V62*H62,"0")</f>
        <v>0</v>
      </c>
      <c r="H260" s="53">
        <f>IFERROR(V67*H67,"0")</f>
        <v>0</v>
      </c>
      <c r="I260" s="53">
        <f>IFERROR(V72*H72,"0")+IFERROR(V73*H73,"0")</f>
        <v>0</v>
      </c>
      <c r="J260" s="53">
        <f>IFERROR(V78*H78,"0")+IFERROR(V79*H79,"0")+IFERROR(V80*H80,"0")+IFERROR(V81*H81,"0")+IFERROR(V82*H82,"0")+IFERROR(V83*H83,"0")+IFERROR(V84*H84,"0")</f>
        <v>0</v>
      </c>
      <c r="K260" s="1"/>
      <c r="L260" s="53">
        <f>IFERROR(V89*H89,"0")+IFERROR(V90*H90,"0")+IFERROR(V91*H91,"0")</f>
        <v>0</v>
      </c>
      <c r="M260" s="53">
        <f>IFERROR(V96*H96,"0")+IFERROR(V97*H97,"0")+IFERROR(V98*H98,"0")+IFERROR(V99*H99,"0")</f>
        <v>0</v>
      </c>
      <c r="N260" s="53">
        <f>IFERROR(V104*H104,"0")+IFERROR(V105*H105,"0")</f>
        <v>0</v>
      </c>
      <c r="O260" s="53">
        <f>IFERROR(V110*H110,"0")</f>
        <v>0</v>
      </c>
      <c r="P260" s="53">
        <f>IFERROR(V115*H115,"0")+IFERROR(V116*H116,"0")+IFERROR(V117*H117,"0")+IFERROR(V118*H118,"0")</f>
        <v>0</v>
      </c>
      <c r="Q260" s="53">
        <f>IFERROR(V123*H123,"0")</f>
        <v>0</v>
      </c>
      <c r="R260" s="53">
        <f>IFERROR(V128*H128,"0")+IFERROR(V129*H129,"0")</f>
        <v>0</v>
      </c>
      <c r="S260" s="53">
        <f>IFERROR(V134*H134,"0")</f>
        <v>0</v>
      </c>
      <c r="T260" s="53">
        <f>IFERROR(V140*H140,"0")</f>
        <v>0</v>
      </c>
      <c r="U260" s="53">
        <f>IFERROR(V145*H145,"0")+IFERROR(V146*H146,"0")+IFERROR(V147*H147,"0")+IFERROR(V148*H148,"0")+IFERROR(V152*H152,"0")+IFERROR(V153*H153,"0")</f>
        <v>0</v>
      </c>
      <c r="V260" s="53">
        <f>IFERROR(V159*H159,"0")+IFERROR(V160*H160,"0")</f>
        <v>0</v>
      </c>
      <c r="W260" s="53">
        <f>IFERROR(V165*H165,"0")</f>
        <v>0</v>
      </c>
      <c r="X260" s="53">
        <f>IFERROR(V170*H170,"0")</f>
        <v>0</v>
      </c>
      <c r="Y260" s="53">
        <f>IFERROR(V176*H176,"0")</f>
        <v>0</v>
      </c>
      <c r="Z260" s="53">
        <f>IFERROR(V181*H181,"0")</f>
        <v>0</v>
      </c>
      <c r="AA260" s="53">
        <f>IFERROR(V186*H186,"0")+IFERROR(V187*H187,"0")+IFERROR(V188*H188,"0")+IFERROR(V189*H189,"0")</f>
        <v>0</v>
      </c>
      <c r="AB260" s="53">
        <f>IFERROR(V194*H194,"0")</f>
        <v>0</v>
      </c>
      <c r="AC260" s="53">
        <f>IFERROR(V199*H199,"0")+IFERROR(V200*H200,"0")</f>
        <v>0</v>
      </c>
      <c r="AD260" s="53">
        <f>IFERROR(V206*H206,"0")</f>
        <v>0</v>
      </c>
      <c r="AE260" s="53">
        <f>IFERROR(V212*H212,"0")</f>
        <v>0</v>
      </c>
      <c r="AF260" s="53">
        <f>IFERROR(V217*H217,"0")</f>
        <v>0</v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3" ht="13.5" thickTop="1" x14ac:dyDescent="0.2">
      <c r="C261" s="1"/>
    </row>
    <row r="262" spans="1:33" ht="19.5" customHeight="1" x14ac:dyDescent="0.2">
      <c r="A262" s="71" t="s">
        <v>65</v>
      </c>
      <c r="B262" s="71" t="s">
        <v>66</v>
      </c>
      <c r="C262" s="71" t="s">
        <v>68</v>
      </c>
    </row>
    <row r="263" spans="1:33" x14ac:dyDescent="0.2">
      <c r="A263" s="72">
        <f>SUMPRODUCT(--(BA:BA="ЗПФ"),--(U:U="кор"),H:H,W:W)+SUMPRODUCT(--(BA:BA="ЗПФ"),--(U:U="кг"),W:W)</f>
        <v>0</v>
      </c>
      <c r="B263" s="73">
        <f>SUMPRODUCT(--(BA:BA="ПГП"),--(U:U="кор"),H:H,W:W)+SUMPRODUCT(--(BA:BA="ПГП"),--(U:U="кг"),W:W)</f>
        <v>0</v>
      </c>
      <c r="C263" s="73">
        <f>SUMPRODUCT(--(BA:BA="КИЗ"),--(U:U="кор"),H:H,W:W)+SUMPRODUCT(--(BA:BA="КИЗ"),--(U:U="кг"),W:W)</f>
        <v>0</v>
      </c>
    </row>
  </sheetData>
  <sheetProtection algorithmName="SHA-512" hashValue="3Y0VxBODbZgv2hqdXe8HQ9TGHfJVQVqodKoKOzwbswWC/uf80se2Hh3BcaDh1H9yOkKGOreZKq3zUrqVJl+6yA==" saltValue="YK56rqwUJc4xx9OI4lzHgA==" spinCount="100000" sheet="1" objects="1" scenarios="1" sort="0" autoFilter="0" pivotTables="0"/>
  <autoFilter ref="B18:X25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AD258:AD259"/>
    <mergeCell ref="AE258:AE259"/>
    <mergeCell ref="AF258:AF259"/>
    <mergeCell ref="AG258:AG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AC258:AC259"/>
    <mergeCell ref="C257:S257"/>
    <mergeCell ref="T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N224:T224"/>
    <mergeCell ref="A224:M225"/>
    <mergeCell ref="N225:T225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A211:X211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80:X180"/>
    <mergeCell ref="D181:E181"/>
    <mergeCell ref="N181:R181"/>
    <mergeCell ref="N182:T182"/>
    <mergeCell ref="A182:M183"/>
    <mergeCell ref="N183:T183"/>
    <mergeCell ref="A184:X184"/>
    <mergeCell ref="A185:X185"/>
    <mergeCell ref="D186:E186"/>
    <mergeCell ref="N186:R186"/>
    <mergeCell ref="A173:X173"/>
    <mergeCell ref="A174:X174"/>
    <mergeCell ref="A175:X175"/>
    <mergeCell ref="D176:E176"/>
    <mergeCell ref="N176:R176"/>
    <mergeCell ref="N177:T177"/>
    <mergeCell ref="A177:M178"/>
    <mergeCell ref="N178:T178"/>
    <mergeCell ref="A179:X179"/>
    <mergeCell ref="N166:T166"/>
    <mergeCell ref="A166:M167"/>
    <mergeCell ref="N167:T167"/>
    <mergeCell ref="A168:X168"/>
    <mergeCell ref="A169:X169"/>
    <mergeCell ref="D170:E170"/>
    <mergeCell ref="N170:R170"/>
    <mergeCell ref="N171:T171"/>
    <mergeCell ref="A171:M172"/>
    <mergeCell ref="N172:T172"/>
    <mergeCell ref="D160:E160"/>
    <mergeCell ref="N160:R160"/>
    <mergeCell ref="N161:T161"/>
    <mergeCell ref="A161:M162"/>
    <mergeCell ref="N162:T162"/>
    <mergeCell ref="A163:X163"/>
    <mergeCell ref="A164:X164"/>
    <mergeCell ref="D165:E165"/>
    <mergeCell ref="N165:R165"/>
    <mergeCell ref="D153:E153"/>
    <mergeCell ref="N153:R153"/>
    <mergeCell ref="N154:T154"/>
    <mergeCell ref="A154:M155"/>
    <mergeCell ref="N155:T155"/>
    <mergeCell ref="A156:X156"/>
    <mergeCell ref="A157:X157"/>
    <mergeCell ref="A158:X158"/>
    <mergeCell ref="D159:E159"/>
    <mergeCell ref="N159:R159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D152:E152"/>
    <mergeCell ref="N152:R152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9"/>
    </row>
    <row r="3" spans="2:8" x14ac:dyDescent="0.2">
      <c r="B3" s="54" t="s">
        <v>343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345</v>
      </c>
      <c r="C6" s="54" t="s">
        <v>346</v>
      </c>
      <c r="D6" s="54" t="s">
        <v>347</v>
      </c>
      <c r="E6" s="54" t="s">
        <v>49</v>
      </c>
    </row>
    <row r="7" spans="2:8" x14ac:dyDescent="0.2">
      <c r="B7" s="54" t="s">
        <v>348</v>
      </c>
      <c r="C7" s="54" t="s">
        <v>349</v>
      </c>
      <c r="D7" s="54" t="s">
        <v>350</v>
      </c>
      <c r="E7" s="54" t="s">
        <v>49</v>
      </c>
    </row>
    <row r="9" spans="2:8" x14ac:dyDescent="0.2">
      <c r="B9" s="54" t="s">
        <v>351</v>
      </c>
      <c r="C9" s="54" t="s">
        <v>346</v>
      </c>
      <c r="D9" s="54" t="s">
        <v>49</v>
      </c>
      <c r="E9" s="54" t="s">
        <v>49</v>
      </c>
    </row>
    <row r="11" spans="2:8" x14ac:dyDescent="0.2">
      <c r="B11" s="54" t="s">
        <v>352</v>
      </c>
      <c r="C11" s="54" t="s">
        <v>349</v>
      </c>
      <c r="D11" s="54" t="s">
        <v>49</v>
      </c>
      <c r="E11" s="54" t="s">
        <v>49</v>
      </c>
    </row>
    <row r="13" spans="2:8" x14ac:dyDescent="0.2">
      <c r="B13" s="54" t="s">
        <v>353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363</v>
      </c>
      <c r="C23" s="54" t="s">
        <v>49</v>
      </c>
      <c r="D23" s="54" t="s">
        <v>49</v>
      </c>
      <c r="E23" s="54" t="s">
        <v>49</v>
      </c>
    </row>
  </sheetData>
  <sheetProtection algorithmName="SHA-512" hashValue="ysNrmTxpFQsN58zzVWPao0O+VvlOpU8KhV5TfxoYSdq1oNizhjS1v6L41kwWmo+dCS2W6qxdzXW+0AHg1ttJVA==" saltValue="w8dQFE2nxQnEDoHwjy6XH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391</vt:i4>
      </vt:variant>
    </vt:vector>
  </HeadingPairs>
  <TitlesOfParts>
    <vt:vector size="3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2023-11-10T07:16:55Z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