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F265" i="2" l="1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8" i="2"/>
  <c r="V257" i="2"/>
  <c r="V256" i="2"/>
  <c r="V254" i="2"/>
  <c r="V253" i="2"/>
  <c r="X252" i="2"/>
  <c r="W252" i="2"/>
  <c r="X251" i="2"/>
  <c r="W251" i="2"/>
  <c r="N251" i="2"/>
  <c r="X250" i="2"/>
  <c r="W250" i="2"/>
  <c r="N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54" i="2" s="1"/>
  <c r="X241" i="2"/>
  <c r="W241" i="2"/>
  <c r="X240" i="2"/>
  <c r="X253" i="2" s="1"/>
  <c r="W240" i="2"/>
  <c r="V238" i="2"/>
  <c r="V237" i="2"/>
  <c r="X236" i="2"/>
  <c r="W236" i="2"/>
  <c r="X235" i="2"/>
  <c r="W235" i="2"/>
  <c r="X234" i="2"/>
  <c r="W234" i="2"/>
  <c r="X233" i="2"/>
  <c r="X237" i="2" s="1"/>
  <c r="W233" i="2"/>
  <c r="W237" i="2" s="1"/>
  <c r="V231" i="2"/>
  <c r="V230" i="2"/>
  <c r="X229" i="2"/>
  <c r="X230" i="2" s="1"/>
  <c r="W229" i="2"/>
  <c r="W231" i="2" s="1"/>
  <c r="W227" i="2"/>
  <c r="V227" i="2"/>
  <c r="V226" i="2"/>
  <c r="X225" i="2"/>
  <c r="X226" i="2" s="1"/>
  <c r="W225" i="2"/>
  <c r="W226" i="2" s="1"/>
  <c r="W221" i="2"/>
  <c r="V221" i="2"/>
  <c r="W220" i="2"/>
  <c r="V220" i="2"/>
  <c r="X219" i="2"/>
  <c r="X220" i="2" s="1"/>
  <c r="W219" i="2"/>
  <c r="N219" i="2"/>
  <c r="V216" i="2"/>
  <c r="W215" i="2"/>
  <c r="V215" i="2"/>
  <c r="X214" i="2"/>
  <c r="X215" i="2" s="1"/>
  <c r="W214" i="2"/>
  <c r="W216" i="2" s="1"/>
  <c r="V210" i="2"/>
  <c r="X209" i="2"/>
  <c r="V209" i="2"/>
  <c r="X208" i="2"/>
  <c r="W208" i="2"/>
  <c r="W209" i="2" s="1"/>
  <c r="N208" i="2"/>
  <c r="V204" i="2"/>
  <c r="V203" i="2"/>
  <c r="X202" i="2"/>
  <c r="X203" i="2" s="1"/>
  <c r="W202" i="2"/>
  <c r="W204" i="2" s="1"/>
  <c r="N202" i="2"/>
  <c r="X201" i="2"/>
  <c r="W201" i="2"/>
  <c r="N201" i="2"/>
  <c r="V198" i="2"/>
  <c r="V197" i="2"/>
  <c r="X196" i="2"/>
  <c r="X197" i="2" s="1"/>
  <c r="W196" i="2"/>
  <c r="W198" i="2" s="1"/>
  <c r="W193" i="2"/>
  <c r="V193" i="2"/>
  <c r="V192" i="2"/>
  <c r="X191" i="2"/>
  <c r="W191" i="2"/>
  <c r="N191" i="2"/>
  <c r="X190" i="2"/>
  <c r="W190" i="2"/>
  <c r="N190" i="2"/>
  <c r="X189" i="2"/>
  <c r="W189" i="2"/>
  <c r="N189" i="2"/>
  <c r="X188" i="2"/>
  <c r="X192" i="2" s="1"/>
  <c r="W188" i="2"/>
  <c r="W192" i="2" s="1"/>
  <c r="N188" i="2"/>
  <c r="V185" i="2"/>
  <c r="V184" i="2"/>
  <c r="X183" i="2"/>
  <c r="W183" i="2"/>
  <c r="W185" i="2" s="1"/>
  <c r="X182" i="2"/>
  <c r="W182" i="2"/>
  <c r="X181" i="2"/>
  <c r="X184" i="2" s="1"/>
  <c r="W181" i="2"/>
  <c r="N181" i="2"/>
  <c r="V177" i="2"/>
  <c r="V176" i="2"/>
  <c r="X175" i="2"/>
  <c r="W175" i="2"/>
  <c r="X174" i="2"/>
  <c r="X176" i="2" s="1"/>
  <c r="W174" i="2"/>
  <c r="N174" i="2"/>
  <c r="X173" i="2"/>
  <c r="W173" i="2"/>
  <c r="W177" i="2" s="1"/>
  <c r="N173" i="2"/>
  <c r="V170" i="2"/>
  <c r="V169" i="2"/>
  <c r="X168" i="2"/>
  <c r="X169" i="2" s="1"/>
  <c r="W168" i="2"/>
  <c r="W170" i="2" s="1"/>
  <c r="V165" i="2"/>
  <c r="W164" i="2"/>
  <c r="V164" i="2"/>
  <c r="X163" i="2"/>
  <c r="X164" i="2" s="1"/>
  <c r="W163" i="2"/>
  <c r="W165" i="2" s="1"/>
  <c r="N163" i="2"/>
  <c r="V160" i="2"/>
  <c r="X159" i="2"/>
  <c r="W159" i="2"/>
  <c r="V159" i="2"/>
  <c r="X158" i="2"/>
  <c r="W158" i="2"/>
  <c r="N158" i="2"/>
  <c r="X157" i="2"/>
  <c r="W157" i="2"/>
  <c r="W160" i="2" s="1"/>
  <c r="N157" i="2"/>
  <c r="W153" i="2"/>
  <c r="V153" i="2"/>
  <c r="W152" i="2"/>
  <c r="V152" i="2"/>
  <c r="X151" i="2"/>
  <c r="W151" i="2"/>
  <c r="N151" i="2"/>
  <c r="X150" i="2"/>
  <c r="X152" i="2" s="1"/>
  <c r="W150" i="2"/>
  <c r="N150" i="2"/>
  <c r="V148" i="2"/>
  <c r="V147" i="2"/>
  <c r="X146" i="2"/>
  <c r="W146" i="2"/>
  <c r="X145" i="2"/>
  <c r="W145" i="2"/>
  <c r="W147" i="2" s="1"/>
  <c r="X144" i="2"/>
  <c r="W144" i="2"/>
  <c r="X143" i="2"/>
  <c r="X147" i="2" s="1"/>
  <c r="W143" i="2"/>
  <c r="W148" i="2" s="1"/>
  <c r="W140" i="2"/>
  <c r="V140" i="2"/>
  <c r="X139" i="2"/>
  <c r="W139" i="2"/>
  <c r="V139" i="2"/>
  <c r="X138" i="2"/>
  <c r="W138" i="2"/>
  <c r="N138" i="2"/>
  <c r="W134" i="2"/>
  <c r="V134" i="2"/>
  <c r="X133" i="2"/>
  <c r="V133" i="2"/>
  <c r="X132" i="2"/>
  <c r="W132" i="2"/>
  <c r="W133" i="2" s="1"/>
  <c r="N132" i="2"/>
  <c r="W129" i="2"/>
  <c r="V129" i="2"/>
  <c r="W128" i="2"/>
  <c r="V128" i="2"/>
  <c r="X127" i="2"/>
  <c r="W127" i="2"/>
  <c r="N127" i="2"/>
  <c r="X126" i="2"/>
  <c r="X128" i="2" s="1"/>
  <c r="W126" i="2"/>
  <c r="N126" i="2"/>
  <c r="W123" i="2"/>
  <c r="V123" i="2"/>
  <c r="W122" i="2"/>
  <c r="V122" i="2"/>
  <c r="X121" i="2"/>
  <c r="X122" i="2" s="1"/>
  <c r="W121" i="2"/>
  <c r="N121" i="2"/>
  <c r="V118" i="2"/>
  <c r="V117" i="2"/>
  <c r="X116" i="2"/>
  <c r="W116" i="2"/>
  <c r="N116" i="2"/>
  <c r="X115" i="2"/>
  <c r="W115" i="2"/>
  <c r="N115" i="2"/>
  <c r="X114" i="2"/>
  <c r="W114" i="2"/>
  <c r="W118" i="2" s="1"/>
  <c r="X113" i="2"/>
  <c r="X117" i="2" s="1"/>
  <c r="W113" i="2"/>
  <c r="N113" i="2"/>
  <c r="W110" i="2"/>
  <c r="V110" i="2"/>
  <c r="W109" i="2"/>
  <c r="V109" i="2"/>
  <c r="X108" i="2"/>
  <c r="X109" i="2" s="1"/>
  <c r="W108" i="2"/>
  <c r="N108" i="2"/>
  <c r="V105" i="2"/>
  <c r="V104" i="2"/>
  <c r="X103" i="2"/>
  <c r="W103" i="2"/>
  <c r="N103" i="2"/>
  <c r="X102" i="2"/>
  <c r="X104" i="2" s="1"/>
  <c r="W102" i="2"/>
  <c r="W105" i="2" s="1"/>
  <c r="N102" i="2"/>
  <c r="V99" i="2"/>
  <c r="V98" i="2"/>
  <c r="X97" i="2"/>
  <c r="W97" i="2"/>
  <c r="X96" i="2"/>
  <c r="W96" i="2"/>
  <c r="X95" i="2"/>
  <c r="X98" i="2" s="1"/>
  <c r="W95" i="2"/>
  <c r="X94" i="2"/>
  <c r="W94" i="2"/>
  <c r="W99" i="2" s="1"/>
  <c r="V91" i="2"/>
  <c r="V90" i="2"/>
  <c r="X89" i="2"/>
  <c r="W89" i="2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N79" i="2"/>
  <c r="X78" i="2"/>
  <c r="W78" i="2"/>
  <c r="W83" i="2" s="1"/>
  <c r="N78" i="2"/>
  <c r="X77" i="2"/>
  <c r="W77" i="2"/>
  <c r="W84" i="2" s="1"/>
  <c r="N77" i="2"/>
  <c r="W74" i="2"/>
  <c r="V74" i="2"/>
  <c r="W73" i="2"/>
  <c r="V73" i="2"/>
  <c r="X72" i="2"/>
  <c r="W72" i="2"/>
  <c r="N72" i="2"/>
  <c r="X71" i="2"/>
  <c r="X73" i="2" s="1"/>
  <c r="W71" i="2"/>
  <c r="N71" i="2"/>
  <c r="W68" i="2"/>
  <c r="V68" i="2"/>
  <c r="W67" i="2"/>
  <c r="V67" i="2"/>
  <c r="X66" i="2"/>
  <c r="X67" i="2" s="1"/>
  <c r="W66" i="2"/>
  <c r="N66" i="2"/>
  <c r="W63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V47" i="2"/>
  <c r="X46" i="2"/>
  <c r="V46" i="2"/>
  <c r="X45" i="2"/>
  <c r="W45" i="2"/>
  <c r="W46" i="2" s="1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X36" i="2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5" i="2" s="1"/>
  <c r="X23" i="2"/>
  <c r="W23" i="2"/>
  <c r="V23" i="2"/>
  <c r="V259" i="2" s="1"/>
  <c r="X22" i="2"/>
  <c r="W22" i="2"/>
  <c r="W257" i="2" s="1"/>
  <c r="H10" i="2"/>
  <c r="A9" i="2"/>
  <c r="F9" i="2" s="1"/>
  <c r="D7" i="2"/>
  <c r="O6" i="2"/>
  <c r="N2" i="2"/>
  <c r="X260" i="2" l="1"/>
  <c r="H9" i="2"/>
  <c r="A10" i="2"/>
  <c r="W90" i="2"/>
  <c r="W104" i="2"/>
  <c r="W117" i="2"/>
  <c r="W210" i="2"/>
  <c r="W253" i="2"/>
  <c r="F10" i="2"/>
  <c r="W98" i="2"/>
  <c r="W169" i="2"/>
  <c r="W203" i="2"/>
  <c r="W238" i="2"/>
  <c r="J9" i="2"/>
  <c r="W32" i="2"/>
  <c r="W259" i="2" s="1"/>
  <c r="W176" i="2"/>
  <c r="W184" i="2"/>
  <c r="W197" i="2"/>
  <c r="W230" i="2"/>
  <c r="W56" i="2"/>
  <c r="W256" i="2"/>
  <c r="W258" i="2" s="1"/>
  <c r="W24" i="2"/>
  <c r="W255" i="2" s="1"/>
  <c r="C268" i="2" l="1"/>
  <c r="B268" i="2"/>
  <c r="A268" i="2"/>
</calcChain>
</file>

<file path=xl/sharedStrings.xml><?xml version="1.0" encoding="utf-8"?>
<sst xmlns="http://schemas.openxmlformats.org/spreadsheetml/2006/main" count="1422" uniqueCount="397">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</sst>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F2" zoomScaleNormal="100" zoomScaleSheetLayoutView="100" workbookViewId="0">
      <selection activeCell="T28" sqref="T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70</v>
      </c>
      <c r="H1" s="326" t="s">
        <v>50</v>
      </c>
      <c r="I1" s="326"/>
      <c r="J1" s="326"/>
      <c r="K1" s="326"/>
      <c r="L1" s="326"/>
      <c r="M1" s="326"/>
      <c r="N1" s="326"/>
      <c r="O1" s="326"/>
      <c r="P1" s="327" t="s">
        <v>71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8" t="s">
        <v>8</v>
      </c>
      <c r="B5" s="308"/>
      <c r="C5" s="308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N5" s="27" t="s">
        <v>4</v>
      </c>
      <c r="O5" s="325">
        <v>45320</v>
      </c>
      <c r="P5" s="325"/>
      <c r="R5" s="332" t="s">
        <v>3</v>
      </c>
      <c r="S5" s="333"/>
      <c r="T5" s="334" t="s">
        <v>362</v>
      </c>
      <c r="U5" s="335"/>
      <c r="Z5" s="60"/>
      <c r="AA5" s="60"/>
      <c r="AB5" s="60"/>
    </row>
    <row r="6" spans="1:29" s="17" customFormat="1" ht="24" customHeight="1" x14ac:dyDescent="0.2">
      <c r="A6" s="308" t="s">
        <v>1</v>
      </c>
      <c r="B6" s="308"/>
      <c r="C6" s="308"/>
      <c r="D6" s="309" t="s">
        <v>363</v>
      </c>
      <c r="E6" s="309"/>
      <c r="F6" s="309"/>
      <c r="G6" s="309"/>
      <c r="H6" s="309"/>
      <c r="I6" s="309"/>
      <c r="J6" s="309"/>
      <c r="K6" s="309"/>
      <c r="L6" s="309"/>
      <c r="N6" s="27" t="s">
        <v>30</v>
      </c>
      <c r="O6" s="310" t="str">
        <f>IF(O5=0," ",CHOOSE(WEEKDAY(O5,2),"Понедельник","Вторник","Среда","Четверг","Пятница","Суббота","Воскресенье"))</f>
        <v>Понедельник</v>
      </c>
      <c r="P6" s="310"/>
      <c r="R6" s="311" t="s">
        <v>5</v>
      </c>
      <c r="S6" s="312"/>
      <c r="T6" s="313" t="s">
        <v>73</v>
      </c>
      <c r="U6" s="31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N7" s="29"/>
      <c r="O7" s="49"/>
      <c r="P7" s="49"/>
      <c r="R7" s="311"/>
      <c r="S7" s="312"/>
      <c r="T7" s="315"/>
      <c r="U7" s="316"/>
      <c r="Z7" s="60"/>
      <c r="AA7" s="60"/>
      <c r="AB7" s="60"/>
    </row>
    <row r="8" spans="1:29" s="17" customFormat="1" ht="25.5" customHeight="1" x14ac:dyDescent="0.2">
      <c r="A8" s="322" t="s">
        <v>61</v>
      </c>
      <c r="B8" s="322"/>
      <c r="C8" s="322"/>
      <c r="D8" s="323"/>
      <c r="E8" s="323"/>
      <c r="F8" s="323"/>
      <c r="G8" s="323"/>
      <c r="H8" s="323"/>
      <c r="I8" s="323"/>
      <c r="J8" s="323"/>
      <c r="K8" s="323"/>
      <c r="L8" s="323"/>
      <c r="N8" s="27" t="s">
        <v>11</v>
      </c>
      <c r="O8" s="303">
        <v>0.33333333333333331</v>
      </c>
      <c r="P8" s="303"/>
      <c r="R8" s="311"/>
      <c r="S8" s="312"/>
      <c r="T8" s="315"/>
      <c r="U8" s="316"/>
      <c r="Z8" s="60"/>
      <c r="AA8" s="60"/>
      <c r="AB8" s="60"/>
    </row>
    <row r="9" spans="1:29" s="1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00" t="s">
        <v>49</v>
      </c>
      <c r="E9" s="301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31" t="s">
        <v>15</v>
      </c>
      <c r="O9" s="325"/>
      <c r="P9" s="325"/>
      <c r="R9" s="311"/>
      <c r="S9" s="312"/>
      <c r="T9" s="317"/>
      <c r="U9" s="31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00"/>
      <c r="E10" s="301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02" t="str">
        <f>IFERROR(VLOOKUP($D$10,Proxy,2,FALSE),"")</f>
        <v/>
      </c>
      <c r="I10" s="302"/>
      <c r="J10" s="302"/>
      <c r="K10" s="302"/>
      <c r="L10" s="302"/>
      <c r="N10" s="31" t="s">
        <v>35</v>
      </c>
      <c r="O10" s="303"/>
      <c r="P10" s="303"/>
      <c r="S10" s="29" t="s">
        <v>12</v>
      </c>
      <c r="T10" s="304" t="s">
        <v>74</v>
      </c>
      <c r="U10" s="30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3"/>
      <c r="P11" s="303"/>
      <c r="S11" s="29" t="s">
        <v>31</v>
      </c>
      <c r="T11" s="291" t="s">
        <v>58</v>
      </c>
      <c r="U11" s="29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0" t="s">
        <v>75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N12" s="27" t="s">
        <v>33</v>
      </c>
      <c r="O12" s="306"/>
      <c r="P12" s="306"/>
      <c r="Q12" s="28"/>
      <c r="R12"/>
      <c r="S12" s="29" t="s">
        <v>49</v>
      </c>
      <c r="T12" s="307"/>
      <c r="U12" s="307"/>
      <c r="V12"/>
      <c r="Z12" s="60"/>
      <c r="AA12" s="60"/>
      <c r="AB12" s="60"/>
    </row>
    <row r="13" spans="1:29" s="17" customFormat="1" ht="23.25" customHeight="1" x14ac:dyDescent="0.2">
      <c r="A13" s="290" t="s">
        <v>76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31"/>
      <c r="N13" s="31" t="s">
        <v>34</v>
      </c>
      <c r="O13" s="291"/>
      <c r="P13" s="29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0" t="s">
        <v>77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2" t="s">
        <v>78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/>
      <c r="N15" s="293" t="s">
        <v>64</v>
      </c>
      <c r="O15" s="293"/>
      <c r="P15" s="293"/>
      <c r="Q15" s="293"/>
      <c r="R15" s="29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4"/>
      <c r="O16" s="294"/>
      <c r="P16" s="294"/>
      <c r="Q16" s="294"/>
      <c r="R16" s="29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8" t="s">
        <v>62</v>
      </c>
      <c r="B17" s="278" t="s">
        <v>52</v>
      </c>
      <c r="C17" s="296" t="s">
        <v>51</v>
      </c>
      <c r="D17" s="278" t="s">
        <v>53</v>
      </c>
      <c r="E17" s="278"/>
      <c r="F17" s="278" t="s">
        <v>24</v>
      </c>
      <c r="G17" s="278" t="s">
        <v>27</v>
      </c>
      <c r="H17" s="278" t="s">
        <v>25</v>
      </c>
      <c r="I17" s="278" t="s">
        <v>26</v>
      </c>
      <c r="J17" s="297" t="s">
        <v>16</v>
      </c>
      <c r="K17" s="297" t="s">
        <v>69</v>
      </c>
      <c r="L17" s="297" t="s">
        <v>2</v>
      </c>
      <c r="M17" s="278" t="s">
        <v>28</v>
      </c>
      <c r="N17" s="278" t="s">
        <v>17</v>
      </c>
      <c r="O17" s="278"/>
      <c r="P17" s="278"/>
      <c r="Q17" s="278"/>
      <c r="R17" s="278"/>
      <c r="S17" s="295" t="s">
        <v>59</v>
      </c>
      <c r="T17" s="278"/>
      <c r="U17" s="278" t="s">
        <v>6</v>
      </c>
      <c r="V17" s="278" t="s">
        <v>44</v>
      </c>
      <c r="W17" s="279" t="s">
        <v>57</v>
      </c>
      <c r="X17" s="278" t="s">
        <v>18</v>
      </c>
      <c r="Y17" s="281" t="s">
        <v>63</v>
      </c>
      <c r="Z17" s="281" t="s">
        <v>19</v>
      </c>
      <c r="AA17" s="282" t="s">
        <v>60</v>
      </c>
      <c r="AB17" s="283"/>
      <c r="AC17" s="284"/>
      <c r="AD17" s="288"/>
      <c r="BA17" s="289" t="s">
        <v>67</v>
      </c>
    </row>
    <row r="18" spans="1:53" ht="14.25" customHeight="1" x14ac:dyDescent="0.2">
      <c r="A18" s="278"/>
      <c r="B18" s="278"/>
      <c r="C18" s="296"/>
      <c r="D18" s="278"/>
      <c r="E18" s="278"/>
      <c r="F18" s="278" t="s">
        <v>20</v>
      </c>
      <c r="G18" s="278" t="s">
        <v>21</v>
      </c>
      <c r="H18" s="278" t="s">
        <v>22</v>
      </c>
      <c r="I18" s="278" t="s">
        <v>22</v>
      </c>
      <c r="J18" s="298"/>
      <c r="K18" s="298"/>
      <c r="L18" s="298"/>
      <c r="M18" s="278"/>
      <c r="N18" s="278"/>
      <c r="O18" s="278"/>
      <c r="P18" s="278"/>
      <c r="Q18" s="278"/>
      <c r="R18" s="278"/>
      <c r="S18" s="36" t="s">
        <v>47</v>
      </c>
      <c r="T18" s="36" t="s">
        <v>46</v>
      </c>
      <c r="U18" s="278"/>
      <c r="V18" s="278"/>
      <c r="W18" s="280"/>
      <c r="X18" s="278"/>
      <c r="Y18" s="281"/>
      <c r="Z18" s="281"/>
      <c r="AA18" s="285"/>
      <c r="AB18" s="286"/>
      <c r="AC18" s="287"/>
      <c r="AD18" s="288"/>
      <c r="BA18" s="289"/>
    </row>
    <row r="19" spans="1:53" ht="27.75" customHeight="1" x14ac:dyDescent="0.2">
      <c r="A19" s="203" t="s">
        <v>79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55"/>
      <c r="Z19" s="55"/>
    </row>
    <row r="20" spans="1:53" ht="16.5" customHeight="1" x14ac:dyDescent="0.25">
      <c r="A20" s="204" t="s">
        <v>79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66"/>
      <c r="Z20" s="66"/>
    </row>
    <row r="21" spans="1:53" ht="14.25" customHeight="1" x14ac:dyDescent="0.25">
      <c r="A21" s="193" t="s">
        <v>80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0">
        <v>4607111035752</v>
      </c>
      <c r="E22" s="18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77" t="s">
        <v>83</v>
      </c>
      <c r="O22" s="182"/>
      <c r="P22" s="182"/>
      <c r="Q22" s="182"/>
      <c r="R22" s="183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5"/>
      <c r="N23" s="171" t="s">
        <v>43</v>
      </c>
      <c r="O23" s="172"/>
      <c r="P23" s="172"/>
      <c r="Q23" s="172"/>
      <c r="R23" s="172"/>
      <c r="S23" s="172"/>
      <c r="T23" s="17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5"/>
      <c r="N24" s="171" t="s">
        <v>43</v>
      </c>
      <c r="O24" s="172"/>
      <c r="P24" s="172"/>
      <c r="Q24" s="172"/>
      <c r="R24" s="172"/>
      <c r="S24" s="172"/>
      <c r="T24" s="17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3" t="s">
        <v>48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55"/>
      <c r="Z25" s="55"/>
    </row>
    <row r="26" spans="1:53" ht="16.5" customHeight="1" x14ac:dyDescent="0.25">
      <c r="A26" s="204" t="s">
        <v>86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66"/>
      <c r="Z26" s="66"/>
    </row>
    <row r="27" spans="1:53" ht="14.25" customHeight="1" x14ac:dyDescent="0.25">
      <c r="A27" s="193" t="s">
        <v>87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80">
        <v>4607111036520</v>
      </c>
      <c r="E28" s="18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7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83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80">
        <v>4607111036605</v>
      </c>
      <c r="E29" s="18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83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80">
        <v>4607111036537</v>
      </c>
      <c r="E30" s="18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83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80">
        <v>4607111036599</v>
      </c>
      <c r="E31" s="18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83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5"/>
      <c r="N32" s="171" t="s">
        <v>43</v>
      </c>
      <c r="O32" s="172"/>
      <c r="P32" s="172"/>
      <c r="Q32" s="172"/>
      <c r="R32" s="172"/>
      <c r="S32" s="172"/>
      <c r="T32" s="17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5"/>
      <c r="N33" s="171" t="s">
        <v>43</v>
      </c>
      <c r="O33" s="172"/>
      <c r="P33" s="172"/>
      <c r="Q33" s="172"/>
      <c r="R33" s="172"/>
      <c r="S33" s="172"/>
      <c r="T33" s="17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4" t="s">
        <v>98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66"/>
      <c r="Z34" s="66"/>
    </row>
    <row r="35" spans="1:53" ht="14.25" customHeight="1" x14ac:dyDescent="0.25">
      <c r="A35" s="193" t="s">
        <v>80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80">
        <v>4607111036285</v>
      </c>
      <c r="E36" s="18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83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80">
        <v>4607111036308</v>
      </c>
      <c r="E37" s="18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72" t="s">
        <v>103</v>
      </c>
      <c r="O37" s="182"/>
      <c r="P37" s="182"/>
      <c r="Q37" s="182"/>
      <c r="R37" s="183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80">
        <v>4607111036315</v>
      </c>
      <c r="E38" s="18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83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80">
        <v>4607111036292</v>
      </c>
      <c r="E39" s="18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83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5"/>
      <c r="N40" s="171" t="s">
        <v>43</v>
      </c>
      <c r="O40" s="172"/>
      <c r="P40" s="172"/>
      <c r="Q40" s="172"/>
      <c r="R40" s="172"/>
      <c r="S40" s="172"/>
      <c r="T40" s="17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5"/>
      <c r="N41" s="171" t="s">
        <v>43</v>
      </c>
      <c r="O41" s="172"/>
      <c r="P41" s="172"/>
      <c r="Q41" s="172"/>
      <c r="R41" s="172"/>
      <c r="S41" s="172"/>
      <c r="T41" s="17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4" t="s">
        <v>108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66"/>
      <c r="Z42" s="66"/>
    </row>
    <row r="43" spans="1:53" ht="14.25" customHeight="1" x14ac:dyDescent="0.25">
      <c r="A43" s="193" t="s">
        <v>109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80">
        <v>4607111037053</v>
      </c>
      <c r="E44" s="18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2"/>
      <c r="P44" s="182"/>
      <c r="Q44" s="182"/>
      <c r="R44" s="183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80">
        <v>4607111037060</v>
      </c>
      <c r="E45" s="18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83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5"/>
      <c r="N46" s="171" t="s">
        <v>43</v>
      </c>
      <c r="O46" s="172"/>
      <c r="P46" s="172"/>
      <c r="Q46" s="172"/>
      <c r="R46" s="172"/>
      <c r="S46" s="172"/>
      <c r="T46" s="17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5"/>
      <c r="N47" s="171" t="s">
        <v>43</v>
      </c>
      <c r="O47" s="172"/>
      <c r="P47" s="172"/>
      <c r="Q47" s="172"/>
      <c r="R47" s="172"/>
      <c r="S47" s="172"/>
      <c r="T47" s="17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4" t="s">
        <v>115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66"/>
      <c r="Z48" s="66"/>
    </row>
    <row r="49" spans="1:53" ht="14.25" customHeight="1" x14ac:dyDescent="0.25">
      <c r="A49" s="193" t="s">
        <v>80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180">
        <v>4607111037190</v>
      </c>
      <c r="E50" s="180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62" t="s">
        <v>118</v>
      </c>
      <c r="O50" s="182"/>
      <c r="P50" s="182"/>
      <c r="Q50" s="182"/>
      <c r="R50" s="183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0">
        <v>4607111037183</v>
      </c>
      <c r="E51" s="180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63" t="s">
        <v>121</v>
      </c>
      <c r="O51" s="182"/>
      <c r="P51" s="182"/>
      <c r="Q51" s="182"/>
      <c r="R51" s="183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80">
        <v>4607111037091</v>
      </c>
      <c r="E52" s="180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64" t="s">
        <v>124</v>
      </c>
      <c r="O52" s="182"/>
      <c r="P52" s="182"/>
      <c r="Q52" s="182"/>
      <c r="R52" s="183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80">
        <v>4607111036902</v>
      </c>
      <c r="E53" s="180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65" t="s">
        <v>127</v>
      </c>
      <c r="O53" s="182"/>
      <c r="P53" s="182"/>
      <c r="Q53" s="182"/>
      <c r="R53" s="183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80">
        <v>4607111036858</v>
      </c>
      <c r="E54" s="18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66" t="s">
        <v>130</v>
      </c>
      <c r="O54" s="182"/>
      <c r="P54" s="182"/>
      <c r="Q54" s="182"/>
      <c r="R54" s="183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80">
        <v>4607111036889</v>
      </c>
      <c r="E55" s="18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60" t="s">
        <v>133</v>
      </c>
      <c r="O55" s="182"/>
      <c r="P55" s="182"/>
      <c r="Q55" s="182"/>
      <c r="R55" s="183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1" t="s">
        <v>43</v>
      </c>
      <c r="O56" s="172"/>
      <c r="P56" s="172"/>
      <c r="Q56" s="172"/>
      <c r="R56" s="172"/>
      <c r="S56" s="172"/>
      <c r="T56" s="173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1" t="s">
        <v>43</v>
      </c>
      <c r="O57" s="172"/>
      <c r="P57" s="172"/>
      <c r="Q57" s="172"/>
      <c r="R57" s="172"/>
      <c r="S57" s="172"/>
      <c r="T57" s="173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4" t="s">
        <v>134</v>
      </c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66"/>
      <c r="Z58" s="66"/>
    </row>
    <row r="59" spans="1:53" ht="14.25" customHeight="1" x14ac:dyDescent="0.25">
      <c r="A59" s="193" t="s">
        <v>80</v>
      </c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80">
        <v>4607111037411</v>
      </c>
      <c r="E60" s="180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61" t="s">
        <v>137</v>
      </c>
      <c r="O60" s="182"/>
      <c r="P60" s="182"/>
      <c r="Q60" s="182"/>
      <c r="R60" s="183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80">
        <v>4607111036728</v>
      </c>
      <c r="E61" s="180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8" t="s">
        <v>141</v>
      </c>
      <c r="O61" s="182"/>
      <c r="P61" s="182"/>
      <c r="Q61" s="182"/>
      <c r="R61" s="183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5"/>
      <c r="N62" s="171" t="s">
        <v>43</v>
      </c>
      <c r="O62" s="172"/>
      <c r="P62" s="172"/>
      <c r="Q62" s="172"/>
      <c r="R62" s="172"/>
      <c r="S62" s="172"/>
      <c r="T62" s="17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5"/>
      <c r="N63" s="171" t="s">
        <v>43</v>
      </c>
      <c r="O63" s="172"/>
      <c r="P63" s="172"/>
      <c r="Q63" s="172"/>
      <c r="R63" s="172"/>
      <c r="S63" s="172"/>
      <c r="T63" s="17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4" t="s">
        <v>142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66"/>
      <c r="Z64" s="66"/>
    </row>
    <row r="65" spans="1:53" ht="14.25" customHeight="1" x14ac:dyDescent="0.25">
      <c r="A65" s="193" t="s">
        <v>143</v>
      </c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80">
        <v>4607111033659</v>
      </c>
      <c r="E66" s="180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83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171" t="s">
        <v>43</v>
      </c>
      <c r="O67" s="172"/>
      <c r="P67" s="172"/>
      <c r="Q67" s="172"/>
      <c r="R67" s="172"/>
      <c r="S67" s="172"/>
      <c r="T67" s="17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5"/>
      <c r="N68" s="171" t="s">
        <v>43</v>
      </c>
      <c r="O68" s="172"/>
      <c r="P68" s="172"/>
      <c r="Q68" s="172"/>
      <c r="R68" s="172"/>
      <c r="S68" s="172"/>
      <c r="T68" s="17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4" t="s">
        <v>146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66"/>
      <c r="Z69" s="66"/>
    </row>
    <row r="70" spans="1:53" ht="14.25" customHeight="1" x14ac:dyDescent="0.25">
      <c r="A70" s="193" t="s">
        <v>147</v>
      </c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80">
        <v>4607111034137</v>
      </c>
      <c r="E71" s="180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83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80">
        <v>4607111034120</v>
      </c>
      <c r="E72" s="18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83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5"/>
      <c r="N73" s="171" t="s">
        <v>43</v>
      </c>
      <c r="O73" s="172"/>
      <c r="P73" s="172"/>
      <c r="Q73" s="172"/>
      <c r="R73" s="172"/>
      <c r="S73" s="172"/>
      <c r="T73" s="17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  <c r="N74" s="171" t="s">
        <v>43</v>
      </c>
      <c r="O74" s="172"/>
      <c r="P74" s="172"/>
      <c r="Q74" s="172"/>
      <c r="R74" s="172"/>
      <c r="S74" s="172"/>
      <c r="T74" s="17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4" t="s">
        <v>152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66"/>
      <c r="Z75" s="66"/>
    </row>
    <row r="76" spans="1:53" ht="14.25" customHeight="1" x14ac:dyDescent="0.25">
      <c r="A76" s="193" t="s">
        <v>143</v>
      </c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80">
        <v>4607111036407</v>
      </c>
      <c r="E77" s="180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83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80">
        <v>4607111033628</v>
      </c>
      <c r="E78" s="180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83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80">
        <v>4607111033451</v>
      </c>
      <c r="E79" s="18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83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80">
        <v>4607111035141</v>
      </c>
      <c r="E80" s="18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83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80">
        <v>4607111035028</v>
      </c>
      <c r="E81" s="180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83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80">
        <v>4607111033444</v>
      </c>
      <c r="E82" s="18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83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5"/>
      <c r="N83" s="171" t="s">
        <v>43</v>
      </c>
      <c r="O83" s="172"/>
      <c r="P83" s="172"/>
      <c r="Q83" s="172"/>
      <c r="R83" s="172"/>
      <c r="S83" s="172"/>
      <c r="T83" s="173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5"/>
      <c r="N84" s="171" t="s">
        <v>43</v>
      </c>
      <c r="O84" s="172"/>
      <c r="P84" s="172"/>
      <c r="Q84" s="172"/>
      <c r="R84" s="172"/>
      <c r="S84" s="172"/>
      <c r="T84" s="173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4" t="s">
        <v>165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66"/>
      <c r="Z85" s="66"/>
    </row>
    <row r="86" spans="1:53" ht="14.25" customHeight="1" x14ac:dyDescent="0.25">
      <c r="A86" s="193" t="s">
        <v>165</v>
      </c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80">
        <v>4607025784012</v>
      </c>
      <c r="E87" s="180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4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83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80">
        <v>4607025784319</v>
      </c>
      <c r="E88" s="180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4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83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80">
        <v>4607111035370</v>
      </c>
      <c r="E89" s="180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4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83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5"/>
      <c r="N90" s="171" t="s">
        <v>43</v>
      </c>
      <c r="O90" s="172"/>
      <c r="P90" s="172"/>
      <c r="Q90" s="172"/>
      <c r="R90" s="172"/>
      <c r="S90" s="172"/>
      <c r="T90" s="173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5"/>
      <c r="N91" s="171" t="s">
        <v>43</v>
      </c>
      <c r="O91" s="172"/>
      <c r="P91" s="172"/>
      <c r="Q91" s="172"/>
      <c r="R91" s="172"/>
      <c r="S91" s="172"/>
      <c r="T91" s="173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4" t="s">
        <v>172</v>
      </c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66"/>
      <c r="Z92" s="66"/>
    </row>
    <row r="93" spans="1:53" ht="14.25" customHeight="1" x14ac:dyDescent="0.25">
      <c r="A93" s="193" t="s">
        <v>80</v>
      </c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80">
        <v>4607111033970</v>
      </c>
      <c r="E94" s="180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43" t="s">
        <v>175</v>
      </c>
      <c r="O94" s="182"/>
      <c r="P94" s="182"/>
      <c r="Q94" s="182"/>
      <c r="R94" s="183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80">
        <v>4607111034144</v>
      </c>
      <c r="E95" s="180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44" t="s">
        <v>178</v>
      </c>
      <c r="O95" s="182"/>
      <c r="P95" s="182"/>
      <c r="Q95" s="182"/>
      <c r="R95" s="183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80">
        <v>4607111033987</v>
      </c>
      <c r="E96" s="180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45" t="s">
        <v>181</v>
      </c>
      <c r="O96" s="182"/>
      <c r="P96" s="182"/>
      <c r="Q96" s="182"/>
      <c r="R96" s="183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80">
        <v>4607111034151</v>
      </c>
      <c r="E97" s="180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46" t="s">
        <v>184</v>
      </c>
      <c r="O97" s="182"/>
      <c r="P97" s="182"/>
      <c r="Q97" s="182"/>
      <c r="R97" s="183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  <c r="N98" s="171" t="s">
        <v>43</v>
      </c>
      <c r="O98" s="172"/>
      <c r="P98" s="172"/>
      <c r="Q98" s="172"/>
      <c r="R98" s="172"/>
      <c r="S98" s="172"/>
      <c r="T98" s="173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5"/>
      <c r="N99" s="171" t="s">
        <v>43</v>
      </c>
      <c r="O99" s="172"/>
      <c r="P99" s="172"/>
      <c r="Q99" s="172"/>
      <c r="R99" s="172"/>
      <c r="S99" s="172"/>
      <c r="T99" s="173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66"/>
      <c r="Z100" s="66"/>
    </row>
    <row r="101" spans="1:53" ht="14.25" customHeight="1" x14ac:dyDescent="0.25">
      <c r="A101" s="193" t="s">
        <v>143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180">
        <v>4607111034014</v>
      </c>
      <c r="E102" s="180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4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83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180">
        <v>4607111033994</v>
      </c>
      <c r="E103" s="180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83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5"/>
      <c r="N104" s="171" t="s">
        <v>43</v>
      </c>
      <c r="O104" s="172"/>
      <c r="P104" s="172"/>
      <c r="Q104" s="172"/>
      <c r="R104" s="172"/>
      <c r="S104" s="172"/>
      <c r="T104" s="173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5"/>
      <c r="N105" s="171" t="s">
        <v>43</v>
      </c>
      <c r="O105" s="172"/>
      <c r="P105" s="172"/>
      <c r="Q105" s="172"/>
      <c r="R105" s="172"/>
      <c r="S105" s="172"/>
      <c r="T105" s="173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04" t="s">
        <v>190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66"/>
      <c r="Z106" s="66"/>
    </row>
    <row r="107" spans="1:53" ht="14.25" customHeight="1" x14ac:dyDescent="0.25">
      <c r="A107" s="193" t="s">
        <v>143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180">
        <v>4607111034199</v>
      </c>
      <c r="E108" s="180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4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83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5"/>
      <c r="N109" s="171" t="s">
        <v>43</v>
      </c>
      <c r="O109" s="172"/>
      <c r="P109" s="172"/>
      <c r="Q109" s="172"/>
      <c r="R109" s="172"/>
      <c r="S109" s="172"/>
      <c r="T109" s="173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5"/>
      <c r="N110" s="171" t="s">
        <v>43</v>
      </c>
      <c r="O110" s="172"/>
      <c r="P110" s="172"/>
      <c r="Q110" s="172"/>
      <c r="R110" s="172"/>
      <c r="S110" s="172"/>
      <c r="T110" s="173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04" t="s">
        <v>193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66"/>
      <c r="Z111" s="66"/>
    </row>
    <row r="112" spans="1:53" ht="14.25" customHeight="1" x14ac:dyDescent="0.25">
      <c r="A112" s="193" t="s">
        <v>143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67"/>
      <c r="Z112" s="67"/>
    </row>
    <row r="113" spans="1:53" ht="27" customHeight="1" x14ac:dyDescent="0.25">
      <c r="A113" s="64" t="s">
        <v>194</v>
      </c>
      <c r="B113" s="64" t="s">
        <v>195</v>
      </c>
      <c r="C113" s="37">
        <v>4301130006</v>
      </c>
      <c r="D113" s="180">
        <v>4607111034670</v>
      </c>
      <c r="E113" s="180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3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83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197</v>
      </c>
      <c r="B114" s="64" t="s">
        <v>198</v>
      </c>
      <c r="C114" s="37">
        <v>4301130003</v>
      </c>
      <c r="D114" s="180">
        <v>4607111034687</v>
      </c>
      <c r="E114" s="180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37" t="s">
        <v>199</v>
      </c>
      <c r="O114" s="182"/>
      <c r="P114" s="182"/>
      <c r="Q114" s="182"/>
      <c r="R114" s="183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180">
        <v>4607111034380</v>
      </c>
      <c r="E115" s="180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3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82"/>
      <c r="P115" s="182"/>
      <c r="Q115" s="182"/>
      <c r="R115" s="183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180">
        <v>4607111034397</v>
      </c>
      <c r="E116" s="180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3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2"/>
      <c r="P116" s="182"/>
      <c r="Q116" s="182"/>
      <c r="R116" s="183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5"/>
      <c r="N117" s="171" t="s">
        <v>43</v>
      </c>
      <c r="O117" s="172"/>
      <c r="P117" s="172"/>
      <c r="Q117" s="172"/>
      <c r="R117" s="172"/>
      <c r="S117" s="172"/>
      <c r="T117" s="173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5"/>
      <c r="N118" s="171" t="s">
        <v>43</v>
      </c>
      <c r="O118" s="172"/>
      <c r="P118" s="172"/>
      <c r="Q118" s="172"/>
      <c r="R118" s="172"/>
      <c r="S118" s="172"/>
      <c r="T118" s="173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04" t="s">
        <v>204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66"/>
      <c r="Z119" s="66"/>
    </row>
    <row r="120" spans="1:53" ht="14.25" customHeight="1" x14ac:dyDescent="0.25">
      <c r="A120" s="193" t="s">
        <v>143</v>
      </c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180">
        <v>4607111035806</v>
      </c>
      <c r="E121" s="180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83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5"/>
      <c r="N122" s="171" t="s">
        <v>43</v>
      </c>
      <c r="O122" s="172"/>
      <c r="P122" s="172"/>
      <c r="Q122" s="172"/>
      <c r="R122" s="172"/>
      <c r="S122" s="172"/>
      <c r="T122" s="173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5"/>
      <c r="N123" s="171" t="s">
        <v>43</v>
      </c>
      <c r="O123" s="172"/>
      <c r="P123" s="172"/>
      <c r="Q123" s="172"/>
      <c r="R123" s="172"/>
      <c r="S123" s="172"/>
      <c r="T123" s="173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04" t="s">
        <v>207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66"/>
      <c r="Z124" s="66"/>
    </row>
    <row r="125" spans="1:53" ht="14.25" customHeight="1" x14ac:dyDescent="0.25">
      <c r="A125" s="193" t="s">
        <v>208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67"/>
      <c r="Z125" s="67"/>
    </row>
    <row r="126" spans="1:53" ht="27" customHeight="1" x14ac:dyDescent="0.25">
      <c r="A126" s="64" t="s">
        <v>209</v>
      </c>
      <c r="B126" s="64" t="s">
        <v>210</v>
      </c>
      <c r="C126" s="37">
        <v>4301070768</v>
      </c>
      <c r="D126" s="180">
        <v>4607111035639</v>
      </c>
      <c r="E126" s="180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83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212</v>
      </c>
      <c r="B127" s="64" t="s">
        <v>213</v>
      </c>
      <c r="C127" s="37">
        <v>4301070797</v>
      </c>
      <c r="D127" s="180">
        <v>4607111035646</v>
      </c>
      <c r="E127" s="180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3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83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5"/>
      <c r="N128" s="171" t="s">
        <v>43</v>
      </c>
      <c r="O128" s="172"/>
      <c r="P128" s="172"/>
      <c r="Q128" s="172"/>
      <c r="R128" s="172"/>
      <c r="S128" s="172"/>
      <c r="T128" s="173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5"/>
      <c r="N129" s="171" t="s">
        <v>43</v>
      </c>
      <c r="O129" s="172"/>
      <c r="P129" s="172"/>
      <c r="Q129" s="172"/>
      <c r="R129" s="172"/>
      <c r="S129" s="172"/>
      <c r="T129" s="173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04" t="s">
        <v>215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66"/>
      <c r="Z130" s="66"/>
    </row>
    <row r="131" spans="1:53" ht="14.25" customHeight="1" x14ac:dyDescent="0.25">
      <c r="A131" s="193" t="s">
        <v>143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67"/>
      <c r="Z131" s="67"/>
    </row>
    <row r="132" spans="1:53" ht="27" customHeight="1" x14ac:dyDescent="0.25">
      <c r="A132" s="64" t="s">
        <v>216</v>
      </c>
      <c r="B132" s="64" t="s">
        <v>217</v>
      </c>
      <c r="C132" s="37">
        <v>4301135133</v>
      </c>
      <c r="D132" s="180">
        <v>4607111036568</v>
      </c>
      <c r="E132" s="180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83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5"/>
      <c r="N133" s="171" t="s">
        <v>43</v>
      </c>
      <c r="O133" s="172"/>
      <c r="P133" s="172"/>
      <c r="Q133" s="172"/>
      <c r="R133" s="172"/>
      <c r="S133" s="172"/>
      <c r="T133" s="173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5"/>
      <c r="N134" s="171" t="s">
        <v>43</v>
      </c>
      <c r="O134" s="172"/>
      <c r="P134" s="172"/>
      <c r="Q134" s="172"/>
      <c r="R134" s="172"/>
      <c r="S134" s="172"/>
      <c r="T134" s="173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03" t="s">
        <v>218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55"/>
      <c r="Z135" s="55"/>
    </row>
    <row r="136" spans="1:53" ht="16.5" customHeight="1" x14ac:dyDescent="0.25">
      <c r="A136" s="204" t="s">
        <v>219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66"/>
      <c r="Z136" s="66"/>
    </row>
    <row r="137" spans="1:53" ht="14.25" customHeight="1" x14ac:dyDescent="0.25">
      <c r="A137" s="193" t="s">
        <v>208</v>
      </c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67"/>
      <c r="Z137" s="67"/>
    </row>
    <row r="138" spans="1:53" ht="16.5" customHeight="1" x14ac:dyDescent="0.25">
      <c r="A138" s="64" t="s">
        <v>220</v>
      </c>
      <c r="B138" s="64" t="s">
        <v>221</v>
      </c>
      <c r="C138" s="37">
        <v>4301071010</v>
      </c>
      <c r="D138" s="180">
        <v>4607111037701</v>
      </c>
      <c r="E138" s="180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3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83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5"/>
      <c r="N139" s="171" t="s">
        <v>43</v>
      </c>
      <c r="O139" s="172"/>
      <c r="P139" s="172"/>
      <c r="Q139" s="172"/>
      <c r="R139" s="172"/>
      <c r="S139" s="172"/>
      <c r="T139" s="173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5"/>
      <c r="N140" s="171" t="s">
        <v>43</v>
      </c>
      <c r="O140" s="172"/>
      <c r="P140" s="172"/>
      <c r="Q140" s="172"/>
      <c r="R140" s="172"/>
      <c r="S140" s="172"/>
      <c r="T140" s="173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04" t="s">
        <v>222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66"/>
      <c r="Z141" s="66"/>
    </row>
    <row r="142" spans="1:53" ht="14.25" customHeight="1" x14ac:dyDescent="0.25">
      <c r="A142" s="193" t="s">
        <v>80</v>
      </c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67"/>
      <c r="Z142" s="67"/>
    </row>
    <row r="143" spans="1:53" ht="16.5" customHeight="1" x14ac:dyDescent="0.25">
      <c r="A143" s="64" t="s">
        <v>223</v>
      </c>
      <c r="B143" s="64" t="s">
        <v>224</v>
      </c>
      <c r="C143" s="37">
        <v>4301071026</v>
      </c>
      <c r="D143" s="180">
        <v>4607111036384</v>
      </c>
      <c r="E143" s="180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31" t="s">
        <v>225</v>
      </c>
      <c r="O143" s="182"/>
      <c r="P143" s="182"/>
      <c r="Q143" s="182"/>
      <c r="R143" s="183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226</v>
      </c>
      <c r="B144" s="64" t="s">
        <v>227</v>
      </c>
      <c r="C144" s="37">
        <v>4301070956</v>
      </c>
      <c r="D144" s="180">
        <v>4640242180250</v>
      </c>
      <c r="E144" s="180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27" t="s">
        <v>228</v>
      </c>
      <c r="O144" s="182"/>
      <c r="P144" s="182"/>
      <c r="Q144" s="182"/>
      <c r="R144" s="183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4301071028</v>
      </c>
      <c r="D145" s="180">
        <v>4607111036216</v>
      </c>
      <c r="E145" s="180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28" t="s">
        <v>231</v>
      </c>
      <c r="O145" s="182"/>
      <c r="P145" s="182"/>
      <c r="Q145" s="182"/>
      <c r="R145" s="183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4301071027</v>
      </c>
      <c r="D146" s="180">
        <v>4607111036278</v>
      </c>
      <c r="E146" s="180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29" t="s">
        <v>234</v>
      </c>
      <c r="O146" s="182"/>
      <c r="P146" s="182"/>
      <c r="Q146" s="182"/>
      <c r="R146" s="183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5"/>
      <c r="N147" s="171" t="s">
        <v>43</v>
      </c>
      <c r="O147" s="172"/>
      <c r="P147" s="172"/>
      <c r="Q147" s="172"/>
      <c r="R147" s="172"/>
      <c r="S147" s="172"/>
      <c r="T147" s="173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5"/>
      <c r="N148" s="171" t="s">
        <v>43</v>
      </c>
      <c r="O148" s="172"/>
      <c r="P148" s="172"/>
      <c r="Q148" s="172"/>
      <c r="R148" s="172"/>
      <c r="S148" s="172"/>
      <c r="T148" s="173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93" t="s">
        <v>235</v>
      </c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67"/>
      <c r="Z149" s="67"/>
    </row>
    <row r="150" spans="1:53" ht="27" customHeight="1" x14ac:dyDescent="0.25">
      <c r="A150" s="64" t="s">
        <v>236</v>
      </c>
      <c r="B150" s="64" t="s">
        <v>237</v>
      </c>
      <c r="C150" s="37">
        <v>4301080153</v>
      </c>
      <c r="D150" s="180">
        <v>4607111036827</v>
      </c>
      <c r="E150" s="180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83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238</v>
      </c>
      <c r="B151" s="64" t="s">
        <v>239</v>
      </c>
      <c r="C151" s="37">
        <v>4301080154</v>
      </c>
      <c r="D151" s="180">
        <v>4607111036834</v>
      </c>
      <c r="E151" s="180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83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5"/>
      <c r="N152" s="171" t="s">
        <v>43</v>
      </c>
      <c r="O152" s="172"/>
      <c r="P152" s="172"/>
      <c r="Q152" s="172"/>
      <c r="R152" s="172"/>
      <c r="S152" s="172"/>
      <c r="T152" s="173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5"/>
      <c r="N153" s="171" t="s">
        <v>43</v>
      </c>
      <c r="O153" s="172"/>
      <c r="P153" s="172"/>
      <c r="Q153" s="172"/>
      <c r="R153" s="172"/>
      <c r="S153" s="172"/>
      <c r="T153" s="173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03" t="s">
        <v>240</v>
      </c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55"/>
      <c r="Z154" s="55"/>
    </row>
    <row r="155" spans="1:53" ht="16.5" customHeight="1" x14ac:dyDescent="0.25">
      <c r="A155" s="204" t="s">
        <v>241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66"/>
      <c r="Z155" s="66"/>
    </row>
    <row r="156" spans="1:53" ht="14.25" customHeight="1" x14ac:dyDescent="0.25">
      <c r="A156" s="193" t="s">
        <v>87</v>
      </c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67"/>
      <c r="Z156" s="67"/>
    </row>
    <row r="157" spans="1:53" ht="16.5" customHeight="1" x14ac:dyDescent="0.25">
      <c r="A157" s="64" t="s">
        <v>242</v>
      </c>
      <c r="B157" s="64" t="s">
        <v>243</v>
      </c>
      <c r="C157" s="37">
        <v>4301132048</v>
      </c>
      <c r="D157" s="180">
        <v>4607111035721</v>
      </c>
      <c r="E157" s="180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83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244</v>
      </c>
      <c r="B158" s="64" t="s">
        <v>245</v>
      </c>
      <c r="C158" s="37">
        <v>4301132046</v>
      </c>
      <c r="D158" s="180">
        <v>4607111035691</v>
      </c>
      <c r="E158" s="180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2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83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5"/>
      <c r="N159" s="171" t="s">
        <v>43</v>
      </c>
      <c r="O159" s="172"/>
      <c r="P159" s="172"/>
      <c r="Q159" s="172"/>
      <c r="R159" s="172"/>
      <c r="S159" s="172"/>
      <c r="T159" s="173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5"/>
      <c r="N160" s="171" t="s">
        <v>43</v>
      </c>
      <c r="O160" s="172"/>
      <c r="P160" s="172"/>
      <c r="Q160" s="172"/>
      <c r="R160" s="172"/>
      <c r="S160" s="172"/>
      <c r="T160" s="173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204" t="s">
        <v>246</v>
      </c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66"/>
      <c r="Z161" s="66"/>
    </row>
    <row r="162" spans="1:53" ht="14.25" customHeight="1" x14ac:dyDescent="0.25">
      <c r="A162" s="193" t="s">
        <v>246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67"/>
      <c r="Z162" s="67"/>
    </row>
    <row r="163" spans="1:53" ht="27" customHeight="1" x14ac:dyDescent="0.25">
      <c r="A163" s="64" t="s">
        <v>247</v>
      </c>
      <c r="B163" s="64" t="s">
        <v>248</v>
      </c>
      <c r="C163" s="37">
        <v>4301133002</v>
      </c>
      <c r="D163" s="180">
        <v>4607111035783</v>
      </c>
      <c r="E163" s="180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83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5"/>
      <c r="N164" s="171" t="s">
        <v>43</v>
      </c>
      <c r="O164" s="172"/>
      <c r="P164" s="172"/>
      <c r="Q164" s="172"/>
      <c r="R164" s="172"/>
      <c r="S164" s="172"/>
      <c r="T164" s="173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5"/>
      <c r="N165" s="171" t="s">
        <v>43</v>
      </c>
      <c r="O165" s="172"/>
      <c r="P165" s="172"/>
      <c r="Q165" s="172"/>
      <c r="R165" s="172"/>
      <c r="S165" s="172"/>
      <c r="T165" s="173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04" t="s">
        <v>240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66"/>
      <c r="Z166" s="66"/>
    </row>
    <row r="167" spans="1:53" ht="14.25" customHeight="1" x14ac:dyDescent="0.25">
      <c r="A167" s="193" t="s">
        <v>249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67"/>
      <c r="Z167" s="67"/>
    </row>
    <row r="168" spans="1:53" ht="27" customHeight="1" x14ac:dyDescent="0.25">
      <c r="A168" s="64" t="s">
        <v>250</v>
      </c>
      <c r="B168" s="64" t="s">
        <v>251</v>
      </c>
      <c r="C168" s="37">
        <v>4301051319</v>
      </c>
      <c r="D168" s="180">
        <v>4680115881204</v>
      </c>
      <c r="E168" s="180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20" t="s">
        <v>252</v>
      </c>
      <c r="O168" s="182"/>
      <c r="P168" s="182"/>
      <c r="Q168" s="182"/>
      <c r="R168" s="183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5"/>
      <c r="N169" s="171" t="s">
        <v>43</v>
      </c>
      <c r="O169" s="172"/>
      <c r="P169" s="172"/>
      <c r="Q169" s="172"/>
      <c r="R169" s="172"/>
      <c r="S169" s="172"/>
      <c r="T169" s="173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5"/>
      <c r="N170" s="171" t="s">
        <v>43</v>
      </c>
      <c r="O170" s="172"/>
      <c r="P170" s="172"/>
      <c r="Q170" s="172"/>
      <c r="R170" s="172"/>
      <c r="S170" s="172"/>
      <c r="T170" s="173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04" t="s">
        <v>255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66"/>
      <c r="Z171" s="66"/>
    </row>
    <row r="172" spans="1:53" ht="14.25" customHeight="1" x14ac:dyDescent="0.25">
      <c r="A172" s="193" t="s">
        <v>87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67"/>
      <c r="Z172" s="67"/>
    </row>
    <row r="173" spans="1:53" ht="16.5" customHeight="1" x14ac:dyDescent="0.25">
      <c r="A173" s="64" t="s">
        <v>256</v>
      </c>
      <c r="B173" s="64" t="s">
        <v>257</v>
      </c>
      <c r="C173" s="37">
        <v>4301132076</v>
      </c>
      <c r="D173" s="180">
        <v>4607111035721</v>
      </c>
      <c r="E173" s="18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8">
        <v>180</v>
      </c>
      <c r="N173" s="22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83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27" customHeight="1" x14ac:dyDescent="0.25">
      <c r="A174" s="64" t="s">
        <v>258</v>
      </c>
      <c r="B174" s="64" t="s">
        <v>259</v>
      </c>
      <c r="C174" s="37">
        <v>4301132077</v>
      </c>
      <c r="D174" s="180">
        <v>4607111035691</v>
      </c>
      <c r="E174" s="180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18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83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customHeight="1" x14ac:dyDescent="0.25">
      <c r="A175" s="64" t="s">
        <v>260</v>
      </c>
      <c r="B175" s="64" t="s">
        <v>261</v>
      </c>
      <c r="C175" s="37">
        <v>4301132079</v>
      </c>
      <c r="D175" s="180">
        <v>4607111038487</v>
      </c>
      <c r="E175" s="180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8">
        <v>180</v>
      </c>
      <c r="N175" s="219" t="s">
        <v>262</v>
      </c>
      <c r="O175" s="182"/>
      <c r="P175" s="182"/>
      <c r="Q175" s="182"/>
      <c r="R175" s="183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5"/>
      <c r="N176" s="171" t="s">
        <v>43</v>
      </c>
      <c r="O176" s="172"/>
      <c r="P176" s="172"/>
      <c r="Q176" s="172"/>
      <c r="R176" s="172"/>
      <c r="S176" s="172"/>
      <c r="T176" s="173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5"/>
      <c r="N177" s="171" t="s">
        <v>43</v>
      </c>
      <c r="O177" s="172"/>
      <c r="P177" s="172"/>
      <c r="Q177" s="172"/>
      <c r="R177" s="172"/>
      <c r="S177" s="172"/>
      <c r="T177" s="173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">
      <c r="A178" s="203" t="s">
        <v>263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55"/>
      <c r="Z178" s="55"/>
    </row>
    <row r="179" spans="1:53" ht="16.5" customHeight="1" x14ac:dyDescent="0.25">
      <c r="A179" s="204" t="s">
        <v>264</v>
      </c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66"/>
      <c r="Z179" s="66"/>
    </row>
    <row r="180" spans="1:53" ht="14.25" customHeight="1" x14ac:dyDescent="0.25">
      <c r="A180" s="193" t="s">
        <v>80</v>
      </c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67"/>
      <c r="Z180" s="67"/>
    </row>
    <row r="181" spans="1:53" ht="16.5" customHeight="1" x14ac:dyDescent="0.25">
      <c r="A181" s="64" t="s">
        <v>265</v>
      </c>
      <c r="B181" s="64" t="s">
        <v>266</v>
      </c>
      <c r="C181" s="37">
        <v>4301070948</v>
      </c>
      <c r="D181" s="180">
        <v>4607111037022</v>
      </c>
      <c r="E181" s="180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85</v>
      </c>
      <c r="L181" s="39" t="s">
        <v>84</v>
      </c>
      <c r="M181" s="38">
        <v>180</v>
      </c>
      <c r="N181" s="21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82"/>
      <c r="P181" s="182"/>
      <c r="Q181" s="182"/>
      <c r="R181" s="183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27" customHeight="1" x14ac:dyDescent="0.25">
      <c r="A182" s="64" t="s">
        <v>267</v>
      </c>
      <c r="B182" s="64" t="s">
        <v>268</v>
      </c>
      <c r="C182" s="37">
        <v>4301070990</v>
      </c>
      <c r="D182" s="180">
        <v>4607111038494</v>
      </c>
      <c r="E182" s="180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16" t="s">
        <v>269</v>
      </c>
      <c r="O182" s="182"/>
      <c r="P182" s="182"/>
      <c r="Q182" s="182"/>
      <c r="R182" s="183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customHeight="1" x14ac:dyDescent="0.25">
      <c r="A183" s="64" t="s">
        <v>270</v>
      </c>
      <c r="B183" s="64" t="s">
        <v>271</v>
      </c>
      <c r="C183" s="37">
        <v>4301070966</v>
      </c>
      <c r="D183" s="180">
        <v>4607111038135</v>
      </c>
      <c r="E183" s="180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17" t="s">
        <v>272</v>
      </c>
      <c r="O183" s="182"/>
      <c r="P183" s="182"/>
      <c r="Q183" s="182"/>
      <c r="R183" s="183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5"/>
      <c r="N184" s="171" t="s">
        <v>43</v>
      </c>
      <c r="O184" s="172"/>
      <c r="P184" s="172"/>
      <c r="Q184" s="172"/>
      <c r="R184" s="172"/>
      <c r="S184" s="172"/>
      <c r="T184" s="173"/>
      <c r="U184" s="43" t="s">
        <v>42</v>
      </c>
      <c r="V184" s="44">
        <f>IFERROR(SUM(V181:V183),"0")</f>
        <v>0</v>
      </c>
      <c r="W184" s="44">
        <f>IFERROR(SUM(W181:W183),"0")</f>
        <v>0</v>
      </c>
      <c r="X184" s="44">
        <f>IFERROR(IF(X181="",0,X181),"0")+IFERROR(IF(X182="",0,X182),"0")+IFERROR(IF(X183="",0,X183),"0")</f>
        <v>0</v>
      </c>
      <c r="Y184" s="68"/>
      <c r="Z184" s="68"/>
    </row>
    <row r="185" spans="1:53" x14ac:dyDescent="0.2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5"/>
      <c r="N185" s="171" t="s">
        <v>43</v>
      </c>
      <c r="O185" s="172"/>
      <c r="P185" s="172"/>
      <c r="Q185" s="172"/>
      <c r="R185" s="172"/>
      <c r="S185" s="172"/>
      <c r="T185" s="173"/>
      <c r="U185" s="43" t="s">
        <v>0</v>
      </c>
      <c r="V185" s="44">
        <f>IFERROR(SUMPRODUCT(V181:V183*H181:H183),"0")</f>
        <v>0</v>
      </c>
      <c r="W185" s="44">
        <f>IFERROR(SUMPRODUCT(W181:W183*H181:H183),"0")</f>
        <v>0</v>
      </c>
      <c r="X185" s="43"/>
      <c r="Y185" s="68"/>
      <c r="Z185" s="68"/>
    </row>
    <row r="186" spans="1:53" ht="16.5" customHeight="1" x14ac:dyDescent="0.25">
      <c r="A186" s="204" t="s">
        <v>273</v>
      </c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66"/>
      <c r="Z186" s="66"/>
    </row>
    <row r="187" spans="1:53" ht="14.25" customHeight="1" x14ac:dyDescent="0.25">
      <c r="A187" s="193" t="s">
        <v>80</v>
      </c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67"/>
      <c r="Z187" s="67"/>
    </row>
    <row r="188" spans="1:53" ht="27" customHeight="1" x14ac:dyDescent="0.25">
      <c r="A188" s="64" t="s">
        <v>274</v>
      </c>
      <c r="B188" s="64" t="s">
        <v>275</v>
      </c>
      <c r="C188" s="37">
        <v>4301070915</v>
      </c>
      <c r="D188" s="180">
        <v>4607111035882</v>
      </c>
      <c r="E188" s="180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85</v>
      </c>
      <c r="L188" s="39" t="s">
        <v>84</v>
      </c>
      <c r="M188" s="38">
        <v>180</v>
      </c>
      <c r="N188" s="2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82"/>
      <c r="P188" s="182"/>
      <c r="Q188" s="182"/>
      <c r="R188" s="183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276</v>
      </c>
      <c r="B189" s="64" t="s">
        <v>277</v>
      </c>
      <c r="C189" s="37">
        <v>4301070921</v>
      </c>
      <c r="D189" s="180">
        <v>4607111035905</v>
      </c>
      <c r="E189" s="180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85</v>
      </c>
      <c r="L189" s="39" t="s">
        <v>84</v>
      </c>
      <c r="M189" s="38">
        <v>180</v>
      </c>
      <c r="N189" s="2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82"/>
      <c r="P189" s="182"/>
      <c r="Q189" s="182"/>
      <c r="R189" s="183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278</v>
      </c>
      <c r="B190" s="64" t="s">
        <v>279</v>
      </c>
      <c r="C190" s="37">
        <v>4301070917</v>
      </c>
      <c r="D190" s="180">
        <v>4607111035912</v>
      </c>
      <c r="E190" s="180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82"/>
      <c r="P190" s="182"/>
      <c r="Q190" s="182"/>
      <c r="R190" s="183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customHeight="1" x14ac:dyDescent="0.25">
      <c r="A191" s="64" t="s">
        <v>280</v>
      </c>
      <c r="B191" s="64" t="s">
        <v>281</v>
      </c>
      <c r="C191" s="37">
        <v>4301070920</v>
      </c>
      <c r="D191" s="180">
        <v>4607111035929</v>
      </c>
      <c r="E191" s="180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82"/>
      <c r="P191" s="182"/>
      <c r="Q191" s="182"/>
      <c r="R191" s="183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x14ac:dyDescent="0.2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5"/>
      <c r="N192" s="171" t="s">
        <v>43</v>
      </c>
      <c r="O192" s="172"/>
      <c r="P192" s="172"/>
      <c r="Q192" s="172"/>
      <c r="R192" s="172"/>
      <c r="S192" s="172"/>
      <c r="T192" s="173"/>
      <c r="U192" s="43" t="s">
        <v>42</v>
      </c>
      <c r="V192" s="44">
        <f>IFERROR(SUM(V188:V191),"0")</f>
        <v>0</v>
      </c>
      <c r="W192" s="44">
        <f>IFERROR(SUM(W188:W191),"0")</f>
        <v>0</v>
      </c>
      <c r="X192" s="44">
        <f>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5"/>
      <c r="N193" s="171" t="s">
        <v>43</v>
      </c>
      <c r="O193" s="172"/>
      <c r="P193" s="172"/>
      <c r="Q193" s="172"/>
      <c r="R193" s="172"/>
      <c r="S193" s="172"/>
      <c r="T193" s="173"/>
      <c r="U193" s="43" t="s">
        <v>0</v>
      </c>
      <c r="V193" s="44">
        <f>IFERROR(SUMPRODUCT(V188:V191*H188:H191),"0")</f>
        <v>0</v>
      </c>
      <c r="W193" s="44">
        <f>IFERROR(SUMPRODUCT(W188:W191*H188:H191),"0")</f>
        <v>0</v>
      </c>
      <c r="X193" s="43"/>
      <c r="Y193" s="68"/>
      <c r="Z193" s="68"/>
    </row>
    <row r="194" spans="1:53" ht="16.5" customHeight="1" x14ac:dyDescent="0.25">
      <c r="A194" s="204" t="s">
        <v>282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66"/>
      <c r="Z194" s="66"/>
    </row>
    <row r="195" spans="1:53" ht="14.25" customHeight="1" x14ac:dyDescent="0.25">
      <c r="A195" s="193" t="s">
        <v>249</v>
      </c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67"/>
      <c r="Z195" s="67"/>
    </row>
    <row r="196" spans="1:53" ht="27" customHeight="1" x14ac:dyDescent="0.25">
      <c r="A196" s="64" t="s">
        <v>283</v>
      </c>
      <c r="B196" s="64" t="s">
        <v>284</v>
      </c>
      <c r="C196" s="37">
        <v>4301051320</v>
      </c>
      <c r="D196" s="180">
        <v>4680115881334</v>
      </c>
      <c r="E196" s="180"/>
      <c r="F196" s="63">
        <v>0.33</v>
      </c>
      <c r="G196" s="38">
        <v>6</v>
      </c>
      <c r="H196" s="63">
        <v>1.98</v>
      </c>
      <c r="I196" s="63">
        <v>2.27</v>
      </c>
      <c r="J196" s="38">
        <v>156</v>
      </c>
      <c r="K196" s="38" t="s">
        <v>85</v>
      </c>
      <c r="L196" s="39" t="s">
        <v>254</v>
      </c>
      <c r="M196" s="38">
        <v>365</v>
      </c>
      <c r="N196" s="210" t="s">
        <v>285</v>
      </c>
      <c r="O196" s="182"/>
      <c r="P196" s="182"/>
      <c r="Q196" s="182"/>
      <c r="R196" s="183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IFERROR(IF(V196="","",V196*0.00753),"")</f>
        <v>0</v>
      </c>
      <c r="Y196" s="69" t="s">
        <v>49</v>
      </c>
      <c r="Z196" s="70" t="s">
        <v>49</v>
      </c>
      <c r="AD196" s="74"/>
      <c r="BA196" s="143" t="s">
        <v>253</v>
      </c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5"/>
      <c r="N197" s="171" t="s">
        <v>43</v>
      </c>
      <c r="O197" s="172"/>
      <c r="P197" s="172"/>
      <c r="Q197" s="172"/>
      <c r="R197" s="172"/>
      <c r="S197" s="172"/>
      <c r="T197" s="173"/>
      <c r="U197" s="43" t="s">
        <v>42</v>
      </c>
      <c r="V197" s="44">
        <f>IFERROR(SUM(V196:V196),"0")</f>
        <v>0</v>
      </c>
      <c r="W197" s="44">
        <f>IFERROR(SUM(W196:W196),"0")</f>
        <v>0</v>
      </c>
      <c r="X197" s="44">
        <f>IFERROR(IF(X196="",0,X196),"0")</f>
        <v>0</v>
      </c>
      <c r="Y197" s="68"/>
      <c r="Z197" s="68"/>
    </row>
    <row r="198" spans="1:53" x14ac:dyDescent="0.2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5"/>
      <c r="N198" s="171" t="s">
        <v>43</v>
      </c>
      <c r="O198" s="172"/>
      <c r="P198" s="172"/>
      <c r="Q198" s="172"/>
      <c r="R198" s="172"/>
      <c r="S198" s="172"/>
      <c r="T198" s="173"/>
      <c r="U198" s="43" t="s">
        <v>0</v>
      </c>
      <c r="V198" s="44">
        <f>IFERROR(SUMPRODUCT(V196:V196*H196:H196),"0")</f>
        <v>0</v>
      </c>
      <c r="W198" s="44">
        <f>IFERROR(SUMPRODUCT(W196:W196*H196:H196),"0")</f>
        <v>0</v>
      </c>
      <c r="X198" s="43"/>
      <c r="Y198" s="68"/>
      <c r="Z198" s="68"/>
    </row>
    <row r="199" spans="1:53" ht="16.5" customHeight="1" x14ac:dyDescent="0.25">
      <c r="A199" s="204" t="s">
        <v>286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66"/>
      <c r="Z199" s="66"/>
    </row>
    <row r="200" spans="1:53" ht="14.25" customHeight="1" x14ac:dyDescent="0.25">
      <c r="A200" s="193" t="s">
        <v>80</v>
      </c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67"/>
      <c r="Z200" s="67"/>
    </row>
    <row r="201" spans="1:53" ht="16.5" customHeight="1" x14ac:dyDescent="0.25">
      <c r="A201" s="64" t="s">
        <v>287</v>
      </c>
      <c r="B201" s="64" t="s">
        <v>288</v>
      </c>
      <c r="C201" s="37">
        <v>4301070874</v>
      </c>
      <c r="D201" s="180">
        <v>4607111035332</v>
      </c>
      <c r="E201" s="180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85</v>
      </c>
      <c r="L201" s="39" t="s">
        <v>84</v>
      </c>
      <c r="M201" s="38">
        <v>180</v>
      </c>
      <c r="N201" s="2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82"/>
      <c r="P201" s="182"/>
      <c r="Q201" s="182"/>
      <c r="R201" s="183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6.5" customHeight="1" x14ac:dyDescent="0.25">
      <c r="A202" s="64" t="s">
        <v>289</v>
      </c>
      <c r="B202" s="64" t="s">
        <v>290</v>
      </c>
      <c r="C202" s="37">
        <v>4301070873</v>
      </c>
      <c r="D202" s="180">
        <v>4607111035080</v>
      </c>
      <c r="E202" s="180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85</v>
      </c>
      <c r="L202" s="39" t="s">
        <v>84</v>
      </c>
      <c r="M202" s="38">
        <v>180</v>
      </c>
      <c r="N202" s="2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82"/>
      <c r="P202" s="182"/>
      <c r="Q202" s="182"/>
      <c r="R202" s="183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x14ac:dyDescent="0.2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5"/>
      <c r="N203" s="171" t="s">
        <v>43</v>
      </c>
      <c r="O203" s="172"/>
      <c r="P203" s="172"/>
      <c r="Q203" s="172"/>
      <c r="R203" s="172"/>
      <c r="S203" s="172"/>
      <c r="T203" s="173"/>
      <c r="U203" s="43" t="s">
        <v>42</v>
      </c>
      <c r="V203" s="44">
        <f>IFERROR(SUM(V201:V202),"0")</f>
        <v>0</v>
      </c>
      <c r="W203" s="44">
        <f>IFERROR(SUM(W201:W202),"0")</f>
        <v>0</v>
      </c>
      <c r="X203" s="44">
        <f>IFERROR(IF(X201="",0,X201),"0")+IFERROR(IF(X202="",0,X202),"0")</f>
        <v>0</v>
      </c>
      <c r="Y203" s="68"/>
      <c r="Z203" s="68"/>
    </row>
    <row r="204" spans="1:53" x14ac:dyDescent="0.2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5"/>
      <c r="N204" s="171" t="s">
        <v>43</v>
      </c>
      <c r="O204" s="172"/>
      <c r="P204" s="172"/>
      <c r="Q204" s="172"/>
      <c r="R204" s="172"/>
      <c r="S204" s="172"/>
      <c r="T204" s="173"/>
      <c r="U204" s="43" t="s">
        <v>0</v>
      </c>
      <c r="V204" s="44">
        <f>IFERROR(SUMPRODUCT(V201:V202*H201:H202),"0")</f>
        <v>0</v>
      </c>
      <c r="W204" s="44">
        <f>IFERROR(SUMPRODUCT(W201:W202*H201:H202),"0")</f>
        <v>0</v>
      </c>
      <c r="X204" s="43"/>
      <c r="Y204" s="68"/>
      <c r="Z204" s="68"/>
    </row>
    <row r="205" spans="1:53" ht="27.75" customHeight="1" x14ac:dyDescent="0.2">
      <c r="A205" s="203" t="s">
        <v>291</v>
      </c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55"/>
      <c r="Z205" s="55"/>
    </row>
    <row r="206" spans="1:53" ht="16.5" customHeight="1" x14ac:dyDescent="0.25">
      <c r="A206" s="204" t="s">
        <v>292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66"/>
      <c r="Z206" s="66"/>
    </row>
    <row r="207" spans="1:53" ht="14.25" customHeight="1" x14ac:dyDescent="0.25">
      <c r="A207" s="193" t="s">
        <v>80</v>
      </c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67"/>
      <c r="Z207" s="67"/>
    </row>
    <row r="208" spans="1:53" ht="27" customHeight="1" x14ac:dyDescent="0.25">
      <c r="A208" s="64" t="s">
        <v>293</v>
      </c>
      <c r="B208" s="64" t="s">
        <v>294</v>
      </c>
      <c r="C208" s="37">
        <v>4301070941</v>
      </c>
      <c r="D208" s="180">
        <v>4607111036162</v>
      </c>
      <c r="E208" s="180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85</v>
      </c>
      <c r="L208" s="39" t="s">
        <v>84</v>
      </c>
      <c r="M208" s="38">
        <v>90</v>
      </c>
      <c r="N208" s="2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82"/>
      <c r="P208" s="182"/>
      <c r="Q208" s="182"/>
      <c r="R208" s="183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6" t="s">
        <v>70</v>
      </c>
    </row>
    <row r="209" spans="1:53" x14ac:dyDescent="0.2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5"/>
      <c r="N209" s="171" t="s">
        <v>43</v>
      </c>
      <c r="O209" s="172"/>
      <c r="P209" s="172"/>
      <c r="Q209" s="172"/>
      <c r="R209" s="172"/>
      <c r="S209" s="172"/>
      <c r="T209" s="173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5"/>
      <c r="N210" s="171" t="s">
        <v>43</v>
      </c>
      <c r="O210" s="172"/>
      <c r="P210" s="172"/>
      <c r="Q210" s="172"/>
      <c r="R210" s="172"/>
      <c r="S210" s="172"/>
      <c r="T210" s="173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27.75" customHeight="1" x14ac:dyDescent="0.2">
      <c r="A211" s="203" t="s">
        <v>295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55"/>
      <c r="Z211" s="55"/>
    </row>
    <row r="212" spans="1:53" ht="16.5" customHeight="1" x14ac:dyDescent="0.25">
      <c r="A212" s="204" t="s">
        <v>296</v>
      </c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66"/>
      <c r="Z212" s="66"/>
    </row>
    <row r="213" spans="1:53" ht="14.25" customHeight="1" x14ac:dyDescent="0.25">
      <c r="A213" s="193" t="s">
        <v>80</v>
      </c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67"/>
      <c r="Z213" s="67"/>
    </row>
    <row r="214" spans="1:53" ht="27" customHeight="1" x14ac:dyDescent="0.25">
      <c r="A214" s="64" t="s">
        <v>297</v>
      </c>
      <c r="B214" s="64" t="s">
        <v>298</v>
      </c>
      <c r="C214" s="37">
        <v>4301070965</v>
      </c>
      <c r="D214" s="180">
        <v>4607111035899</v>
      </c>
      <c r="E214" s="180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85</v>
      </c>
      <c r="L214" s="39" t="s">
        <v>84</v>
      </c>
      <c r="M214" s="38">
        <v>180</v>
      </c>
      <c r="N214" s="206" t="s">
        <v>299</v>
      </c>
      <c r="O214" s="182"/>
      <c r="P214" s="182"/>
      <c r="Q214" s="182"/>
      <c r="R214" s="183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7" t="s">
        <v>70</v>
      </c>
    </row>
    <row r="215" spans="1:53" x14ac:dyDescent="0.2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5"/>
      <c r="N215" s="171" t="s">
        <v>43</v>
      </c>
      <c r="O215" s="172"/>
      <c r="P215" s="172"/>
      <c r="Q215" s="172"/>
      <c r="R215" s="172"/>
      <c r="S215" s="172"/>
      <c r="T215" s="173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5"/>
      <c r="N216" s="171" t="s">
        <v>43</v>
      </c>
      <c r="O216" s="172"/>
      <c r="P216" s="172"/>
      <c r="Q216" s="172"/>
      <c r="R216" s="172"/>
      <c r="S216" s="172"/>
      <c r="T216" s="173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16.5" customHeight="1" x14ac:dyDescent="0.25">
      <c r="A217" s="204" t="s">
        <v>300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66"/>
      <c r="Z217" s="66"/>
    </row>
    <row r="218" spans="1:53" ht="14.25" customHeight="1" x14ac:dyDescent="0.25">
      <c r="A218" s="193" t="s">
        <v>80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67"/>
      <c r="Z218" s="67"/>
    </row>
    <row r="219" spans="1:53" ht="27" customHeight="1" x14ac:dyDescent="0.25">
      <c r="A219" s="64" t="s">
        <v>301</v>
      </c>
      <c r="B219" s="64" t="s">
        <v>302</v>
      </c>
      <c r="C219" s="37">
        <v>4301070870</v>
      </c>
      <c r="D219" s="180">
        <v>4607111036711</v>
      </c>
      <c r="E219" s="180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85</v>
      </c>
      <c r="L219" s="39" t="s">
        <v>84</v>
      </c>
      <c r="M219" s="38">
        <v>90</v>
      </c>
      <c r="N219" s="2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82"/>
      <c r="P219" s="182"/>
      <c r="Q219" s="182"/>
      <c r="R219" s="183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8" t="s">
        <v>70</v>
      </c>
    </row>
    <row r="220" spans="1:53" x14ac:dyDescent="0.2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5"/>
      <c r="N220" s="171" t="s">
        <v>43</v>
      </c>
      <c r="O220" s="172"/>
      <c r="P220" s="172"/>
      <c r="Q220" s="172"/>
      <c r="R220" s="172"/>
      <c r="S220" s="172"/>
      <c r="T220" s="173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x14ac:dyDescent="0.2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5"/>
      <c r="N221" s="171" t="s">
        <v>43</v>
      </c>
      <c r="O221" s="172"/>
      <c r="P221" s="172"/>
      <c r="Q221" s="172"/>
      <c r="R221" s="172"/>
      <c r="S221" s="172"/>
      <c r="T221" s="173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customHeight="1" x14ac:dyDescent="0.2">
      <c r="A222" s="203" t="s">
        <v>303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55"/>
      <c r="Z222" s="55"/>
    </row>
    <row r="223" spans="1:53" ht="16.5" customHeight="1" x14ac:dyDescent="0.25">
      <c r="A223" s="204" t="s">
        <v>304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66"/>
      <c r="Z223" s="66"/>
    </row>
    <row r="224" spans="1:53" ht="14.25" customHeight="1" x14ac:dyDescent="0.25">
      <c r="A224" s="193" t="s">
        <v>147</v>
      </c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67"/>
      <c r="Z224" s="67"/>
    </row>
    <row r="225" spans="1:53" ht="27" customHeight="1" x14ac:dyDescent="0.25">
      <c r="A225" s="64" t="s">
        <v>305</v>
      </c>
      <c r="B225" s="64" t="s">
        <v>306</v>
      </c>
      <c r="C225" s="37">
        <v>4301131019</v>
      </c>
      <c r="D225" s="180">
        <v>4640242180427</v>
      </c>
      <c r="E225" s="180"/>
      <c r="F225" s="63">
        <v>1.8</v>
      </c>
      <c r="G225" s="38">
        <v>1</v>
      </c>
      <c r="H225" s="63">
        <v>1.8</v>
      </c>
      <c r="I225" s="63">
        <v>1.915</v>
      </c>
      <c r="J225" s="38">
        <v>234</v>
      </c>
      <c r="K225" s="38" t="s">
        <v>138</v>
      </c>
      <c r="L225" s="39" t="s">
        <v>84</v>
      </c>
      <c r="M225" s="38">
        <v>180</v>
      </c>
      <c r="N225" s="205" t="s">
        <v>307</v>
      </c>
      <c r="O225" s="182"/>
      <c r="P225" s="182"/>
      <c r="Q225" s="182"/>
      <c r="R225" s="183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IFERROR(IF(V225="","",V225*0.00502),"")</f>
        <v>0</v>
      </c>
      <c r="Y225" s="69" t="s">
        <v>49</v>
      </c>
      <c r="Z225" s="70" t="s">
        <v>49</v>
      </c>
      <c r="AD225" s="74"/>
      <c r="BA225" s="149" t="s">
        <v>90</v>
      </c>
    </row>
    <row r="226" spans="1:53" x14ac:dyDescent="0.2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5"/>
      <c r="N226" s="171" t="s">
        <v>43</v>
      </c>
      <c r="O226" s="172"/>
      <c r="P226" s="172"/>
      <c r="Q226" s="172"/>
      <c r="R226" s="172"/>
      <c r="S226" s="172"/>
      <c r="T226" s="173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5"/>
      <c r="N227" s="171" t="s">
        <v>43</v>
      </c>
      <c r="O227" s="172"/>
      <c r="P227" s="172"/>
      <c r="Q227" s="172"/>
      <c r="R227" s="172"/>
      <c r="S227" s="172"/>
      <c r="T227" s="173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4.25" customHeight="1" x14ac:dyDescent="0.25">
      <c r="A228" s="193" t="s">
        <v>87</v>
      </c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67"/>
      <c r="Z228" s="67"/>
    </row>
    <row r="229" spans="1:53" ht="27" customHeight="1" x14ac:dyDescent="0.25">
      <c r="A229" s="64" t="s">
        <v>308</v>
      </c>
      <c r="B229" s="64" t="s">
        <v>309</v>
      </c>
      <c r="C229" s="37">
        <v>4301132080</v>
      </c>
      <c r="D229" s="180">
        <v>4640242180397</v>
      </c>
      <c r="E229" s="180"/>
      <c r="F229" s="63">
        <v>1</v>
      </c>
      <c r="G229" s="38">
        <v>6</v>
      </c>
      <c r="H229" s="63">
        <v>6</v>
      </c>
      <c r="I229" s="63">
        <v>6.26</v>
      </c>
      <c r="J229" s="38">
        <v>84</v>
      </c>
      <c r="K229" s="38" t="s">
        <v>85</v>
      </c>
      <c r="L229" s="39" t="s">
        <v>84</v>
      </c>
      <c r="M229" s="38">
        <v>180</v>
      </c>
      <c r="N229" s="201" t="s">
        <v>310</v>
      </c>
      <c r="O229" s="182"/>
      <c r="P229" s="182"/>
      <c r="Q229" s="182"/>
      <c r="R229" s="183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90</v>
      </c>
    </row>
    <row r="230" spans="1:53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5"/>
      <c r="N230" s="171" t="s">
        <v>43</v>
      </c>
      <c r="O230" s="172"/>
      <c r="P230" s="172"/>
      <c r="Q230" s="172"/>
      <c r="R230" s="172"/>
      <c r="S230" s="172"/>
      <c r="T230" s="173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x14ac:dyDescent="0.2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5"/>
      <c r="N231" s="171" t="s">
        <v>43</v>
      </c>
      <c r="O231" s="172"/>
      <c r="P231" s="172"/>
      <c r="Q231" s="172"/>
      <c r="R231" s="172"/>
      <c r="S231" s="172"/>
      <c r="T231" s="173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14.25" customHeight="1" x14ac:dyDescent="0.25">
      <c r="A232" s="193" t="s">
        <v>165</v>
      </c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67"/>
      <c r="Z232" s="67"/>
    </row>
    <row r="233" spans="1:53" ht="27" customHeight="1" x14ac:dyDescent="0.25">
      <c r="A233" s="64" t="s">
        <v>311</v>
      </c>
      <c r="B233" s="64" t="s">
        <v>312</v>
      </c>
      <c r="C233" s="37">
        <v>4301136028</v>
      </c>
      <c r="D233" s="180">
        <v>4640242180304</v>
      </c>
      <c r="E233" s="180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91</v>
      </c>
      <c r="L233" s="39" t="s">
        <v>84</v>
      </c>
      <c r="M233" s="38">
        <v>180</v>
      </c>
      <c r="N233" s="197" t="s">
        <v>313</v>
      </c>
      <c r="O233" s="182"/>
      <c r="P233" s="182"/>
      <c r="Q233" s="182"/>
      <c r="R233" s="183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90</v>
      </c>
    </row>
    <row r="234" spans="1:53" ht="37.5" customHeight="1" x14ac:dyDescent="0.25">
      <c r="A234" s="64" t="s">
        <v>314</v>
      </c>
      <c r="B234" s="64" t="s">
        <v>315</v>
      </c>
      <c r="C234" s="37">
        <v>4301136027</v>
      </c>
      <c r="D234" s="180">
        <v>4640242180298</v>
      </c>
      <c r="E234" s="180"/>
      <c r="F234" s="63">
        <v>2.7</v>
      </c>
      <c r="G234" s="38">
        <v>1</v>
      </c>
      <c r="H234" s="63">
        <v>2.7</v>
      </c>
      <c r="I234" s="63">
        <v>2.8919999999999999</v>
      </c>
      <c r="J234" s="38">
        <v>126</v>
      </c>
      <c r="K234" s="38" t="s">
        <v>91</v>
      </c>
      <c r="L234" s="39" t="s">
        <v>84</v>
      </c>
      <c r="M234" s="38">
        <v>180</v>
      </c>
      <c r="N234" s="198" t="s">
        <v>316</v>
      </c>
      <c r="O234" s="182"/>
      <c r="P234" s="182"/>
      <c r="Q234" s="182"/>
      <c r="R234" s="183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27" customHeight="1" x14ac:dyDescent="0.25">
      <c r="A235" s="64" t="s">
        <v>317</v>
      </c>
      <c r="B235" s="64" t="s">
        <v>318</v>
      </c>
      <c r="C235" s="37">
        <v>4301136026</v>
      </c>
      <c r="D235" s="180">
        <v>4640242180236</v>
      </c>
      <c r="E235" s="180"/>
      <c r="F235" s="63">
        <v>5</v>
      </c>
      <c r="G235" s="38">
        <v>1</v>
      </c>
      <c r="H235" s="63">
        <v>5</v>
      </c>
      <c r="I235" s="63">
        <v>5.2350000000000003</v>
      </c>
      <c r="J235" s="38">
        <v>84</v>
      </c>
      <c r="K235" s="38" t="s">
        <v>85</v>
      </c>
      <c r="L235" s="39" t="s">
        <v>84</v>
      </c>
      <c r="M235" s="38">
        <v>180</v>
      </c>
      <c r="N235" s="199" t="s">
        <v>319</v>
      </c>
      <c r="O235" s="182"/>
      <c r="P235" s="182"/>
      <c r="Q235" s="182"/>
      <c r="R235" s="183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customHeight="1" x14ac:dyDescent="0.25">
      <c r="A236" s="64" t="s">
        <v>320</v>
      </c>
      <c r="B236" s="64" t="s">
        <v>321</v>
      </c>
      <c r="C236" s="37">
        <v>4301136029</v>
      </c>
      <c r="D236" s="180">
        <v>4640242180410</v>
      </c>
      <c r="E236" s="180"/>
      <c r="F236" s="63">
        <v>2.2400000000000002</v>
      </c>
      <c r="G236" s="38">
        <v>1</v>
      </c>
      <c r="H236" s="63">
        <v>2.2400000000000002</v>
      </c>
      <c r="I236" s="63">
        <v>2.4319999999999999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200" t="s">
        <v>322</v>
      </c>
      <c r="O236" s="182"/>
      <c r="P236" s="182"/>
      <c r="Q236" s="182"/>
      <c r="R236" s="183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x14ac:dyDescent="0.2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5"/>
      <c r="N237" s="171" t="s">
        <v>43</v>
      </c>
      <c r="O237" s="172"/>
      <c r="P237" s="172"/>
      <c r="Q237" s="172"/>
      <c r="R237" s="172"/>
      <c r="S237" s="172"/>
      <c r="T237" s="173"/>
      <c r="U237" s="43" t="s">
        <v>42</v>
      </c>
      <c r="V237" s="44">
        <f>IFERROR(SUM(V233:V236),"0")</f>
        <v>0</v>
      </c>
      <c r="W237" s="44">
        <f>IFERROR(SUM(W233:W236),"0")</f>
        <v>0</v>
      </c>
      <c r="X237" s="44">
        <f>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5"/>
      <c r="N238" s="171" t="s">
        <v>43</v>
      </c>
      <c r="O238" s="172"/>
      <c r="P238" s="172"/>
      <c r="Q238" s="172"/>
      <c r="R238" s="172"/>
      <c r="S238" s="172"/>
      <c r="T238" s="173"/>
      <c r="U238" s="43" t="s">
        <v>0</v>
      </c>
      <c r="V238" s="44">
        <f>IFERROR(SUMPRODUCT(V233:V236*H233:H236),"0")</f>
        <v>0</v>
      </c>
      <c r="W238" s="44">
        <f>IFERROR(SUMPRODUCT(W233:W236*H233:H236),"0")</f>
        <v>0</v>
      </c>
      <c r="X238" s="43"/>
      <c r="Y238" s="68"/>
      <c r="Z238" s="68"/>
    </row>
    <row r="239" spans="1:53" ht="14.25" customHeight="1" x14ac:dyDescent="0.25">
      <c r="A239" s="193" t="s">
        <v>143</v>
      </c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67"/>
      <c r="Z239" s="67"/>
    </row>
    <row r="240" spans="1:53" ht="27" customHeight="1" x14ac:dyDescent="0.25">
      <c r="A240" s="64" t="s">
        <v>323</v>
      </c>
      <c r="B240" s="64" t="s">
        <v>324</v>
      </c>
      <c r="C240" s="37">
        <v>4301135191</v>
      </c>
      <c r="D240" s="180">
        <v>4640242180373</v>
      </c>
      <c r="E240" s="180"/>
      <c r="F240" s="63">
        <v>3</v>
      </c>
      <c r="G240" s="38">
        <v>1</v>
      </c>
      <c r="H240" s="63">
        <v>3</v>
      </c>
      <c r="I240" s="63">
        <v>3.1920000000000002</v>
      </c>
      <c r="J240" s="38">
        <v>126</v>
      </c>
      <c r="K240" s="38" t="s">
        <v>91</v>
      </c>
      <c r="L240" s="39" t="s">
        <v>84</v>
      </c>
      <c r="M240" s="38">
        <v>180</v>
      </c>
      <c r="N240" s="194" t="s">
        <v>325</v>
      </c>
      <c r="O240" s="182"/>
      <c r="P240" s="182"/>
      <c r="Q240" s="182"/>
      <c r="R240" s="183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ref="W240:W252" si="4">IFERROR(IF(V240="","",V240),"")</f>
        <v>0</v>
      </c>
      <c r="X240" s="42">
        <f t="shared" ref="X240:X245" si="5">IFERROR(IF(V240="","",V240*0.00936),"")</f>
        <v>0</v>
      </c>
      <c r="Y240" s="69" t="s">
        <v>49</v>
      </c>
      <c r="Z240" s="70" t="s">
        <v>49</v>
      </c>
      <c r="AD240" s="74"/>
      <c r="BA240" s="155" t="s">
        <v>90</v>
      </c>
    </row>
    <row r="241" spans="1:53" ht="27" customHeight="1" x14ac:dyDescent="0.25">
      <c r="A241" s="64" t="s">
        <v>326</v>
      </c>
      <c r="B241" s="64" t="s">
        <v>327</v>
      </c>
      <c r="C241" s="37">
        <v>4301135195</v>
      </c>
      <c r="D241" s="180">
        <v>4640242180366</v>
      </c>
      <c r="E241" s="180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5" t="s">
        <v>328</v>
      </c>
      <c r="O241" s="182"/>
      <c r="P241" s="182"/>
      <c r="Q241" s="182"/>
      <c r="R241" s="183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customHeight="1" x14ac:dyDescent="0.25">
      <c r="A242" s="64" t="s">
        <v>329</v>
      </c>
      <c r="B242" s="64" t="s">
        <v>330</v>
      </c>
      <c r="C242" s="37">
        <v>4301135188</v>
      </c>
      <c r="D242" s="180">
        <v>4640242180335</v>
      </c>
      <c r="E242" s="180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196" t="s">
        <v>331</v>
      </c>
      <c r="O242" s="182"/>
      <c r="P242" s="182"/>
      <c r="Q242" s="182"/>
      <c r="R242" s="183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37.5" customHeight="1" x14ac:dyDescent="0.25">
      <c r="A243" s="64" t="s">
        <v>332</v>
      </c>
      <c r="B243" s="64" t="s">
        <v>333</v>
      </c>
      <c r="C243" s="37">
        <v>4301135189</v>
      </c>
      <c r="D243" s="180">
        <v>4640242180342</v>
      </c>
      <c r="E243" s="180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188" t="s">
        <v>334</v>
      </c>
      <c r="O243" s="182"/>
      <c r="P243" s="182"/>
      <c r="Q243" s="182"/>
      <c r="R243" s="183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27" customHeight="1" x14ac:dyDescent="0.25">
      <c r="A244" s="64" t="s">
        <v>335</v>
      </c>
      <c r="B244" s="64" t="s">
        <v>336</v>
      </c>
      <c r="C244" s="37">
        <v>4301135190</v>
      </c>
      <c r="D244" s="180">
        <v>4640242180359</v>
      </c>
      <c r="E244" s="180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89" t="s">
        <v>337</v>
      </c>
      <c r="O244" s="182"/>
      <c r="P244" s="182"/>
      <c r="Q244" s="182"/>
      <c r="R244" s="183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customHeight="1" x14ac:dyDescent="0.25">
      <c r="A245" s="64" t="s">
        <v>338</v>
      </c>
      <c r="B245" s="64" t="s">
        <v>339</v>
      </c>
      <c r="C245" s="37">
        <v>4301135192</v>
      </c>
      <c r="D245" s="180">
        <v>4640242180380</v>
      </c>
      <c r="E245" s="180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90" t="s">
        <v>340</v>
      </c>
      <c r="O245" s="182"/>
      <c r="P245" s="182"/>
      <c r="Q245" s="182"/>
      <c r="R245" s="183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60" t="s">
        <v>90</v>
      </c>
    </row>
    <row r="246" spans="1:53" ht="27" customHeight="1" x14ac:dyDescent="0.25">
      <c r="A246" s="64" t="s">
        <v>341</v>
      </c>
      <c r="B246" s="64" t="s">
        <v>342</v>
      </c>
      <c r="C246" s="37">
        <v>4301135186</v>
      </c>
      <c r="D246" s="180">
        <v>4640242180311</v>
      </c>
      <c r="E246" s="180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8" t="s">
        <v>85</v>
      </c>
      <c r="L246" s="39" t="s">
        <v>84</v>
      </c>
      <c r="M246" s="38">
        <v>180</v>
      </c>
      <c r="N246" s="191" t="s">
        <v>343</v>
      </c>
      <c r="O246" s="182"/>
      <c r="P246" s="182"/>
      <c r="Q246" s="182"/>
      <c r="R246" s="183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IFERROR(IF(V246="","",V246*0.0155),"")</f>
        <v>0</v>
      </c>
      <c r="Y246" s="69" t="s">
        <v>49</v>
      </c>
      <c r="Z246" s="70" t="s">
        <v>49</v>
      </c>
      <c r="AD246" s="74"/>
      <c r="BA246" s="161" t="s">
        <v>90</v>
      </c>
    </row>
    <row r="247" spans="1:53" ht="37.5" customHeight="1" x14ac:dyDescent="0.25">
      <c r="A247" s="64" t="s">
        <v>344</v>
      </c>
      <c r="B247" s="64" t="s">
        <v>345</v>
      </c>
      <c r="C247" s="37">
        <v>4301135187</v>
      </c>
      <c r="D247" s="180">
        <v>4640242180328</v>
      </c>
      <c r="E247" s="180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192" t="s">
        <v>346</v>
      </c>
      <c r="O247" s="182"/>
      <c r="P247" s="182"/>
      <c r="Q247" s="182"/>
      <c r="R247" s="183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90</v>
      </c>
    </row>
    <row r="248" spans="1:53" ht="27" customHeight="1" x14ac:dyDescent="0.25">
      <c r="A248" s="64" t="s">
        <v>347</v>
      </c>
      <c r="B248" s="64" t="s">
        <v>348</v>
      </c>
      <c r="C248" s="37">
        <v>4301135194</v>
      </c>
      <c r="D248" s="180">
        <v>4640242180380</v>
      </c>
      <c r="E248" s="180"/>
      <c r="F248" s="63">
        <v>1.8</v>
      </c>
      <c r="G248" s="38">
        <v>1</v>
      </c>
      <c r="H248" s="63">
        <v>1.8</v>
      </c>
      <c r="I248" s="63">
        <v>1.9119999999999999</v>
      </c>
      <c r="J248" s="38">
        <v>234</v>
      </c>
      <c r="K248" s="38" t="s">
        <v>138</v>
      </c>
      <c r="L248" s="39" t="s">
        <v>84</v>
      </c>
      <c r="M248" s="38">
        <v>180</v>
      </c>
      <c r="N248" s="181" t="s">
        <v>349</v>
      </c>
      <c r="O248" s="182"/>
      <c r="P248" s="182"/>
      <c r="Q248" s="182"/>
      <c r="R248" s="183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IFERROR(IF(V248="","",V248*0.00502),"")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customHeight="1" x14ac:dyDescent="0.25">
      <c r="A249" s="64" t="s">
        <v>350</v>
      </c>
      <c r="B249" s="64" t="s">
        <v>351</v>
      </c>
      <c r="C249" s="37">
        <v>4301135193</v>
      </c>
      <c r="D249" s="180">
        <v>4640242180403</v>
      </c>
      <c r="E249" s="180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184" t="s">
        <v>352</v>
      </c>
      <c r="O249" s="182"/>
      <c r="P249" s="182"/>
      <c r="Q249" s="182"/>
      <c r="R249" s="183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customHeight="1" x14ac:dyDescent="0.25">
      <c r="A250" s="64" t="s">
        <v>353</v>
      </c>
      <c r="B250" s="64" t="s">
        <v>354</v>
      </c>
      <c r="C250" s="37">
        <v>4301135153</v>
      </c>
      <c r="D250" s="180">
        <v>4607111037480</v>
      </c>
      <c r="E250" s="180"/>
      <c r="F250" s="63">
        <v>1</v>
      </c>
      <c r="G250" s="38">
        <v>4</v>
      </c>
      <c r="H250" s="63">
        <v>4</v>
      </c>
      <c r="I250" s="63">
        <v>4.2724000000000002</v>
      </c>
      <c r="J250" s="38">
        <v>84</v>
      </c>
      <c r="K250" s="38" t="s">
        <v>85</v>
      </c>
      <c r="L250" s="39" t="s">
        <v>84</v>
      </c>
      <c r="M250" s="38">
        <v>180</v>
      </c>
      <c r="N250" s="18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82"/>
      <c r="P250" s="182"/>
      <c r="Q250" s="182"/>
      <c r="R250" s="183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customHeight="1" x14ac:dyDescent="0.25">
      <c r="A251" s="64" t="s">
        <v>355</v>
      </c>
      <c r="B251" s="64" t="s">
        <v>356</v>
      </c>
      <c r="C251" s="37">
        <v>4301135152</v>
      </c>
      <c r="D251" s="180">
        <v>4607111037473</v>
      </c>
      <c r="E251" s="180"/>
      <c r="F251" s="63">
        <v>1</v>
      </c>
      <c r="G251" s="38">
        <v>4</v>
      </c>
      <c r="H251" s="63">
        <v>4</v>
      </c>
      <c r="I251" s="63">
        <v>4.2300000000000004</v>
      </c>
      <c r="J251" s="38">
        <v>84</v>
      </c>
      <c r="K251" s="38" t="s">
        <v>85</v>
      </c>
      <c r="L251" s="39" t="s">
        <v>84</v>
      </c>
      <c r="M251" s="38">
        <v>180</v>
      </c>
      <c r="N251" s="1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82"/>
      <c r="P251" s="182"/>
      <c r="Q251" s="182"/>
      <c r="R251" s="183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customHeight="1" x14ac:dyDescent="0.25">
      <c r="A252" s="64" t="s">
        <v>357</v>
      </c>
      <c r="B252" s="64" t="s">
        <v>358</v>
      </c>
      <c r="C252" s="37">
        <v>4301135198</v>
      </c>
      <c r="D252" s="180">
        <v>4640242180663</v>
      </c>
      <c r="E252" s="180"/>
      <c r="F252" s="63">
        <v>0.9</v>
      </c>
      <c r="G252" s="38">
        <v>4</v>
      </c>
      <c r="H252" s="63">
        <v>3.6</v>
      </c>
      <c r="I252" s="63">
        <v>3.83</v>
      </c>
      <c r="J252" s="38">
        <v>84</v>
      </c>
      <c r="K252" s="38" t="s">
        <v>85</v>
      </c>
      <c r="L252" s="39" t="s">
        <v>84</v>
      </c>
      <c r="M252" s="38">
        <v>180</v>
      </c>
      <c r="N252" s="187" t="s">
        <v>359</v>
      </c>
      <c r="O252" s="182"/>
      <c r="P252" s="182"/>
      <c r="Q252" s="182"/>
      <c r="R252" s="183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x14ac:dyDescent="0.2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5"/>
      <c r="N253" s="171" t="s">
        <v>43</v>
      </c>
      <c r="O253" s="172"/>
      <c r="P253" s="172"/>
      <c r="Q253" s="172"/>
      <c r="R253" s="172"/>
      <c r="S253" s="172"/>
      <c r="T253" s="173"/>
      <c r="U253" s="43" t="s">
        <v>42</v>
      </c>
      <c r="V253" s="44">
        <f>IFERROR(SUM(V240:V252),"0")</f>
        <v>0</v>
      </c>
      <c r="W253" s="44">
        <f>IFERROR(SUM(W240:W252),"0")</f>
        <v>0</v>
      </c>
      <c r="X253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5"/>
      <c r="N254" s="171" t="s">
        <v>43</v>
      </c>
      <c r="O254" s="172"/>
      <c r="P254" s="172"/>
      <c r="Q254" s="172"/>
      <c r="R254" s="172"/>
      <c r="S254" s="172"/>
      <c r="T254" s="173"/>
      <c r="U254" s="43" t="s">
        <v>0</v>
      </c>
      <c r="V254" s="44">
        <f>IFERROR(SUMPRODUCT(V240:V252*H240:H252),"0")</f>
        <v>0</v>
      </c>
      <c r="W254" s="44">
        <f>IFERROR(SUMPRODUCT(W240:W252*H240:H252),"0")</f>
        <v>0</v>
      </c>
      <c r="X254" s="43"/>
      <c r="Y254" s="68"/>
      <c r="Z254" s="68"/>
    </row>
    <row r="255" spans="1:53" ht="15" customHeight="1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9"/>
      <c r="N255" s="176" t="s">
        <v>36</v>
      </c>
      <c r="O255" s="177"/>
      <c r="P255" s="177"/>
      <c r="Q255" s="177"/>
      <c r="R255" s="177"/>
      <c r="S255" s="177"/>
      <c r="T255" s="178"/>
      <c r="U255" s="43" t="s">
        <v>0</v>
      </c>
      <c r="V255" s="44">
        <f>IFERROR(V24+V33+V41+V47+V57+V63+V68+V74+V84+V91+V99+V105+V110+V118+V123+V129+V134+V140+V148+V153+V160+V165+V170+V177+V185+V193+V198+V204+V210+V216+V221+V227+V231+V238+V254,"0")</f>
        <v>0</v>
      </c>
      <c r="W255" s="44">
        <f>IFERROR(W24+W33+W41+W47+W57+W63+W68+W74+W84+W91+W99+W105+W110+W118+W123+W129+W134+W140+W148+W153+W160+W165+W170+W177+W185+W193+W198+W204+W210+W216+W221+W227+W231+W238+W254,"0")</f>
        <v>0</v>
      </c>
      <c r="X255" s="43"/>
      <c r="Y255" s="68"/>
      <c r="Z255" s="68"/>
    </row>
    <row r="256" spans="1:53" x14ac:dyDescent="0.2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9"/>
      <c r="N256" s="176" t="s">
        <v>37</v>
      </c>
      <c r="O256" s="177"/>
      <c r="P256" s="177"/>
      <c r="Q256" s="177"/>
      <c r="R256" s="177"/>
      <c r="S256" s="177"/>
      <c r="T256" s="178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9"/>
      <c r="N257" s="176" t="s">
        <v>38</v>
      </c>
      <c r="O257" s="177"/>
      <c r="P257" s="177"/>
      <c r="Q257" s="177"/>
      <c r="R257" s="177"/>
      <c r="S257" s="177"/>
      <c r="T257" s="178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9"/>
      <c r="N258" s="176" t="s">
        <v>39</v>
      </c>
      <c r="O258" s="177"/>
      <c r="P258" s="177"/>
      <c r="Q258" s="177"/>
      <c r="R258" s="177"/>
      <c r="S258" s="177"/>
      <c r="T258" s="178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9"/>
      <c r="N259" s="176" t="s">
        <v>40</v>
      </c>
      <c r="O259" s="177"/>
      <c r="P259" s="177"/>
      <c r="Q259" s="177"/>
      <c r="R259" s="177"/>
      <c r="S259" s="177"/>
      <c r="T259" s="178"/>
      <c r="U259" s="43" t="s">
        <v>23</v>
      </c>
      <c r="V259" s="44">
        <f>IFERROR(V23+V32+V40+V46+V56+V62+V67+V73+V83+V90+V98+V104+V109+V117+V122+V128+V133+V139+V147+V152+V159+V164+V169+V176+V184+V192+V197+V203+V209+V215+V220+V226+V230+V237+V253,"0")</f>
        <v>0</v>
      </c>
      <c r="W259" s="44">
        <f>IFERROR(W23+W32+W40+W46+W56+W62+W67+W73+W83+W90+W98+W104+W109+W117+W122+W128+W133+W139+W147+W152+W159+W164+W169+W176+W184+W192+W197+W203+W209+W215+W220+W226+W230+W237+W253,"0")</f>
        <v>0</v>
      </c>
      <c r="X259" s="43"/>
      <c r="Y259" s="68"/>
      <c r="Z259" s="68"/>
    </row>
    <row r="260" spans="1:32" ht="14.25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9"/>
      <c r="N260" s="176" t="s">
        <v>41</v>
      </c>
      <c r="O260" s="177"/>
      <c r="P260" s="177"/>
      <c r="Q260" s="177"/>
      <c r="R260" s="177"/>
      <c r="S260" s="177"/>
      <c r="T260" s="178"/>
      <c r="U260" s="46" t="s">
        <v>55</v>
      </c>
      <c r="V260" s="43"/>
      <c r="W260" s="43"/>
      <c r="X260" s="43">
        <f>IFERROR(X23+X32+X40+X46+X56+X62+X67+X73+X83+X90+X98+X104+X109+X117+X122+X128+X133+X139+X147+X152+X159+X164+X169+X176+X184+X192+X197+X203+X209+X215+X220+X226+X230+X237+X253,"0")</f>
        <v>0</v>
      </c>
      <c r="Y260" s="68"/>
      <c r="Z260" s="68"/>
    </row>
    <row r="261" spans="1:32" ht="13.5" thickBot="1" x14ac:dyDescent="0.25"/>
    <row r="262" spans="1:32" ht="27" thickTop="1" thickBot="1" x14ac:dyDescent="0.25">
      <c r="A262" s="47" t="s">
        <v>9</v>
      </c>
      <c r="B262" s="75" t="s">
        <v>79</v>
      </c>
      <c r="C262" s="168" t="s">
        <v>48</v>
      </c>
      <c r="D262" s="168" t="s">
        <v>48</v>
      </c>
      <c r="E262" s="168" t="s">
        <v>48</v>
      </c>
      <c r="F262" s="168" t="s">
        <v>48</v>
      </c>
      <c r="G262" s="168" t="s">
        <v>48</v>
      </c>
      <c r="H262" s="168" t="s">
        <v>48</v>
      </c>
      <c r="I262" s="168" t="s">
        <v>48</v>
      </c>
      <c r="J262" s="168" t="s">
        <v>48</v>
      </c>
      <c r="K262" s="168" t="s">
        <v>48</v>
      </c>
      <c r="L262" s="168" t="s">
        <v>48</v>
      </c>
      <c r="M262" s="168" t="s">
        <v>48</v>
      </c>
      <c r="N262" s="168" t="s">
        <v>48</v>
      </c>
      <c r="O262" s="168" t="s">
        <v>48</v>
      </c>
      <c r="P262" s="168" t="s">
        <v>48</v>
      </c>
      <c r="Q262" s="168" t="s">
        <v>48</v>
      </c>
      <c r="R262" s="168" t="s">
        <v>48</v>
      </c>
      <c r="S262" s="168" t="s">
        <v>218</v>
      </c>
      <c r="T262" s="168" t="s">
        <v>218</v>
      </c>
      <c r="U262" s="168" t="s">
        <v>240</v>
      </c>
      <c r="V262" s="168" t="s">
        <v>240</v>
      </c>
      <c r="W262" s="168" t="s">
        <v>240</v>
      </c>
      <c r="X262" s="168" t="s">
        <v>240</v>
      </c>
      <c r="Y262" s="168" t="s">
        <v>263</v>
      </c>
      <c r="Z262" s="168" t="s">
        <v>263</v>
      </c>
      <c r="AA262" s="168" t="s">
        <v>263</v>
      </c>
      <c r="AB262" s="168" t="s">
        <v>263</v>
      </c>
      <c r="AC262" s="75" t="s">
        <v>291</v>
      </c>
      <c r="AD262" s="168" t="s">
        <v>295</v>
      </c>
      <c r="AE262" s="168" t="s">
        <v>295</v>
      </c>
      <c r="AF262" s="75" t="s">
        <v>303</v>
      </c>
    </row>
    <row r="263" spans="1:32" ht="14.25" customHeight="1" thickTop="1" x14ac:dyDescent="0.2">
      <c r="A263" s="169" t="s">
        <v>10</v>
      </c>
      <c r="B263" s="168" t="s">
        <v>79</v>
      </c>
      <c r="C263" s="168" t="s">
        <v>86</v>
      </c>
      <c r="D263" s="168" t="s">
        <v>98</v>
      </c>
      <c r="E263" s="168" t="s">
        <v>108</v>
      </c>
      <c r="F263" s="168" t="s">
        <v>115</v>
      </c>
      <c r="G263" s="168" t="s">
        <v>134</v>
      </c>
      <c r="H263" s="168" t="s">
        <v>142</v>
      </c>
      <c r="I263" s="168" t="s">
        <v>146</v>
      </c>
      <c r="J263" s="168" t="s">
        <v>152</v>
      </c>
      <c r="K263" s="168" t="s">
        <v>165</v>
      </c>
      <c r="L263" s="168" t="s">
        <v>172</v>
      </c>
      <c r="M263" s="168" t="s">
        <v>185</v>
      </c>
      <c r="N263" s="168" t="s">
        <v>190</v>
      </c>
      <c r="O263" s="168" t="s">
        <v>193</v>
      </c>
      <c r="P263" s="168" t="s">
        <v>204</v>
      </c>
      <c r="Q263" s="168" t="s">
        <v>207</v>
      </c>
      <c r="R263" s="168" t="s">
        <v>215</v>
      </c>
      <c r="S263" s="168" t="s">
        <v>219</v>
      </c>
      <c r="T263" s="168" t="s">
        <v>222</v>
      </c>
      <c r="U263" s="168" t="s">
        <v>241</v>
      </c>
      <c r="V263" s="168" t="s">
        <v>246</v>
      </c>
      <c r="W263" s="168" t="s">
        <v>240</v>
      </c>
      <c r="X263" s="168" t="s">
        <v>255</v>
      </c>
      <c r="Y263" s="168" t="s">
        <v>264</v>
      </c>
      <c r="Z263" s="168" t="s">
        <v>273</v>
      </c>
      <c r="AA263" s="168" t="s">
        <v>282</v>
      </c>
      <c r="AB263" s="168" t="s">
        <v>286</v>
      </c>
      <c r="AC263" s="168" t="s">
        <v>292</v>
      </c>
      <c r="AD263" s="168" t="s">
        <v>296</v>
      </c>
      <c r="AE263" s="168" t="s">
        <v>300</v>
      </c>
      <c r="AF263" s="168" t="s">
        <v>304</v>
      </c>
    </row>
    <row r="264" spans="1:32" ht="13.5" thickBot="1" x14ac:dyDescent="0.25">
      <c r="A264" s="170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</row>
    <row r="265" spans="1:32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</f>
        <v>0</v>
      </c>
      <c r="M265" s="53">
        <f>IFERROR(V102*H102,"0")+IFERROR(V103*H103,"0")</f>
        <v>0</v>
      </c>
      <c r="N265" s="53">
        <f>IFERROR(V108*H108,"0")</f>
        <v>0</v>
      </c>
      <c r="O265" s="53">
        <f>IFERROR(V113*H113,"0")+IFERROR(V114*H114,"0")+IFERROR(V115*H115,"0")+IFERROR(V116*H116,"0")</f>
        <v>0</v>
      </c>
      <c r="P265" s="53">
        <f>IFERROR(V121*H121,"0")</f>
        <v>0</v>
      </c>
      <c r="Q265" s="53">
        <f>IFERROR(V126*H126,"0")+IFERROR(V127*H127,"0")</f>
        <v>0</v>
      </c>
      <c r="R265" s="53">
        <f>IFERROR(V132*H132,"0")</f>
        <v>0</v>
      </c>
      <c r="S265" s="53">
        <f>IFERROR(V138*H138,"0")</f>
        <v>0</v>
      </c>
      <c r="T265" s="53">
        <f>IFERROR(V143*H143,"0")+IFERROR(V144*H144,"0")+IFERROR(V145*H145,"0")+IFERROR(V146*H146,"0")+IFERROR(V150*H150,"0")+IFERROR(V151*H151,"0")</f>
        <v>0</v>
      </c>
      <c r="U265" s="53">
        <f>IFERROR(V157*H157,"0")+IFERROR(V158*H158,"0")</f>
        <v>0</v>
      </c>
      <c r="V265" s="53">
        <f>IFERROR(V163*H163,"0")</f>
        <v>0</v>
      </c>
      <c r="W265" s="53">
        <f>IFERROR(V168*H168,"0")</f>
        <v>0</v>
      </c>
      <c r="X265" s="53">
        <f>IFERROR(V173*H173,"0")+IFERROR(V174*H174,"0")+IFERROR(V175*H175,"0")</f>
        <v>0</v>
      </c>
      <c r="Y265" s="53">
        <f>IFERROR(V181*H181,"0")+IFERROR(V182*H182,"0")+IFERROR(V183*H183,"0")</f>
        <v>0</v>
      </c>
      <c r="Z265" s="53">
        <f>IFERROR(V188*H188,"0")+IFERROR(V189*H189,"0")+IFERROR(V190*H190,"0")+IFERROR(V191*H191,"0")</f>
        <v>0</v>
      </c>
      <c r="AA265" s="53">
        <f>IFERROR(V196*H196,"0")</f>
        <v>0</v>
      </c>
      <c r="AB265" s="53">
        <f>IFERROR(V201*H201,"0")+IFERROR(V202*H202,"0")</f>
        <v>0</v>
      </c>
      <c r="AC265" s="53">
        <f>IFERROR(V208*H208,"0")</f>
        <v>0</v>
      </c>
      <c r="AD265" s="53">
        <f>IFERROR(V214*H214,"0")</f>
        <v>0</v>
      </c>
      <c r="AE265" s="53">
        <f>IFERROR(V219*H219,"0")</f>
        <v>0</v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2" ht="13.5" thickTop="1" x14ac:dyDescent="0.2">
      <c r="C266" s="1"/>
    </row>
    <row r="267" spans="1:32" ht="19.5" customHeight="1" x14ac:dyDescent="0.2">
      <c r="A267" s="71" t="s">
        <v>65</v>
      </c>
      <c r="B267" s="71" t="s">
        <v>66</v>
      </c>
      <c r="C267" s="71" t="s">
        <v>68</v>
      </c>
    </row>
    <row r="268" spans="1:32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A180:X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B262"/>
    <mergeCell ref="AD262:AE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360</v>
      </c>
      <c r="H1" s="9"/>
    </row>
    <row r="3" spans="2:8" x14ac:dyDescent="0.2">
      <c r="B3" s="54" t="s">
        <v>361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363</v>
      </c>
      <c r="C6" s="54" t="s">
        <v>364</v>
      </c>
      <c r="D6" s="54" t="s">
        <v>365</v>
      </c>
      <c r="E6" s="54" t="s">
        <v>49</v>
      </c>
    </row>
    <row r="7" spans="2:8" x14ac:dyDescent="0.2">
      <c r="B7" s="54" t="s">
        <v>366</v>
      </c>
      <c r="C7" s="54" t="s">
        <v>367</v>
      </c>
      <c r="D7" s="54" t="s">
        <v>368</v>
      </c>
      <c r="E7" s="54" t="s">
        <v>49</v>
      </c>
    </row>
    <row r="8" spans="2:8" x14ac:dyDescent="0.2">
      <c r="B8" s="54" t="s">
        <v>369</v>
      </c>
      <c r="C8" s="54" t="s">
        <v>370</v>
      </c>
      <c r="D8" s="54" t="s">
        <v>371</v>
      </c>
      <c r="E8" s="54" t="s">
        <v>49</v>
      </c>
    </row>
    <row r="9" spans="2:8" x14ac:dyDescent="0.2">
      <c r="B9" s="54" t="s">
        <v>372</v>
      </c>
      <c r="C9" s="54" t="s">
        <v>373</v>
      </c>
      <c r="D9" s="54" t="s">
        <v>374</v>
      </c>
      <c r="E9" s="54" t="s">
        <v>49</v>
      </c>
    </row>
    <row r="10" spans="2:8" x14ac:dyDescent="0.2">
      <c r="B10" s="54" t="s">
        <v>375</v>
      </c>
      <c r="C10" s="54" t="s">
        <v>376</v>
      </c>
      <c r="D10" s="54" t="s">
        <v>377</v>
      </c>
      <c r="E10" s="54" t="s">
        <v>49</v>
      </c>
    </row>
    <row r="11" spans="2:8" x14ac:dyDescent="0.2">
      <c r="B11" s="54" t="s">
        <v>378</v>
      </c>
      <c r="C11" s="54" t="s">
        <v>379</v>
      </c>
      <c r="D11" s="54" t="s">
        <v>214</v>
      </c>
      <c r="E11" s="54" t="s">
        <v>49</v>
      </c>
    </row>
    <row r="13" spans="2:8" x14ac:dyDescent="0.2">
      <c r="B13" s="54" t="s">
        <v>380</v>
      </c>
      <c r="C13" s="54" t="s">
        <v>364</v>
      </c>
      <c r="D13" s="54" t="s">
        <v>49</v>
      </c>
      <c r="E13" s="54" t="s">
        <v>49</v>
      </c>
    </row>
    <row r="15" spans="2:8" x14ac:dyDescent="0.2">
      <c r="B15" s="54" t="s">
        <v>381</v>
      </c>
      <c r="C15" s="54" t="s">
        <v>367</v>
      </c>
      <c r="D15" s="54" t="s">
        <v>49</v>
      </c>
      <c r="E15" s="54" t="s">
        <v>49</v>
      </c>
    </row>
    <row r="17" spans="2:5" x14ac:dyDescent="0.2">
      <c r="B17" s="54" t="s">
        <v>382</v>
      </c>
      <c r="C17" s="54" t="s">
        <v>370</v>
      </c>
      <c r="D17" s="54" t="s">
        <v>49</v>
      </c>
      <c r="E17" s="54" t="s">
        <v>49</v>
      </c>
    </row>
    <row r="19" spans="2:5" x14ac:dyDescent="0.2">
      <c r="B19" s="54" t="s">
        <v>383</v>
      </c>
      <c r="C19" s="54" t="s">
        <v>373</v>
      </c>
      <c r="D19" s="54" t="s">
        <v>49</v>
      </c>
      <c r="E19" s="54" t="s">
        <v>49</v>
      </c>
    </row>
    <row r="21" spans="2:5" x14ac:dyDescent="0.2">
      <c r="B21" s="54" t="s">
        <v>384</v>
      </c>
      <c r="C21" s="54" t="s">
        <v>376</v>
      </c>
      <c r="D21" s="54" t="s">
        <v>49</v>
      </c>
      <c r="E21" s="54" t="s">
        <v>49</v>
      </c>
    </row>
    <row r="23" spans="2:5" x14ac:dyDescent="0.2">
      <c r="B23" s="54" t="s">
        <v>385</v>
      </c>
      <c r="C23" s="54" t="s">
        <v>379</v>
      </c>
      <c r="D23" s="54" t="s">
        <v>49</v>
      </c>
      <c r="E23" s="54" t="s">
        <v>49</v>
      </c>
    </row>
    <row r="25" spans="2:5" x14ac:dyDescent="0.2">
      <c r="B25" s="54" t="s">
        <v>386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390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391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392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393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394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395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396</v>
      </c>
      <c r="C35" s="54" t="s">
        <v>49</v>
      </c>
      <c r="D35" s="54" t="s">
        <v>49</v>
      </c>
      <c r="E35" s="54" t="s">
        <v>49</v>
      </c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420</vt:i4>
      </vt:variant>
    </vt:vector>
  </HeadingPairs>
  <TitlesOfParts>
    <vt:vector size="4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2024-01-22T06:19:53Z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