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33F039-4250-4275-B86D-2294D90DAF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2" l="1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X293" i="2"/>
  <c r="X292" i="2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Z292" i="2" s="1"/>
  <c r="Y272" i="2"/>
  <c r="Y292" i="2" s="1"/>
  <c r="X270" i="2"/>
  <c r="X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BO266" i="2"/>
  <c r="BM266" i="2"/>
  <c r="Z266" i="2"/>
  <c r="Z269" i="2" s="1"/>
  <c r="Y266" i="2"/>
  <c r="X264" i="2"/>
  <c r="X263" i="2"/>
  <c r="BO262" i="2"/>
  <c r="BM262" i="2"/>
  <c r="Z262" i="2"/>
  <c r="Y262" i="2"/>
  <c r="BP261" i="2"/>
  <c r="BO261" i="2"/>
  <c r="BN261" i="2"/>
  <c r="BM261" i="2"/>
  <c r="Z261" i="2"/>
  <c r="Z263" i="2" s="1"/>
  <c r="Y261" i="2"/>
  <c r="Y264" i="2" s="1"/>
  <c r="X259" i="2"/>
  <c r="X258" i="2"/>
  <c r="BO257" i="2"/>
  <c r="BM257" i="2"/>
  <c r="Z257" i="2"/>
  <c r="Z258" i="2" s="1"/>
  <c r="Y257" i="2"/>
  <c r="BN257" i="2" s="1"/>
  <c r="X255" i="2"/>
  <c r="Y254" i="2"/>
  <c r="X254" i="2"/>
  <c r="BP253" i="2"/>
  <c r="BO253" i="2"/>
  <c r="BN253" i="2"/>
  <c r="BM253" i="2"/>
  <c r="Z253" i="2"/>
  <c r="Y253" i="2"/>
  <c r="BO252" i="2"/>
  <c r="BM252" i="2"/>
  <c r="Z252" i="2"/>
  <c r="Y252" i="2"/>
  <c r="BP252" i="2" s="1"/>
  <c r="BP251" i="2"/>
  <c r="BO251" i="2"/>
  <c r="BN251" i="2"/>
  <c r="BM251" i="2"/>
  <c r="Z251" i="2"/>
  <c r="Y251" i="2"/>
  <c r="Y247" i="2"/>
  <c r="X247" i="2"/>
  <c r="Y246" i="2"/>
  <c r="X246" i="2"/>
  <c r="BP245" i="2"/>
  <c r="BO245" i="2"/>
  <c r="BN245" i="2"/>
  <c r="BM245" i="2"/>
  <c r="Z245" i="2"/>
  <c r="Z246" i="2" s="1"/>
  <c r="Y245" i="2"/>
  <c r="X241" i="2"/>
  <c r="X240" i="2"/>
  <c r="BP239" i="2"/>
  <c r="BO239" i="2"/>
  <c r="BN239" i="2"/>
  <c r="BM239" i="2"/>
  <c r="Z239" i="2"/>
  <c r="Z240" i="2" s="1"/>
  <c r="Y239" i="2"/>
  <c r="Y241" i="2" s="1"/>
  <c r="P239" i="2"/>
  <c r="X236" i="2"/>
  <c r="X235" i="2"/>
  <c r="BO234" i="2"/>
  <c r="BM234" i="2"/>
  <c r="Z234" i="2"/>
  <c r="Y234" i="2"/>
  <c r="BP234" i="2" s="1"/>
  <c r="P234" i="2"/>
  <c r="BO233" i="2"/>
  <c r="BM233" i="2"/>
  <c r="Z233" i="2"/>
  <c r="Z235" i="2" s="1"/>
  <c r="Y233" i="2"/>
  <c r="P233" i="2"/>
  <c r="X229" i="2"/>
  <c r="X228" i="2"/>
  <c r="BO227" i="2"/>
  <c r="BM227" i="2"/>
  <c r="Z227" i="2"/>
  <c r="Z228" i="2" s="1"/>
  <c r="Y227" i="2"/>
  <c r="Y228" i="2" s="1"/>
  <c r="X223" i="2"/>
  <c r="X222" i="2"/>
  <c r="BO221" i="2"/>
  <c r="BM221" i="2"/>
  <c r="Z221" i="2"/>
  <c r="Y221" i="2"/>
  <c r="BP221" i="2" s="1"/>
  <c r="P221" i="2"/>
  <c r="BO220" i="2"/>
  <c r="BM220" i="2"/>
  <c r="Z220" i="2"/>
  <c r="Z222" i="2" s="1"/>
  <c r="Y220" i="2"/>
  <c r="Y223" i="2" s="1"/>
  <c r="X217" i="2"/>
  <c r="X216" i="2"/>
  <c r="BO215" i="2"/>
  <c r="BM215" i="2"/>
  <c r="Z215" i="2"/>
  <c r="Z216" i="2" s="1"/>
  <c r="Y215" i="2"/>
  <c r="Y217" i="2" s="1"/>
  <c r="P215" i="2"/>
  <c r="X212" i="2"/>
  <c r="X211" i="2"/>
  <c r="BP210" i="2"/>
  <c r="BO210" i="2"/>
  <c r="BN210" i="2"/>
  <c r="BM210" i="2"/>
  <c r="Z210" i="2"/>
  <c r="Z211" i="2" s="1"/>
  <c r="Y210" i="2"/>
  <c r="Y212" i="2" s="1"/>
  <c r="P210" i="2"/>
  <c r="X207" i="2"/>
  <c r="X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Z206" i="2" s="1"/>
  <c r="Y202" i="2"/>
  <c r="P202" i="2"/>
  <c r="X199" i="2"/>
  <c r="X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Z198" i="2" s="1"/>
  <c r="Y192" i="2"/>
  <c r="P192" i="2"/>
  <c r="X189" i="2"/>
  <c r="X188" i="2"/>
  <c r="BO187" i="2"/>
  <c r="BM187" i="2"/>
  <c r="Z187" i="2"/>
  <c r="Y187" i="2"/>
  <c r="BP187" i="2" s="1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Y188" i="2" s="1"/>
  <c r="P185" i="2"/>
  <c r="X182" i="2"/>
  <c r="X181" i="2"/>
  <c r="BO180" i="2"/>
  <c r="BM180" i="2"/>
  <c r="Z180" i="2"/>
  <c r="Y180" i="2"/>
  <c r="BP180" i="2" s="1"/>
  <c r="BP179" i="2"/>
  <c r="BO179" i="2"/>
  <c r="BN179" i="2"/>
  <c r="BM179" i="2"/>
  <c r="Z179" i="2"/>
  <c r="Y179" i="2"/>
  <c r="BO178" i="2"/>
  <c r="BM178" i="2"/>
  <c r="Z178" i="2"/>
  <c r="Z181" i="2" s="1"/>
  <c r="Y178" i="2"/>
  <c r="Y182" i="2" s="1"/>
  <c r="Y174" i="2"/>
  <c r="X174" i="2"/>
  <c r="X173" i="2"/>
  <c r="BO172" i="2"/>
  <c r="BM172" i="2"/>
  <c r="Z172" i="2"/>
  <c r="Y172" i="2"/>
  <c r="Y173" i="2" s="1"/>
  <c r="P172" i="2"/>
  <c r="BP171" i="2"/>
  <c r="BO171" i="2"/>
  <c r="BN171" i="2"/>
  <c r="BM171" i="2"/>
  <c r="Z171" i="2"/>
  <c r="Z173" i="2" s="1"/>
  <c r="Y171" i="2"/>
  <c r="X169" i="2"/>
  <c r="X168" i="2"/>
  <c r="BP167" i="2"/>
  <c r="BO167" i="2"/>
  <c r="BN167" i="2"/>
  <c r="BM167" i="2"/>
  <c r="Z167" i="2"/>
  <c r="Y167" i="2"/>
  <c r="P167" i="2"/>
  <c r="BO166" i="2"/>
  <c r="BM166" i="2"/>
  <c r="Z166" i="2"/>
  <c r="Y166" i="2"/>
  <c r="BN166" i="2" s="1"/>
  <c r="P166" i="2"/>
  <c r="BO165" i="2"/>
  <c r="BM165" i="2"/>
  <c r="Z165" i="2"/>
  <c r="Y165" i="2"/>
  <c r="BN165" i="2" s="1"/>
  <c r="P165" i="2"/>
  <c r="X161" i="2"/>
  <c r="X160" i="2"/>
  <c r="BO159" i="2"/>
  <c r="BM159" i="2"/>
  <c r="Z159" i="2"/>
  <c r="Y159" i="2"/>
  <c r="BN159" i="2" s="1"/>
  <c r="P159" i="2"/>
  <c r="BP158" i="2"/>
  <c r="BO158" i="2"/>
  <c r="BN158" i="2"/>
  <c r="BM158" i="2"/>
  <c r="Z158" i="2"/>
  <c r="Z160" i="2" s="1"/>
  <c r="Y158" i="2"/>
  <c r="P158" i="2"/>
  <c r="X156" i="2"/>
  <c r="X155" i="2"/>
  <c r="BO154" i="2"/>
  <c r="BM154" i="2"/>
  <c r="Z154" i="2"/>
  <c r="Y154" i="2"/>
  <c r="BP154" i="2" s="1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Z155" i="2" s="1"/>
  <c r="Y151" i="2"/>
  <c r="BP151" i="2" s="1"/>
  <c r="X148" i="2"/>
  <c r="X147" i="2"/>
  <c r="BO146" i="2"/>
  <c r="BM146" i="2"/>
  <c r="Z146" i="2"/>
  <c r="Z147" i="2" s="1"/>
  <c r="Y146" i="2"/>
  <c r="BN146" i="2" s="1"/>
  <c r="X142" i="2"/>
  <c r="Y141" i="2"/>
  <c r="X141" i="2"/>
  <c r="BP140" i="2"/>
  <c r="BO140" i="2"/>
  <c r="BN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BP135" i="2" s="1"/>
  <c r="P135" i="2"/>
  <c r="BO134" i="2"/>
  <c r="BM134" i="2"/>
  <c r="Z134" i="2"/>
  <c r="Z136" i="2" s="1"/>
  <c r="Y134" i="2"/>
  <c r="BP134" i="2" s="1"/>
  <c r="X131" i="2"/>
  <c r="X130" i="2"/>
  <c r="BO129" i="2"/>
  <c r="BM129" i="2"/>
  <c r="Z129" i="2"/>
  <c r="Z130" i="2" s="1"/>
  <c r="Y129" i="2"/>
  <c r="Y131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N123" i="2" s="1"/>
  <c r="P123" i="2"/>
  <c r="BP122" i="2"/>
  <c r="BO122" i="2"/>
  <c r="BN122" i="2"/>
  <c r="BM122" i="2"/>
  <c r="Z122" i="2"/>
  <c r="Z125" i="2" s="1"/>
  <c r="Y122" i="2"/>
  <c r="P122" i="2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BP115" i="2"/>
  <c r="BO115" i="2"/>
  <c r="BN115" i="2"/>
  <c r="BM115" i="2"/>
  <c r="Z115" i="2"/>
  <c r="Z118" i="2" s="1"/>
  <c r="Y115" i="2"/>
  <c r="P115" i="2"/>
  <c r="X112" i="2"/>
  <c r="X111" i="2"/>
  <c r="BO110" i="2"/>
  <c r="BM110" i="2"/>
  <c r="Z110" i="2"/>
  <c r="Y110" i="2"/>
  <c r="BP110" i="2" s="1"/>
  <c r="BO109" i="2"/>
  <c r="BM109" i="2"/>
  <c r="Z109" i="2"/>
  <c r="Z111" i="2" s="1"/>
  <c r="Y109" i="2"/>
  <c r="BP109" i="2" s="1"/>
  <c r="X106" i="2"/>
  <c r="X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N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Z93" i="2" s="1"/>
  <c r="Y90" i="2"/>
  <c r="Y93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BO83" i="2"/>
  <c r="BM83" i="2"/>
  <c r="Z83" i="2"/>
  <c r="Y83" i="2"/>
  <c r="BP83" i="2" s="1"/>
  <c r="P83" i="2"/>
  <c r="BO82" i="2"/>
  <c r="BM82" i="2"/>
  <c r="Z82" i="2"/>
  <c r="Y82" i="2"/>
  <c r="BN82" i="2" s="1"/>
  <c r="BO81" i="2"/>
  <c r="BM81" i="2"/>
  <c r="Z81" i="2"/>
  <c r="Y81" i="2"/>
  <c r="Y87" i="2" s="1"/>
  <c r="P81" i="2"/>
  <c r="BO80" i="2"/>
  <c r="BM80" i="2"/>
  <c r="Z80" i="2"/>
  <c r="Y80" i="2"/>
  <c r="BP80" i="2" s="1"/>
  <c r="P80" i="2"/>
  <c r="X77" i="2"/>
  <c r="X76" i="2"/>
  <c r="BO75" i="2"/>
  <c r="BM75" i="2"/>
  <c r="Z75" i="2"/>
  <c r="Y75" i="2"/>
  <c r="BP75" i="2" s="1"/>
  <c r="P75" i="2"/>
  <c r="BO74" i="2"/>
  <c r="BM74" i="2"/>
  <c r="Z74" i="2"/>
  <c r="Z76" i="2" s="1"/>
  <c r="Y74" i="2"/>
  <c r="Y77" i="2" s="1"/>
  <c r="P74" i="2"/>
  <c r="Y71" i="2"/>
  <c r="X71" i="2"/>
  <c r="Y70" i="2"/>
  <c r="X70" i="2"/>
  <c r="BP69" i="2"/>
  <c r="BO69" i="2"/>
  <c r="BN69" i="2"/>
  <c r="BM69" i="2"/>
  <c r="Z69" i="2"/>
  <c r="Z70" i="2" s="1"/>
  <c r="Y69" i="2"/>
  <c r="P69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BP63" i="2" s="1"/>
  <c r="P63" i="2"/>
  <c r="X60" i="2"/>
  <c r="X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BN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P49" i="2"/>
  <c r="BO48" i="2"/>
  <c r="BM48" i="2"/>
  <c r="Z48" i="2"/>
  <c r="Y48" i="2"/>
  <c r="BN48" i="2" s="1"/>
  <c r="P48" i="2"/>
  <c r="BO47" i="2"/>
  <c r="BN47" i="2"/>
  <c r="BM47" i="2"/>
  <c r="Z47" i="2"/>
  <c r="Z59" i="2" s="1"/>
  <c r="Y47" i="2"/>
  <c r="P47" i="2"/>
  <c r="X44" i="2"/>
  <c r="X43" i="2"/>
  <c r="BO42" i="2"/>
  <c r="BN42" i="2"/>
  <c r="BM42" i="2"/>
  <c r="Z42" i="2"/>
  <c r="Z43" i="2" s="1"/>
  <c r="Y42" i="2"/>
  <c r="Y44" i="2" s="1"/>
  <c r="P42" i="2"/>
  <c r="X39" i="2"/>
  <c r="X38" i="2"/>
  <c r="BO37" i="2"/>
  <c r="BN37" i="2"/>
  <c r="BM37" i="2"/>
  <c r="Z37" i="2"/>
  <c r="Y37" i="2"/>
  <c r="BP37" i="2" s="1"/>
  <c r="P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Y32" i="2" s="1"/>
  <c r="P29" i="2"/>
  <c r="BP28" i="2"/>
  <c r="BO28" i="2"/>
  <c r="BN28" i="2"/>
  <c r="BM28" i="2"/>
  <c r="Z28" i="2"/>
  <c r="Z32" i="2" s="1"/>
  <c r="Y28" i="2"/>
  <c r="P28" i="2"/>
  <c r="X24" i="2"/>
  <c r="X294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55" i="2" l="1"/>
  <c r="Y76" i="2"/>
  <c r="BP82" i="2"/>
  <c r="Y105" i="2"/>
  <c r="BP123" i="2"/>
  <c r="BP159" i="2"/>
  <c r="Y160" i="2"/>
  <c r="Y222" i="2"/>
  <c r="H9" i="2"/>
  <c r="BP146" i="2"/>
  <c r="Y147" i="2"/>
  <c r="Y161" i="2"/>
  <c r="BP165" i="2"/>
  <c r="Z254" i="2"/>
  <c r="BP257" i="2"/>
  <c r="Y258" i="2"/>
  <c r="F9" i="2"/>
  <c r="X295" i="2"/>
  <c r="X296" i="2"/>
  <c r="X298" i="2"/>
  <c r="Z38" i="2"/>
  <c r="Y59" i="2"/>
  <c r="BP48" i="2"/>
  <c r="Y60" i="2"/>
  <c r="BN50" i="2"/>
  <c r="BN64" i="2"/>
  <c r="BN74" i="2"/>
  <c r="BP74" i="2"/>
  <c r="Z86" i="2"/>
  <c r="BN84" i="2"/>
  <c r="Y94" i="2"/>
  <c r="Z105" i="2"/>
  <c r="BN98" i="2"/>
  <c r="BP99" i="2"/>
  <c r="BN101" i="2"/>
  <c r="BN103" i="2"/>
  <c r="BN110" i="2"/>
  <c r="Y119" i="2"/>
  <c r="BN117" i="2"/>
  <c r="Y126" i="2"/>
  <c r="BN135" i="2"/>
  <c r="Y148" i="2"/>
  <c r="BN152" i="2"/>
  <c r="BN154" i="2"/>
  <c r="Z168" i="2"/>
  <c r="Z188" i="2"/>
  <c r="Y198" i="2"/>
  <c r="BN193" i="2"/>
  <c r="Y207" i="2"/>
  <c r="BN203" i="2"/>
  <c r="BN205" i="2"/>
  <c r="BN215" i="2"/>
  <c r="BP215" i="2"/>
  <c r="BN220" i="2"/>
  <c r="BP220" i="2"/>
  <c r="Y229" i="2"/>
  <c r="Y236" i="2"/>
  <c r="BN234" i="2"/>
  <c r="Y263" i="2"/>
  <c r="Y270" i="2"/>
  <c r="X297" i="2"/>
  <c r="Z299" i="2"/>
  <c r="Y199" i="2"/>
  <c r="J9" i="2"/>
  <c r="Y136" i="2"/>
  <c r="BN81" i="2"/>
  <c r="Y106" i="2"/>
  <c r="BN134" i="2"/>
  <c r="Y168" i="2"/>
  <c r="BN195" i="2"/>
  <c r="BN266" i="2"/>
  <c r="BN272" i="2"/>
  <c r="BN274" i="2"/>
  <c r="BN276" i="2"/>
  <c r="BN278" i="2"/>
  <c r="BN280" i="2"/>
  <c r="BN282" i="2"/>
  <c r="BN284" i="2"/>
  <c r="BN286" i="2"/>
  <c r="BN288" i="2"/>
  <c r="BN290" i="2"/>
  <c r="BP47" i="2"/>
  <c r="BN56" i="2"/>
  <c r="BN124" i="2"/>
  <c r="BN129" i="2"/>
  <c r="BN262" i="2"/>
  <c r="BN268" i="2"/>
  <c r="Y293" i="2"/>
  <c r="BP266" i="2"/>
  <c r="BP272" i="2"/>
  <c r="Y189" i="2"/>
  <c r="Y33" i="2"/>
  <c r="A10" i="2"/>
  <c r="BP42" i="2"/>
  <c r="BN100" i="2"/>
  <c r="BN178" i="2"/>
  <c r="BN180" i="2"/>
  <c r="BN29" i="2"/>
  <c r="Y111" i="2"/>
  <c r="Y137" i="2"/>
  <c r="BN172" i="2"/>
  <c r="BN197" i="2"/>
  <c r="BN202" i="2"/>
  <c r="BP49" i="2"/>
  <c r="BN51" i="2"/>
  <c r="BN63" i="2"/>
  <c r="BN102" i="2"/>
  <c r="Y118" i="2"/>
  <c r="BP129" i="2"/>
  <c r="Y155" i="2"/>
  <c r="BP166" i="2"/>
  <c r="Y169" i="2"/>
  <c r="BP178" i="2"/>
  <c r="BP185" i="2"/>
  <c r="BN187" i="2"/>
  <c r="BN192" i="2"/>
  <c r="Y206" i="2"/>
  <c r="Y211" i="2"/>
  <c r="Y216" i="2"/>
  <c r="Y235" i="2"/>
  <c r="Y240" i="2"/>
  <c r="BN252" i="2"/>
  <c r="Y259" i="2"/>
  <c r="BP262" i="2"/>
  <c r="BN49" i="2"/>
  <c r="BN83" i="2"/>
  <c r="Y65" i="2"/>
  <c r="BP81" i="2"/>
  <c r="BN85" i="2"/>
  <c r="Y38" i="2"/>
  <c r="Y43" i="2"/>
  <c r="BN58" i="2"/>
  <c r="BP29" i="2"/>
  <c r="Y296" i="2" s="1"/>
  <c r="BN31" i="2"/>
  <c r="BN36" i="2"/>
  <c r="BN53" i="2"/>
  <c r="BP90" i="2"/>
  <c r="BN92" i="2"/>
  <c r="BN97" i="2"/>
  <c r="BN109" i="2"/>
  <c r="BN116" i="2"/>
  <c r="BP172" i="2"/>
  <c r="BP202" i="2"/>
  <c r="BN204" i="2"/>
  <c r="BN227" i="2"/>
  <c r="BN233" i="2"/>
  <c r="Y255" i="2"/>
  <c r="BN185" i="2"/>
  <c r="BN90" i="2"/>
  <c r="Y66" i="2"/>
  <c r="BN75" i="2"/>
  <c r="BN104" i="2"/>
  <c r="Y125" i="2"/>
  <c r="BN151" i="2"/>
  <c r="Y181" i="2"/>
  <c r="BP192" i="2"/>
  <c r="BN194" i="2"/>
  <c r="BN221" i="2"/>
  <c r="Y269" i="2"/>
  <c r="BN80" i="2"/>
  <c r="Y112" i="2"/>
  <c r="Y130" i="2"/>
  <c r="BN153" i="2"/>
  <c r="BP36" i="2"/>
  <c r="Y86" i="2"/>
  <c r="Y156" i="2"/>
  <c r="BP227" i="2"/>
  <c r="BP233" i="2"/>
  <c r="BN267" i="2"/>
  <c r="BN273" i="2"/>
  <c r="BN275" i="2"/>
  <c r="BN277" i="2"/>
  <c r="BN279" i="2"/>
  <c r="BN281" i="2"/>
  <c r="BN283" i="2"/>
  <c r="BN285" i="2"/>
  <c r="BN287" i="2"/>
  <c r="BN289" i="2"/>
  <c r="BN291" i="2"/>
  <c r="Y298" i="2" l="1"/>
  <c r="Y295" i="2"/>
  <c r="Y297" i="2" s="1"/>
  <c r="Y294" i="2"/>
  <c r="C307" i="2"/>
  <c r="B307" i="2"/>
  <c r="A307" i="2"/>
</calcChain>
</file>

<file path=xl/sharedStrings.xml><?xml version="1.0" encoding="utf-8"?>
<sst xmlns="http://schemas.openxmlformats.org/spreadsheetml/2006/main" count="2046" uniqueCount="506">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</sst>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3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45614</v>
      </c>
      <c r="R5" s="531"/>
      <c r="T5" s="532" t="s">
        <v>3</v>
      </c>
      <c r="U5" s="533"/>
      <c r="V5" s="534" t="s">
        <v>492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78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Понедельник</v>
      </c>
      <c r="R6" s="509"/>
      <c r="T6" s="510" t="s">
        <v>5</v>
      </c>
      <c r="U6" s="511"/>
      <c r="V6" s="512" t="s">
        <v>72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 t="s">
        <v>79</v>
      </c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0.41666666666666669</v>
      </c>
      <c r="R8" s="505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73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74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75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76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77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6" t="s">
        <v>80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2" t="s">
        <v>80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65"/>
      <c r="AB20" s="65"/>
      <c r="AC20" s="82"/>
    </row>
    <row r="21" spans="1:68" ht="14.25" customHeight="1" x14ac:dyDescent="0.25">
      <c r="A21" s="364" t="s">
        <v>81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38">
        <v>4607111035752</v>
      </c>
      <c r="E22" s="33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47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47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2" t="s">
        <v>89</v>
      </c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65"/>
      <c r="AB26" s="65"/>
      <c r="AC26" s="82"/>
    </row>
    <row r="27" spans="1:68" ht="14.25" customHeight="1" x14ac:dyDescent="0.25">
      <c r="A27" s="364" t="s">
        <v>90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38">
        <v>4607111036605</v>
      </c>
      <c r="E28" s="33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0"/>
      <c r="R28" s="340"/>
      <c r="S28" s="340"/>
      <c r="T28" s="34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338">
        <v>4607111036520</v>
      </c>
      <c r="E29" s="33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0"/>
      <c r="R29" s="340"/>
      <c r="S29" s="340"/>
      <c r="T29" s="34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338">
        <v>4607111036537</v>
      </c>
      <c r="E30" s="33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180</v>
      </c>
      <c r="P30" s="46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0"/>
      <c r="R30" s="340"/>
      <c r="S30" s="340"/>
      <c r="T30" s="34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4301132094</v>
      </c>
      <c r="D31" s="338">
        <v>4607111036599</v>
      </c>
      <c r="E31" s="33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0"/>
      <c r="R31" s="340"/>
      <c r="S31" s="340"/>
      <c r="T31" s="34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47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47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2" t="s">
        <v>102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65"/>
      <c r="AB34" s="65"/>
      <c r="AC34" s="82"/>
    </row>
    <row r="35" spans="1:68" ht="14.25" customHeight="1" x14ac:dyDescent="0.25">
      <c r="A35" s="364" t="s">
        <v>81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66"/>
      <c r="AB35" s="66"/>
      <c r="AC35" s="83"/>
    </row>
    <row r="36" spans="1:68" ht="27" customHeight="1" x14ac:dyDescent="0.25">
      <c r="A36" s="63" t="s">
        <v>103</v>
      </c>
      <c r="B36" s="63" t="s">
        <v>104</v>
      </c>
      <c r="C36" s="36">
        <v>4301070884</v>
      </c>
      <c r="D36" s="338">
        <v>4607111036315</v>
      </c>
      <c r="E36" s="33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0"/>
      <c r="R36" s="340"/>
      <c r="S36" s="340"/>
      <c r="T36" s="34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4301070864</v>
      </c>
      <c r="D37" s="338">
        <v>4607111036292</v>
      </c>
      <c r="E37" s="33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0"/>
      <c r="R37" s="340"/>
      <c r="S37" s="340"/>
      <c r="T37" s="34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47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47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2" t="s">
        <v>109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72"/>
      <c r="AA40" s="65"/>
      <c r="AB40" s="65"/>
      <c r="AC40" s="82"/>
    </row>
    <row r="41" spans="1:68" ht="14.25" customHeight="1" x14ac:dyDescent="0.25">
      <c r="A41" s="364" t="s">
        <v>110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66"/>
      <c r="AB41" s="66"/>
      <c r="AC41" s="83"/>
    </row>
    <row r="42" spans="1:68" ht="27" customHeight="1" x14ac:dyDescent="0.25">
      <c r="A42" s="63" t="s">
        <v>111</v>
      </c>
      <c r="B42" s="63" t="s">
        <v>112</v>
      </c>
      <c r="C42" s="36">
        <v>4301190022</v>
      </c>
      <c r="D42" s="338">
        <v>4607111037053</v>
      </c>
      <c r="E42" s="338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114</v>
      </c>
      <c r="L42" s="37" t="s">
        <v>87</v>
      </c>
      <c r="M42" s="38" t="s">
        <v>85</v>
      </c>
      <c r="N42" s="38"/>
      <c r="O42" s="37">
        <v>365</v>
      </c>
      <c r="P42" s="4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0"/>
      <c r="R42" s="340"/>
      <c r="S42" s="340"/>
      <c r="T42" s="34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113</v>
      </c>
      <c r="AG42" s="81"/>
      <c r="AJ42" s="87" t="s">
        <v>88</v>
      </c>
      <c r="AK42" s="87">
        <v>1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47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47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2" t="s">
        <v>115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372"/>
      <c r="Y45" s="372"/>
      <c r="Z45" s="372"/>
      <c r="AA45" s="65"/>
      <c r="AB45" s="65"/>
      <c r="AC45" s="82"/>
    </row>
    <row r="46" spans="1:68" ht="14.25" customHeight="1" x14ac:dyDescent="0.25">
      <c r="A46" s="364" t="s">
        <v>81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66"/>
      <c r="AB46" s="66"/>
      <c r="AC46" s="83"/>
    </row>
    <row r="47" spans="1:68" ht="27" customHeight="1" x14ac:dyDescent="0.25">
      <c r="A47" s="63" t="s">
        <v>116</v>
      </c>
      <c r="B47" s="63" t="s">
        <v>117</v>
      </c>
      <c r="C47" s="36">
        <v>4301070989</v>
      </c>
      <c r="D47" s="338">
        <v>4607111037190</v>
      </c>
      <c r="E47" s="338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0"/>
      <c r="R47" s="340"/>
      <c r="S47" s="340"/>
      <c r="T47" s="34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118</v>
      </c>
      <c r="AG47" s="81"/>
      <c r="AJ47" s="87" t="s">
        <v>88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119</v>
      </c>
      <c r="B48" s="63" t="s">
        <v>120</v>
      </c>
      <c r="C48" s="36">
        <v>4301071032</v>
      </c>
      <c r="D48" s="338">
        <v>4607111038999</v>
      </c>
      <c r="E48" s="33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0"/>
      <c r="R48" s="340"/>
      <c r="S48" s="340"/>
      <c r="T48" s="34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118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121</v>
      </c>
      <c r="B49" s="63" t="s">
        <v>122</v>
      </c>
      <c r="C49" s="36">
        <v>4301070972</v>
      </c>
      <c r="D49" s="338">
        <v>4607111037183</v>
      </c>
      <c r="E49" s="338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0"/>
      <c r="R49" s="340"/>
      <c r="S49" s="340"/>
      <c r="T49" s="34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118</v>
      </c>
      <c r="AG49" s="81"/>
      <c r="AJ49" s="87" t="s">
        <v>88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123</v>
      </c>
      <c r="B50" s="63" t="s">
        <v>124</v>
      </c>
      <c r="C50" s="36">
        <v>4301071044</v>
      </c>
      <c r="D50" s="338">
        <v>4607111039385</v>
      </c>
      <c r="E50" s="338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0"/>
      <c r="R50" s="340"/>
      <c r="S50" s="340"/>
      <c r="T50" s="34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118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125</v>
      </c>
      <c r="B51" s="63" t="s">
        <v>126</v>
      </c>
      <c r="C51" s="36">
        <v>4301070970</v>
      </c>
      <c r="D51" s="338">
        <v>4607111037091</v>
      </c>
      <c r="E51" s="338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87</v>
      </c>
      <c r="M51" s="38" t="s">
        <v>85</v>
      </c>
      <c r="N51" s="38"/>
      <c r="O51" s="37">
        <v>180</v>
      </c>
      <c r="P51" s="4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0"/>
      <c r="R51" s="340"/>
      <c r="S51" s="340"/>
      <c r="T51" s="34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127</v>
      </c>
      <c r="AG51" s="81"/>
      <c r="AJ51" s="87" t="s">
        <v>88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128</v>
      </c>
      <c r="B52" s="63" t="s">
        <v>129</v>
      </c>
      <c r="C52" s="36">
        <v>4301071045</v>
      </c>
      <c r="D52" s="338">
        <v>4607111039392</v>
      </c>
      <c r="E52" s="338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52" t="s">
        <v>130</v>
      </c>
      <c r="Q52" s="340"/>
      <c r="R52" s="340"/>
      <c r="S52" s="340"/>
      <c r="T52" s="34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4301070971</v>
      </c>
      <c r="D53" s="338">
        <v>4607111036902</v>
      </c>
      <c r="E53" s="338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87</v>
      </c>
      <c r="M53" s="38" t="s">
        <v>85</v>
      </c>
      <c r="N53" s="38"/>
      <c r="O53" s="37">
        <v>180</v>
      </c>
      <c r="P53" s="4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0"/>
      <c r="R53" s="340"/>
      <c r="S53" s="340"/>
      <c r="T53" s="34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127</v>
      </c>
      <c r="AG53" s="81"/>
      <c r="AJ53" s="87" t="s">
        <v>88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4301071031</v>
      </c>
      <c r="D54" s="338">
        <v>4607111038982</v>
      </c>
      <c r="E54" s="338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0"/>
      <c r="R54" s="340"/>
      <c r="S54" s="340"/>
      <c r="T54" s="34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127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4301070969</v>
      </c>
      <c r="D55" s="338">
        <v>4607111036858</v>
      </c>
      <c r="E55" s="338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0"/>
      <c r="R55" s="340"/>
      <c r="S55" s="340"/>
      <c r="T55" s="34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127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4301071046</v>
      </c>
      <c r="D56" s="338">
        <v>4607111039354</v>
      </c>
      <c r="E56" s="338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0"/>
      <c r="R56" s="340"/>
      <c r="S56" s="340"/>
      <c r="T56" s="34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127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139</v>
      </c>
      <c r="B57" s="63" t="s">
        <v>140</v>
      </c>
      <c r="C57" s="36">
        <v>4301070968</v>
      </c>
      <c r="D57" s="338">
        <v>4607111036889</v>
      </c>
      <c r="E57" s="338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87</v>
      </c>
      <c r="M57" s="38" t="s">
        <v>85</v>
      </c>
      <c r="N57" s="38"/>
      <c r="O57" s="37">
        <v>180</v>
      </c>
      <c r="P57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0"/>
      <c r="R57" s="340"/>
      <c r="S57" s="340"/>
      <c r="T57" s="34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127</v>
      </c>
      <c r="AG57" s="81"/>
      <c r="AJ57" s="87" t="s">
        <v>88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141</v>
      </c>
      <c r="B58" s="63" t="s">
        <v>142</v>
      </c>
      <c r="C58" s="36">
        <v>4301071047</v>
      </c>
      <c r="D58" s="338">
        <v>4607111039330</v>
      </c>
      <c r="E58" s="338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0"/>
      <c r="R58" s="340"/>
      <c r="S58" s="340"/>
      <c r="T58" s="34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127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47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47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2" t="s">
        <v>143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372"/>
      <c r="Z61" s="372"/>
      <c r="AA61" s="65"/>
      <c r="AB61" s="65"/>
      <c r="AC61" s="82"/>
    </row>
    <row r="62" spans="1:68" ht="14.25" customHeight="1" x14ac:dyDescent="0.25">
      <c r="A62" s="364" t="s">
        <v>81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66"/>
      <c r="AB62" s="66"/>
      <c r="AC62" s="83"/>
    </row>
    <row r="63" spans="1:68" ht="27" customHeight="1" x14ac:dyDescent="0.25">
      <c r="A63" s="63" t="s">
        <v>144</v>
      </c>
      <c r="B63" s="63" t="s">
        <v>145</v>
      </c>
      <c r="C63" s="36">
        <v>4301070977</v>
      </c>
      <c r="D63" s="338">
        <v>4607111037411</v>
      </c>
      <c r="E63" s="338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147</v>
      </c>
      <c r="L63" s="37" t="s">
        <v>87</v>
      </c>
      <c r="M63" s="38" t="s">
        <v>85</v>
      </c>
      <c r="N63" s="38"/>
      <c r="O63" s="37">
        <v>180</v>
      </c>
      <c r="P63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0"/>
      <c r="R63" s="340"/>
      <c r="S63" s="340"/>
      <c r="T63" s="34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146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148</v>
      </c>
      <c r="B64" s="63" t="s">
        <v>149</v>
      </c>
      <c r="C64" s="36">
        <v>4301070981</v>
      </c>
      <c r="D64" s="338">
        <v>4607111036728</v>
      </c>
      <c r="E64" s="338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87</v>
      </c>
      <c r="M64" s="38" t="s">
        <v>85</v>
      </c>
      <c r="N64" s="38"/>
      <c r="O64" s="37">
        <v>180</v>
      </c>
      <c r="P64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0"/>
      <c r="R64" s="340"/>
      <c r="S64" s="340"/>
      <c r="T64" s="34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146</v>
      </c>
      <c r="AG64" s="81"/>
      <c r="AJ64" s="87" t="s">
        <v>88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47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47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2" t="s">
        <v>150</v>
      </c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72"/>
      <c r="V67" s="372"/>
      <c r="W67" s="372"/>
      <c r="X67" s="372"/>
      <c r="Y67" s="372"/>
      <c r="Z67" s="372"/>
      <c r="AA67" s="65"/>
      <c r="AB67" s="65"/>
      <c r="AC67" s="82"/>
    </row>
    <row r="68" spans="1:68" ht="14.25" customHeight="1" x14ac:dyDescent="0.25">
      <c r="A68" s="364" t="s">
        <v>151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66"/>
      <c r="AB68" s="66"/>
      <c r="AC68" s="83"/>
    </row>
    <row r="69" spans="1:68" ht="27" customHeight="1" x14ac:dyDescent="0.25">
      <c r="A69" s="63" t="s">
        <v>152</v>
      </c>
      <c r="B69" s="63" t="s">
        <v>153</v>
      </c>
      <c r="C69" s="36">
        <v>4301135271</v>
      </c>
      <c r="D69" s="338">
        <v>4607111033659</v>
      </c>
      <c r="E69" s="33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0"/>
      <c r="R69" s="340"/>
      <c r="S69" s="340"/>
      <c r="T69" s="34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154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47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47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2" t="s">
        <v>155</v>
      </c>
      <c r="B72" s="372"/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2"/>
      <c r="P72" s="372"/>
      <c r="Q72" s="372"/>
      <c r="R72" s="372"/>
      <c r="S72" s="372"/>
      <c r="T72" s="372"/>
      <c r="U72" s="372"/>
      <c r="V72" s="372"/>
      <c r="W72" s="372"/>
      <c r="X72" s="372"/>
      <c r="Y72" s="372"/>
      <c r="Z72" s="372"/>
      <c r="AA72" s="65"/>
      <c r="AB72" s="65"/>
      <c r="AC72" s="82"/>
    </row>
    <row r="73" spans="1:68" ht="14.25" customHeight="1" x14ac:dyDescent="0.25">
      <c r="A73" s="364" t="s">
        <v>156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66"/>
      <c r="AB73" s="66"/>
      <c r="AC73" s="83"/>
    </row>
    <row r="74" spans="1:68" ht="27" customHeight="1" x14ac:dyDescent="0.25">
      <c r="A74" s="63" t="s">
        <v>157</v>
      </c>
      <c r="B74" s="63" t="s">
        <v>158</v>
      </c>
      <c r="C74" s="36">
        <v>4301131021</v>
      </c>
      <c r="D74" s="338">
        <v>4607111034137</v>
      </c>
      <c r="E74" s="33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87</v>
      </c>
      <c r="M74" s="38" t="s">
        <v>85</v>
      </c>
      <c r="N74" s="38"/>
      <c r="O74" s="37">
        <v>180</v>
      </c>
      <c r="P74" s="4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0"/>
      <c r="R74" s="340"/>
      <c r="S74" s="340"/>
      <c r="T74" s="34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159</v>
      </c>
      <c r="AG74" s="81"/>
      <c r="AJ74" s="87" t="s">
        <v>88</v>
      </c>
      <c r="AK74" s="87">
        <v>1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160</v>
      </c>
      <c r="B75" s="63" t="s">
        <v>161</v>
      </c>
      <c r="C75" s="36">
        <v>4301131022</v>
      </c>
      <c r="D75" s="338">
        <v>4607111034120</v>
      </c>
      <c r="E75" s="33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87</v>
      </c>
      <c r="M75" s="38" t="s">
        <v>85</v>
      </c>
      <c r="N75" s="38"/>
      <c r="O75" s="37">
        <v>180</v>
      </c>
      <c r="P75" s="4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0"/>
      <c r="R75" s="340"/>
      <c r="S75" s="340"/>
      <c r="T75" s="34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162</v>
      </c>
      <c r="AG75" s="81"/>
      <c r="AJ75" s="87" t="s">
        <v>88</v>
      </c>
      <c r="AK75" s="87">
        <v>1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47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47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2" t="s">
        <v>163</v>
      </c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65"/>
      <c r="AB78" s="65"/>
      <c r="AC78" s="82"/>
    </row>
    <row r="79" spans="1:68" ht="14.25" customHeight="1" x14ac:dyDescent="0.25">
      <c r="A79" s="364" t="s">
        <v>151</v>
      </c>
      <c r="B79" s="364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66"/>
      <c r="AB79" s="66"/>
      <c r="AC79" s="83"/>
    </row>
    <row r="80" spans="1:68" ht="27" customHeight="1" x14ac:dyDescent="0.25">
      <c r="A80" s="63" t="s">
        <v>164</v>
      </c>
      <c r="B80" s="63" t="s">
        <v>165</v>
      </c>
      <c r="C80" s="36">
        <v>4301135285</v>
      </c>
      <c r="D80" s="338">
        <v>4607111036407</v>
      </c>
      <c r="E80" s="33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0"/>
      <c r="R80" s="340"/>
      <c r="S80" s="340"/>
      <c r="T80" s="34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166</v>
      </c>
      <c r="AG80" s="81"/>
      <c r="AJ80" s="87" t="s">
        <v>88</v>
      </c>
      <c r="AK80" s="87">
        <v>1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167</v>
      </c>
      <c r="B81" s="63" t="s">
        <v>168</v>
      </c>
      <c r="C81" s="36">
        <v>4301135286</v>
      </c>
      <c r="D81" s="338">
        <v>4607111033628</v>
      </c>
      <c r="E81" s="33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87</v>
      </c>
      <c r="M81" s="38" t="s">
        <v>85</v>
      </c>
      <c r="N81" s="38"/>
      <c r="O81" s="37">
        <v>180</v>
      </c>
      <c r="P81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0"/>
      <c r="R81" s="340"/>
      <c r="S81" s="340"/>
      <c r="T81" s="34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169</v>
      </c>
      <c r="AG81" s="81"/>
      <c r="AJ81" s="87" t="s">
        <v>88</v>
      </c>
      <c r="AK81" s="87">
        <v>1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170</v>
      </c>
      <c r="B82" s="63" t="s">
        <v>171</v>
      </c>
      <c r="C82" s="36">
        <v>4301135565</v>
      </c>
      <c r="D82" s="338">
        <v>4607111033451</v>
      </c>
      <c r="E82" s="33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40" t="s">
        <v>172</v>
      </c>
      <c r="Q82" s="340"/>
      <c r="R82" s="340"/>
      <c r="S82" s="340"/>
      <c r="T82" s="34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173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174</v>
      </c>
      <c r="B83" s="63" t="s">
        <v>175</v>
      </c>
      <c r="C83" s="36">
        <v>4301135295</v>
      </c>
      <c r="D83" s="338">
        <v>4607111035141</v>
      </c>
      <c r="E83" s="33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0"/>
      <c r="R83" s="340"/>
      <c r="S83" s="340"/>
      <c r="T83" s="34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176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177</v>
      </c>
      <c r="B84" s="63" t="s">
        <v>178</v>
      </c>
      <c r="C84" s="36">
        <v>4301135578</v>
      </c>
      <c r="D84" s="338">
        <v>4607111033444</v>
      </c>
      <c r="E84" s="33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42" t="s">
        <v>179</v>
      </c>
      <c r="Q84" s="340"/>
      <c r="R84" s="340"/>
      <c r="S84" s="340"/>
      <c r="T84" s="34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173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180</v>
      </c>
      <c r="B85" s="63" t="s">
        <v>181</v>
      </c>
      <c r="C85" s="36">
        <v>4301135290</v>
      </c>
      <c r="D85" s="338">
        <v>4607111035028</v>
      </c>
      <c r="E85" s="338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0"/>
      <c r="R85" s="340"/>
      <c r="S85" s="340"/>
      <c r="T85" s="34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176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47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47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2" t="s">
        <v>182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372"/>
      <c r="Z88" s="372"/>
      <c r="AA88" s="65"/>
      <c r="AB88" s="65"/>
      <c r="AC88" s="82"/>
    </row>
    <row r="89" spans="1:68" ht="14.25" customHeight="1" x14ac:dyDescent="0.25">
      <c r="A89" s="364" t="s">
        <v>183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184</v>
      </c>
      <c r="B90" s="63" t="s">
        <v>185</v>
      </c>
      <c r="C90" s="36">
        <v>4301136042</v>
      </c>
      <c r="D90" s="338">
        <v>4607025784012</v>
      </c>
      <c r="E90" s="338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0"/>
      <c r="R90" s="340"/>
      <c r="S90" s="340"/>
      <c r="T90" s="34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186</v>
      </c>
      <c r="AG90" s="81"/>
      <c r="AJ90" s="87" t="s">
        <v>88</v>
      </c>
      <c r="AK90" s="87">
        <v>1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187</v>
      </c>
      <c r="B91" s="63" t="s">
        <v>188</v>
      </c>
      <c r="C91" s="36">
        <v>4301136040</v>
      </c>
      <c r="D91" s="338">
        <v>4607025784319</v>
      </c>
      <c r="E91" s="338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3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0"/>
      <c r="R91" s="340"/>
      <c r="S91" s="340"/>
      <c r="T91" s="34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169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189</v>
      </c>
      <c r="B92" s="63" t="s">
        <v>190</v>
      </c>
      <c r="C92" s="36">
        <v>4301136039</v>
      </c>
      <c r="D92" s="338">
        <v>4607111035370</v>
      </c>
      <c r="E92" s="33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87</v>
      </c>
      <c r="M92" s="38" t="s">
        <v>85</v>
      </c>
      <c r="N92" s="38"/>
      <c r="O92" s="37">
        <v>180</v>
      </c>
      <c r="P92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0"/>
      <c r="R92" s="340"/>
      <c r="S92" s="340"/>
      <c r="T92" s="34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191</v>
      </c>
      <c r="AG92" s="81"/>
      <c r="AJ92" s="87" t="s">
        <v>88</v>
      </c>
      <c r="AK92" s="87">
        <v>1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47"/>
      <c r="P93" s="344" t="s">
        <v>40</v>
      </c>
      <c r="Q93" s="345"/>
      <c r="R93" s="345"/>
      <c r="S93" s="345"/>
      <c r="T93" s="345"/>
      <c r="U93" s="345"/>
      <c r="V93" s="34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47"/>
      <c r="P94" s="344" t="s">
        <v>40</v>
      </c>
      <c r="Q94" s="345"/>
      <c r="R94" s="345"/>
      <c r="S94" s="345"/>
      <c r="T94" s="345"/>
      <c r="U94" s="345"/>
      <c r="V94" s="34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2" t="s">
        <v>192</v>
      </c>
      <c r="B95" s="372"/>
      <c r="C95" s="372"/>
      <c r="D95" s="372"/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  <c r="P95" s="372"/>
      <c r="Q95" s="372"/>
      <c r="R95" s="372"/>
      <c r="S95" s="372"/>
      <c r="T95" s="372"/>
      <c r="U95" s="372"/>
      <c r="V95" s="372"/>
      <c r="W95" s="372"/>
      <c r="X95" s="372"/>
      <c r="Y95" s="372"/>
      <c r="Z95" s="372"/>
      <c r="AA95" s="65"/>
      <c r="AB95" s="65"/>
      <c r="AC95" s="82"/>
    </row>
    <row r="96" spans="1:68" ht="14.25" customHeight="1" x14ac:dyDescent="0.25">
      <c r="A96" s="364" t="s">
        <v>81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66"/>
      <c r="AB96" s="66"/>
      <c r="AC96" s="83"/>
    </row>
    <row r="97" spans="1:68" ht="27" customHeight="1" x14ac:dyDescent="0.25">
      <c r="A97" s="63" t="s">
        <v>193</v>
      </c>
      <c r="B97" s="63" t="s">
        <v>194</v>
      </c>
      <c r="C97" s="36">
        <v>4301070975</v>
      </c>
      <c r="D97" s="338">
        <v>4607111033970</v>
      </c>
      <c r="E97" s="338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87</v>
      </c>
      <c r="M97" s="38" t="s">
        <v>85</v>
      </c>
      <c r="N97" s="38"/>
      <c r="O97" s="37">
        <v>180</v>
      </c>
      <c r="P97" s="42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40"/>
      <c r="R97" s="340"/>
      <c r="S97" s="340"/>
      <c r="T97" s="34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146</v>
      </c>
      <c r="AG97" s="81"/>
      <c r="AJ97" s="87" t="s">
        <v>88</v>
      </c>
      <c r="AK97" s="87">
        <v>1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195</v>
      </c>
      <c r="B98" s="63" t="s">
        <v>196</v>
      </c>
      <c r="C98" s="36">
        <v>4301071051</v>
      </c>
      <c r="D98" s="338">
        <v>4607111039262</v>
      </c>
      <c r="E98" s="338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40"/>
      <c r="R98" s="340"/>
      <c r="S98" s="340"/>
      <c r="T98" s="34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146</v>
      </c>
      <c r="AG98" s="81"/>
      <c r="AJ98" s="87" t="s">
        <v>88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197</v>
      </c>
      <c r="B99" s="63" t="s">
        <v>198</v>
      </c>
      <c r="C99" s="36">
        <v>4301070976</v>
      </c>
      <c r="D99" s="338">
        <v>4607111034144</v>
      </c>
      <c r="E99" s="338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87</v>
      </c>
      <c r="M99" s="38" t="s">
        <v>85</v>
      </c>
      <c r="N99" s="38"/>
      <c r="O99" s="37">
        <v>180</v>
      </c>
      <c r="P99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40"/>
      <c r="R99" s="340"/>
      <c r="S99" s="340"/>
      <c r="T99" s="34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146</v>
      </c>
      <c r="AG99" s="81"/>
      <c r="AJ99" s="87" t="s">
        <v>88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199</v>
      </c>
      <c r="B100" s="63" t="s">
        <v>200</v>
      </c>
      <c r="C100" s="36">
        <v>4301071038</v>
      </c>
      <c r="D100" s="338">
        <v>4607111039248</v>
      </c>
      <c r="E100" s="338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87</v>
      </c>
      <c r="M100" s="38" t="s">
        <v>85</v>
      </c>
      <c r="N100" s="38"/>
      <c r="O100" s="37">
        <v>180</v>
      </c>
      <c r="P100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40"/>
      <c r="R100" s="340"/>
      <c r="S100" s="340"/>
      <c r="T100" s="34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146</v>
      </c>
      <c r="AG100" s="81"/>
      <c r="AJ100" s="87" t="s">
        <v>88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4301070973</v>
      </c>
      <c r="D101" s="338">
        <v>4607111033987</v>
      </c>
      <c r="E101" s="338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87</v>
      </c>
      <c r="M101" s="38" t="s">
        <v>85</v>
      </c>
      <c r="N101" s="38"/>
      <c r="O101" s="37">
        <v>180</v>
      </c>
      <c r="P101" s="4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40"/>
      <c r="R101" s="340"/>
      <c r="S101" s="340"/>
      <c r="T101" s="34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203</v>
      </c>
      <c r="AG101" s="81"/>
      <c r="AJ101" s="87" t="s">
        <v>88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204</v>
      </c>
      <c r="B102" s="63" t="s">
        <v>205</v>
      </c>
      <c r="C102" s="36">
        <v>4301071049</v>
      </c>
      <c r="D102" s="338">
        <v>4607111039293</v>
      </c>
      <c r="E102" s="338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87</v>
      </c>
      <c r="M102" s="38" t="s">
        <v>85</v>
      </c>
      <c r="N102" s="38"/>
      <c r="O102" s="37">
        <v>180</v>
      </c>
      <c r="P102" s="42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40"/>
      <c r="R102" s="340"/>
      <c r="S102" s="340"/>
      <c r="T102" s="34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206</v>
      </c>
      <c r="AG102" s="81"/>
      <c r="AJ102" s="87" t="s">
        <v>88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4301070974</v>
      </c>
      <c r="D103" s="338">
        <v>4607111034151</v>
      </c>
      <c r="E103" s="338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87</v>
      </c>
      <c r="M103" s="38" t="s">
        <v>85</v>
      </c>
      <c r="N103" s="38"/>
      <c r="O103" s="37">
        <v>180</v>
      </c>
      <c r="P103" s="42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40"/>
      <c r="R103" s="340"/>
      <c r="S103" s="340"/>
      <c r="T103" s="34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203</v>
      </c>
      <c r="AG103" s="81"/>
      <c r="AJ103" s="87" t="s">
        <v>88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4301071039</v>
      </c>
      <c r="D104" s="338">
        <v>4607111039279</v>
      </c>
      <c r="E104" s="338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87</v>
      </c>
      <c r="M104" s="38" t="s">
        <v>85</v>
      </c>
      <c r="N104" s="38"/>
      <c r="O104" s="37">
        <v>180</v>
      </c>
      <c r="P104" s="4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40"/>
      <c r="R104" s="340"/>
      <c r="S104" s="340"/>
      <c r="T104" s="34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146</v>
      </c>
      <c r="AG104" s="81"/>
      <c r="AJ104" s="87" t="s">
        <v>88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335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47"/>
      <c r="P105" s="344" t="s">
        <v>40</v>
      </c>
      <c r="Q105" s="345"/>
      <c r="R105" s="345"/>
      <c r="S105" s="345"/>
      <c r="T105" s="345"/>
      <c r="U105" s="345"/>
      <c r="V105" s="346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335"/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47"/>
      <c r="P106" s="344" t="s">
        <v>40</v>
      </c>
      <c r="Q106" s="345"/>
      <c r="R106" s="345"/>
      <c r="S106" s="345"/>
      <c r="T106" s="345"/>
      <c r="U106" s="345"/>
      <c r="V106" s="346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72" t="s">
        <v>211</v>
      </c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372"/>
      <c r="Z107" s="372"/>
      <c r="AA107" s="65"/>
      <c r="AB107" s="65"/>
      <c r="AC107" s="82"/>
    </row>
    <row r="108" spans="1:68" ht="14.25" customHeight="1" x14ac:dyDescent="0.25">
      <c r="A108" s="364" t="s">
        <v>151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66"/>
      <c r="AB108" s="66"/>
      <c r="AC108" s="83"/>
    </row>
    <row r="109" spans="1:68" ht="27" customHeight="1" x14ac:dyDescent="0.25">
      <c r="A109" s="63" t="s">
        <v>212</v>
      </c>
      <c r="B109" s="63" t="s">
        <v>213</v>
      </c>
      <c r="C109" s="36">
        <v>4301135533</v>
      </c>
      <c r="D109" s="338">
        <v>4607111034014</v>
      </c>
      <c r="E109" s="338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24" t="s">
        <v>214</v>
      </c>
      <c r="Q109" s="340"/>
      <c r="R109" s="340"/>
      <c r="S109" s="340"/>
      <c r="T109" s="34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215</v>
      </c>
      <c r="AG109" s="81"/>
      <c r="AJ109" s="87" t="s">
        <v>88</v>
      </c>
      <c r="AK109" s="87">
        <v>1</v>
      </c>
      <c r="BB109" s="174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216</v>
      </c>
      <c r="B110" s="63" t="s">
        <v>217</v>
      </c>
      <c r="C110" s="36">
        <v>4301135532</v>
      </c>
      <c r="D110" s="338">
        <v>4607111033994</v>
      </c>
      <c r="E110" s="338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87</v>
      </c>
      <c r="M110" s="38" t="s">
        <v>85</v>
      </c>
      <c r="N110" s="38"/>
      <c r="O110" s="37">
        <v>180</v>
      </c>
      <c r="P110" s="425" t="s">
        <v>218</v>
      </c>
      <c r="Q110" s="340"/>
      <c r="R110" s="340"/>
      <c r="S110" s="340"/>
      <c r="T110" s="34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173</v>
      </c>
      <c r="AG110" s="81"/>
      <c r="AJ110" s="87" t="s">
        <v>88</v>
      </c>
      <c r="AK110" s="87">
        <v>1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47"/>
      <c r="P111" s="344" t="s">
        <v>40</v>
      </c>
      <c r="Q111" s="345"/>
      <c r="R111" s="345"/>
      <c r="S111" s="345"/>
      <c r="T111" s="345"/>
      <c r="U111" s="345"/>
      <c r="V111" s="346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335"/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47"/>
      <c r="P112" s="344" t="s">
        <v>40</v>
      </c>
      <c r="Q112" s="345"/>
      <c r="R112" s="345"/>
      <c r="S112" s="345"/>
      <c r="T112" s="345"/>
      <c r="U112" s="345"/>
      <c r="V112" s="346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72" t="s">
        <v>219</v>
      </c>
      <c r="B113" s="372"/>
      <c r="C113" s="372"/>
      <c r="D113" s="372"/>
      <c r="E113" s="372"/>
      <c r="F113" s="372"/>
      <c r="G113" s="372"/>
      <c r="H113" s="372"/>
      <c r="I113" s="372"/>
      <c r="J113" s="372"/>
      <c r="K113" s="372"/>
      <c r="L113" s="372"/>
      <c r="M113" s="372"/>
      <c r="N113" s="372"/>
      <c r="O113" s="372"/>
      <c r="P113" s="372"/>
      <c r="Q113" s="372"/>
      <c r="R113" s="372"/>
      <c r="S113" s="372"/>
      <c r="T113" s="372"/>
      <c r="U113" s="372"/>
      <c r="V113" s="372"/>
      <c r="W113" s="372"/>
      <c r="X113" s="372"/>
      <c r="Y113" s="372"/>
      <c r="Z113" s="372"/>
      <c r="AA113" s="65"/>
      <c r="AB113" s="65"/>
      <c r="AC113" s="82"/>
    </row>
    <row r="114" spans="1:68" ht="14.25" customHeight="1" x14ac:dyDescent="0.25">
      <c r="A114" s="364" t="s">
        <v>151</v>
      </c>
      <c r="B114" s="364"/>
      <c r="C114" s="364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4"/>
      <c r="X114" s="364"/>
      <c r="Y114" s="364"/>
      <c r="Z114" s="364"/>
      <c r="AA114" s="66"/>
      <c r="AB114" s="66"/>
      <c r="AC114" s="83"/>
    </row>
    <row r="115" spans="1:68" ht="27" customHeight="1" x14ac:dyDescent="0.25">
      <c r="A115" s="63" t="s">
        <v>220</v>
      </c>
      <c r="B115" s="63" t="s">
        <v>221</v>
      </c>
      <c r="C115" s="36">
        <v>4301135311</v>
      </c>
      <c r="D115" s="338">
        <v>4607111039095</v>
      </c>
      <c r="E115" s="338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40"/>
      <c r="R115" s="340"/>
      <c r="S115" s="340"/>
      <c r="T115" s="34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222</v>
      </c>
      <c r="AG115" s="81"/>
      <c r="AJ115" s="87" t="s">
        <v>88</v>
      </c>
      <c r="AK115" s="87">
        <v>1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4301135300</v>
      </c>
      <c r="D116" s="338">
        <v>4607111039101</v>
      </c>
      <c r="E116" s="338"/>
      <c r="F116" s="62">
        <v>0.45</v>
      </c>
      <c r="G116" s="37">
        <v>8</v>
      </c>
      <c r="H116" s="62">
        <v>3.6</v>
      </c>
      <c r="I116" s="62">
        <v>4.26</v>
      </c>
      <c r="J116" s="37">
        <v>70</v>
      </c>
      <c r="K116" s="37" t="s">
        <v>95</v>
      </c>
      <c r="L116" s="37" t="s">
        <v>87</v>
      </c>
      <c r="M116" s="38" t="s">
        <v>85</v>
      </c>
      <c r="N116" s="38"/>
      <c r="O116" s="37">
        <v>180</v>
      </c>
      <c r="P116" s="422" t="s">
        <v>225</v>
      </c>
      <c r="Q116" s="340"/>
      <c r="R116" s="340"/>
      <c r="S116" s="340"/>
      <c r="T116" s="34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222</v>
      </c>
      <c r="AG116" s="81"/>
      <c r="AJ116" s="87" t="s">
        <v>88</v>
      </c>
      <c r="AK116" s="87">
        <v>1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4301135282</v>
      </c>
      <c r="D117" s="338">
        <v>4607111034199</v>
      </c>
      <c r="E117" s="338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87</v>
      </c>
      <c r="M117" s="38" t="s">
        <v>85</v>
      </c>
      <c r="N117" s="38"/>
      <c r="O117" s="37">
        <v>180</v>
      </c>
      <c r="P117" s="42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40"/>
      <c r="R117" s="340"/>
      <c r="S117" s="340"/>
      <c r="T117" s="341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228</v>
      </c>
      <c r="AG117" s="81"/>
      <c r="AJ117" s="87" t="s">
        <v>88</v>
      </c>
      <c r="AK117" s="87">
        <v>1</v>
      </c>
      <c r="BB117" s="182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35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47"/>
      <c r="P118" s="344" t="s">
        <v>40</v>
      </c>
      <c r="Q118" s="345"/>
      <c r="R118" s="345"/>
      <c r="S118" s="345"/>
      <c r="T118" s="345"/>
      <c r="U118" s="345"/>
      <c r="V118" s="346"/>
      <c r="W118" s="42" t="s">
        <v>39</v>
      </c>
      <c r="X118" s="43">
        <f>IFERROR(SUM(X115:X117),"0")</f>
        <v>0</v>
      </c>
      <c r="Y118" s="43">
        <f>IFERROR(SUM(Y115:Y117),"0")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335"/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47"/>
      <c r="P119" s="344" t="s">
        <v>40</v>
      </c>
      <c r="Q119" s="345"/>
      <c r="R119" s="345"/>
      <c r="S119" s="345"/>
      <c r="T119" s="345"/>
      <c r="U119" s="345"/>
      <c r="V119" s="346"/>
      <c r="W119" s="42" t="s">
        <v>0</v>
      </c>
      <c r="X119" s="43">
        <f>IFERROR(SUMPRODUCT(X115:X117*H115:H117),"0")</f>
        <v>0</v>
      </c>
      <c r="Y119" s="43">
        <f>IFERROR(SUMPRODUCT(Y115:Y117*H115:H117),"0")</f>
        <v>0</v>
      </c>
      <c r="Z119" s="42"/>
      <c r="AA119" s="67"/>
      <c r="AB119" s="67"/>
      <c r="AC119" s="67"/>
    </row>
    <row r="120" spans="1:68" ht="16.5" customHeight="1" x14ac:dyDescent="0.25">
      <c r="A120" s="372" t="s">
        <v>229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72"/>
      <c r="AA120" s="65"/>
      <c r="AB120" s="65"/>
      <c r="AC120" s="82"/>
    </row>
    <row r="121" spans="1:68" ht="14.25" customHeight="1" x14ac:dyDescent="0.25">
      <c r="A121" s="364" t="s">
        <v>151</v>
      </c>
      <c r="B121" s="364"/>
      <c r="C121" s="364"/>
      <c r="D121" s="364"/>
      <c r="E121" s="364"/>
      <c r="F121" s="364"/>
      <c r="G121" s="364"/>
      <c r="H121" s="364"/>
      <c r="I121" s="364"/>
      <c r="J121" s="364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364"/>
      <c r="Y121" s="364"/>
      <c r="Z121" s="364"/>
      <c r="AA121" s="66"/>
      <c r="AB121" s="66"/>
      <c r="AC121" s="83"/>
    </row>
    <row r="122" spans="1:68" ht="27" customHeight="1" x14ac:dyDescent="0.25">
      <c r="A122" s="63" t="s">
        <v>230</v>
      </c>
      <c r="B122" s="63" t="s">
        <v>231</v>
      </c>
      <c r="C122" s="36">
        <v>4301135178</v>
      </c>
      <c r="D122" s="338">
        <v>4607111034816</v>
      </c>
      <c r="E122" s="338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95</v>
      </c>
      <c r="L122" s="37" t="s">
        <v>87</v>
      </c>
      <c r="M122" s="38" t="s">
        <v>85</v>
      </c>
      <c r="N122" s="38"/>
      <c r="O122" s="37">
        <v>180</v>
      </c>
      <c r="P122" s="41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40"/>
      <c r="R122" s="340"/>
      <c r="S122" s="340"/>
      <c r="T122" s="34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228</v>
      </c>
      <c r="AG122" s="81"/>
      <c r="AJ122" s="87" t="s">
        <v>88</v>
      </c>
      <c r="AK122" s="87">
        <v>1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232</v>
      </c>
      <c r="B123" s="63" t="s">
        <v>233</v>
      </c>
      <c r="C123" s="36">
        <v>4301135275</v>
      </c>
      <c r="D123" s="338">
        <v>4607111034380</v>
      </c>
      <c r="E123" s="338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87</v>
      </c>
      <c r="M123" s="38" t="s">
        <v>85</v>
      </c>
      <c r="N123" s="38"/>
      <c r="O123" s="37">
        <v>180</v>
      </c>
      <c r="P123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40"/>
      <c r="R123" s="340"/>
      <c r="S123" s="340"/>
      <c r="T123" s="34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234</v>
      </c>
      <c r="AG123" s="81"/>
      <c r="AJ123" s="87" t="s">
        <v>88</v>
      </c>
      <c r="AK123" s="87">
        <v>1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235</v>
      </c>
      <c r="B124" s="63" t="s">
        <v>236</v>
      </c>
      <c r="C124" s="36">
        <v>4301135277</v>
      </c>
      <c r="D124" s="338">
        <v>4607111034397</v>
      </c>
      <c r="E124" s="338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40"/>
      <c r="R124" s="340"/>
      <c r="S124" s="340"/>
      <c r="T124" s="34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215</v>
      </c>
      <c r="AG124" s="81"/>
      <c r="AJ124" s="87" t="s">
        <v>88</v>
      </c>
      <c r="AK124" s="87">
        <v>1</v>
      </c>
      <c r="BB124" s="18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35"/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47"/>
      <c r="P125" s="344" t="s">
        <v>40</v>
      </c>
      <c r="Q125" s="345"/>
      <c r="R125" s="345"/>
      <c r="S125" s="345"/>
      <c r="T125" s="345"/>
      <c r="U125" s="345"/>
      <c r="V125" s="346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335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47"/>
      <c r="P126" s="344" t="s">
        <v>40</v>
      </c>
      <c r="Q126" s="345"/>
      <c r="R126" s="345"/>
      <c r="S126" s="345"/>
      <c r="T126" s="345"/>
      <c r="U126" s="345"/>
      <c r="V126" s="346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72" t="s">
        <v>237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372"/>
      <c r="Z127" s="372"/>
      <c r="AA127" s="65"/>
      <c r="AB127" s="65"/>
      <c r="AC127" s="82"/>
    </row>
    <row r="128" spans="1:68" ht="14.25" customHeight="1" x14ac:dyDescent="0.25">
      <c r="A128" s="364" t="s">
        <v>151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6"/>
      <c r="AB128" s="66"/>
      <c r="AC128" s="83"/>
    </row>
    <row r="129" spans="1:68" ht="27" customHeight="1" x14ac:dyDescent="0.25">
      <c r="A129" s="63" t="s">
        <v>238</v>
      </c>
      <c r="B129" s="63" t="s">
        <v>239</v>
      </c>
      <c r="C129" s="36">
        <v>4301135279</v>
      </c>
      <c r="D129" s="338">
        <v>4607111035806</v>
      </c>
      <c r="E129" s="338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1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40"/>
      <c r="R129" s="340"/>
      <c r="S129" s="340"/>
      <c r="T129" s="34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240</v>
      </c>
      <c r="AG129" s="81"/>
      <c r="AJ129" s="87" t="s">
        <v>88</v>
      </c>
      <c r="AK129" s="87">
        <v>1</v>
      </c>
      <c r="BB129" s="190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35"/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47"/>
      <c r="P130" s="344" t="s">
        <v>40</v>
      </c>
      <c r="Q130" s="345"/>
      <c r="R130" s="345"/>
      <c r="S130" s="345"/>
      <c r="T130" s="345"/>
      <c r="U130" s="345"/>
      <c r="V130" s="346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335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47"/>
      <c r="P131" s="344" t="s">
        <v>40</v>
      </c>
      <c r="Q131" s="345"/>
      <c r="R131" s="345"/>
      <c r="S131" s="345"/>
      <c r="T131" s="345"/>
      <c r="U131" s="345"/>
      <c r="V131" s="346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72" t="s">
        <v>241</v>
      </c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372"/>
      <c r="Z132" s="372"/>
      <c r="AA132" s="65"/>
      <c r="AB132" s="65"/>
      <c r="AC132" s="82"/>
    </row>
    <row r="133" spans="1:68" ht="14.25" customHeight="1" x14ac:dyDescent="0.25">
      <c r="A133" s="364" t="s">
        <v>242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66"/>
      <c r="AB133" s="66"/>
      <c r="AC133" s="83"/>
    </row>
    <row r="134" spans="1:68" ht="27" customHeight="1" x14ac:dyDescent="0.25">
      <c r="A134" s="63" t="s">
        <v>243</v>
      </c>
      <c r="B134" s="63" t="s">
        <v>244</v>
      </c>
      <c r="C134" s="36">
        <v>4301071054</v>
      </c>
      <c r="D134" s="338">
        <v>4607111035639</v>
      </c>
      <c r="E134" s="338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247</v>
      </c>
      <c r="L134" s="37" t="s">
        <v>87</v>
      </c>
      <c r="M134" s="38" t="s">
        <v>85</v>
      </c>
      <c r="N134" s="38"/>
      <c r="O134" s="37">
        <v>180</v>
      </c>
      <c r="P134" s="415" t="s">
        <v>245</v>
      </c>
      <c r="Q134" s="340"/>
      <c r="R134" s="340"/>
      <c r="S134" s="340"/>
      <c r="T134" s="34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246</v>
      </c>
      <c r="AG134" s="81"/>
      <c r="AJ134" s="87" t="s">
        <v>88</v>
      </c>
      <c r="AK134" s="87">
        <v>1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248</v>
      </c>
      <c r="B135" s="63" t="s">
        <v>249</v>
      </c>
      <c r="C135" s="36">
        <v>4301135540</v>
      </c>
      <c r="D135" s="338">
        <v>4607111035646</v>
      </c>
      <c r="E135" s="338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247</v>
      </c>
      <c r="L135" s="37" t="s">
        <v>87</v>
      </c>
      <c r="M135" s="38" t="s">
        <v>85</v>
      </c>
      <c r="N135" s="38"/>
      <c r="O135" s="37">
        <v>180</v>
      </c>
      <c r="P135" s="4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40"/>
      <c r="R135" s="340"/>
      <c r="S135" s="340"/>
      <c r="T135" s="34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246</v>
      </c>
      <c r="AG135" s="81"/>
      <c r="AJ135" s="87" t="s">
        <v>88</v>
      </c>
      <c r="AK135" s="87">
        <v>1</v>
      </c>
      <c r="BB135" s="19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35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47"/>
      <c r="P136" s="344" t="s">
        <v>40</v>
      </c>
      <c r="Q136" s="345"/>
      <c r="R136" s="345"/>
      <c r="S136" s="345"/>
      <c r="T136" s="345"/>
      <c r="U136" s="345"/>
      <c r="V136" s="34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35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47"/>
      <c r="P137" s="344" t="s">
        <v>40</v>
      </c>
      <c r="Q137" s="345"/>
      <c r="R137" s="345"/>
      <c r="S137" s="345"/>
      <c r="T137" s="345"/>
      <c r="U137" s="345"/>
      <c r="V137" s="34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72" t="s">
        <v>250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372"/>
      <c r="Z138" s="372"/>
      <c r="AA138" s="65"/>
      <c r="AB138" s="65"/>
      <c r="AC138" s="82"/>
    </row>
    <row r="139" spans="1:68" ht="14.25" customHeight="1" x14ac:dyDescent="0.25">
      <c r="A139" s="364" t="s">
        <v>151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66"/>
      <c r="AB139" s="66"/>
      <c r="AC139" s="83"/>
    </row>
    <row r="140" spans="1:68" ht="27" customHeight="1" x14ac:dyDescent="0.25">
      <c r="A140" s="63" t="s">
        <v>251</v>
      </c>
      <c r="B140" s="63" t="s">
        <v>252</v>
      </c>
      <c r="C140" s="36">
        <v>4301135281</v>
      </c>
      <c r="D140" s="338">
        <v>4607111036568</v>
      </c>
      <c r="E140" s="338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40"/>
      <c r="R140" s="340"/>
      <c r="S140" s="340"/>
      <c r="T140" s="34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253</v>
      </c>
      <c r="AG140" s="81"/>
      <c r="AJ140" s="87" t="s">
        <v>88</v>
      </c>
      <c r="AK140" s="87">
        <v>1</v>
      </c>
      <c r="BB140" s="196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35"/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47"/>
      <c r="P141" s="344" t="s">
        <v>40</v>
      </c>
      <c r="Q141" s="345"/>
      <c r="R141" s="345"/>
      <c r="S141" s="345"/>
      <c r="T141" s="345"/>
      <c r="U141" s="345"/>
      <c r="V141" s="34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35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47"/>
      <c r="P142" s="344" t="s">
        <v>40</v>
      </c>
      <c r="Q142" s="345"/>
      <c r="R142" s="345"/>
      <c r="S142" s="345"/>
      <c r="T142" s="345"/>
      <c r="U142" s="345"/>
      <c r="V142" s="34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76" t="s">
        <v>254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76"/>
      <c r="AA143" s="54"/>
      <c r="AB143" s="54"/>
      <c r="AC143" s="54"/>
    </row>
    <row r="144" spans="1:68" ht="16.5" customHeight="1" x14ac:dyDescent="0.25">
      <c r="A144" s="372" t="s">
        <v>255</v>
      </c>
      <c r="B144" s="372"/>
      <c r="C144" s="372"/>
      <c r="D144" s="372"/>
      <c r="E144" s="372"/>
      <c r="F144" s="372"/>
      <c r="G144" s="372"/>
      <c r="H144" s="372"/>
      <c r="I144" s="372"/>
      <c r="J144" s="372"/>
      <c r="K144" s="372"/>
      <c r="L144" s="372"/>
      <c r="M144" s="372"/>
      <c r="N144" s="372"/>
      <c r="O144" s="372"/>
      <c r="P144" s="372"/>
      <c r="Q144" s="372"/>
      <c r="R144" s="372"/>
      <c r="S144" s="372"/>
      <c r="T144" s="372"/>
      <c r="U144" s="372"/>
      <c r="V144" s="372"/>
      <c r="W144" s="372"/>
      <c r="X144" s="372"/>
      <c r="Y144" s="372"/>
      <c r="Z144" s="372"/>
      <c r="AA144" s="65"/>
      <c r="AB144" s="65"/>
      <c r="AC144" s="82"/>
    </row>
    <row r="145" spans="1:68" ht="14.25" customHeight="1" x14ac:dyDescent="0.25">
      <c r="A145" s="364" t="s">
        <v>151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6"/>
      <c r="AB145" s="66"/>
      <c r="AC145" s="83"/>
    </row>
    <row r="146" spans="1:68" ht="27" customHeight="1" x14ac:dyDescent="0.25">
      <c r="A146" s="63" t="s">
        <v>256</v>
      </c>
      <c r="B146" s="63" t="s">
        <v>257</v>
      </c>
      <c r="C146" s="36">
        <v>4301135317</v>
      </c>
      <c r="D146" s="338">
        <v>4607111039057</v>
      </c>
      <c r="E146" s="338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147</v>
      </c>
      <c r="L146" s="37" t="s">
        <v>87</v>
      </c>
      <c r="M146" s="38" t="s">
        <v>85</v>
      </c>
      <c r="N146" s="38"/>
      <c r="O146" s="37">
        <v>180</v>
      </c>
      <c r="P146" s="414" t="s">
        <v>258</v>
      </c>
      <c r="Q146" s="340"/>
      <c r="R146" s="340"/>
      <c r="S146" s="340"/>
      <c r="T146" s="34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222</v>
      </c>
      <c r="AG146" s="81"/>
      <c r="AJ146" s="87" t="s">
        <v>88</v>
      </c>
      <c r="AK146" s="87">
        <v>1</v>
      </c>
      <c r="BB146" s="198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35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47"/>
      <c r="P147" s="344" t="s">
        <v>40</v>
      </c>
      <c r="Q147" s="345"/>
      <c r="R147" s="345"/>
      <c r="S147" s="345"/>
      <c r="T147" s="345"/>
      <c r="U147" s="345"/>
      <c r="V147" s="34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35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47"/>
      <c r="P148" s="344" t="s">
        <v>40</v>
      </c>
      <c r="Q148" s="345"/>
      <c r="R148" s="345"/>
      <c r="S148" s="345"/>
      <c r="T148" s="345"/>
      <c r="U148" s="345"/>
      <c r="V148" s="34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72" t="s">
        <v>259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372"/>
      <c r="Z149" s="372"/>
      <c r="AA149" s="65"/>
      <c r="AB149" s="65"/>
      <c r="AC149" s="82"/>
    </row>
    <row r="150" spans="1:68" ht="14.25" customHeight="1" x14ac:dyDescent="0.25">
      <c r="A150" s="364" t="s">
        <v>81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6"/>
      <c r="AB150" s="66"/>
      <c r="AC150" s="83"/>
    </row>
    <row r="151" spans="1:68" ht="16.5" customHeight="1" x14ac:dyDescent="0.25">
      <c r="A151" s="63" t="s">
        <v>260</v>
      </c>
      <c r="B151" s="63" t="s">
        <v>261</v>
      </c>
      <c r="C151" s="36">
        <v>4301071062</v>
      </c>
      <c r="D151" s="338">
        <v>4607111036384</v>
      </c>
      <c r="E151" s="338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11" t="s">
        <v>262</v>
      </c>
      <c r="Q151" s="340"/>
      <c r="R151" s="340"/>
      <c r="S151" s="340"/>
      <c r="T151" s="34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263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264</v>
      </c>
      <c r="B152" s="63" t="s">
        <v>265</v>
      </c>
      <c r="C152" s="36">
        <v>4301071056</v>
      </c>
      <c r="D152" s="338">
        <v>4640242180250</v>
      </c>
      <c r="E152" s="338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87</v>
      </c>
      <c r="M152" s="38" t="s">
        <v>85</v>
      </c>
      <c r="N152" s="38"/>
      <c r="O152" s="37">
        <v>180</v>
      </c>
      <c r="P152" s="412" t="s">
        <v>266</v>
      </c>
      <c r="Q152" s="340"/>
      <c r="R152" s="340"/>
      <c r="S152" s="340"/>
      <c r="T152" s="34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267</v>
      </c>
      <c r="AG152" s="81"/>
      <c r="AJ152" s="87" t="s">
        <v>88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268</v>
      </c>
      <c r="B153" s="63" t="s">
        <v>269</v>
      </c>
      <c r="C153" s="36">
        <v>4301071050</v>
      </c>
      <c r="D153" s="338">
        <v>4607111036216</v>
      </c>
      <c r="E153" s="338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08" t="s">
        <v>270</v>
      </c>
      <c r="Q153" s="340"/>
      <c r="R153" s="340"/>
      <c r="S153" s="340"/>
      <c r="T153" s="34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271</v>
      </c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272</v>
      </c>
      <c r="B154" s="63" t="s">
        <v>273</v>
      </c>
      <c r="C154" s="36">
        <v>4301071061</v>
      </c>
      <c r="D154" s="338">
        <v>4607111036278</v>
      </c>
      <c r="E154" s="338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86</v>
      </c>
      <c r="L154" s="37" t="s">
        <v>87</v>
      </c>
      <c r="M154" s="38" t="s">
        <v>85</v>
      </c>
      <c r="N154" s="38"/>
      <c r="O154" s="37">
        <v>180</v>
      </c>
      <c r="P154" s="409" t="s">
        <v>274</v>
      </c>
      <c r="Q154" s="340"/>
      <c r="R154" s="340"/>
      <c r="S154" s="340"/>
      <c r="T154" s="34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275</v>
      </c>
      <c r="AG154" s="81"/>
      <c r="AJ154" s="87" t="s">
        <v>88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35"/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47"/>
      <c r="P155" s="344" t="s">
        <v>40</v>
      </c>
      <c r="Q155" s="345"/>
      <c r="R155" s="345"/>
      <c r="S155" s="345"/>
      <c r="T155" s="345"/>
      <c r="U155" s="345"/>
      <c r="V155" s="346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335"/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47"/>
      <c r="P156" s="344" t="s">
        <v>40</v>
      </c>
      <c r="Q156" s="345"/>
      <c r="R156" s="345"/>
      <c r="S156" s="345"/>
      <c r="T156" s="345"/>
      <c r="U156" s="345"/>
      <c r="V156" s="346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64" t="s">
        <v>276</v>
      </c>
      <c r="B157" s="364"/>
      <c r="C157" s="364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66"/>
      <c r="AB157" s="66"/>
      <c r="AC157" s="83"/>
    </row>
    <row r="158" spans="1:68" ht="27" customHeight="1" x14ac:dyDescent="0.25">
      <c r="A158" s="63" t="s">
        <v>277</v>
      </c>
      <c r="B158" s="63" t="s">
        <v>278</v>
      </c>
      <c r="C158" s="36">
        <v>4301080153</v>
      </c>
      <c r="D158" s="338">
        <v>4607111036827</v>
      </c>
      <c r="E158" s="338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40"/>
      <c r="R158" s="340"/>
      <c r="S158" s="340"/>
      <c r="T158" s="34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279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280</v>
      </c>
      <c r="B159" s="63" t="s">
        <v>281</v>
      </c>
      <c r="C159" s="36">
        <v>4301080154</v>
      </c>
      <c r="D159" s="338">
        <v>4607111036834</v>
      </c>
      <c r="E159" s="338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90</v>
      </c>
      <c r="P159" s="4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40"/>
      <c r="R159" s="340"/>
      <c r="S159" s="340"/>
      <c r="T159" s="34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279</v>
      </c>
      <c r="AG159" s="81"/>
      <c r="AJ159" s="87" t="s">
        <v>88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35"/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47"/>
      <c r="P160" s="344" t="s">
        <v>40</v>
      </c>
      <c r="Q160" s="345"/>
      <c r="R160" s="345"/>
      <c r="S160" s="345"/>
      <c r="T160" s="345"/>
      <c r="U160" s="345"/>
      <c r="V160" s="346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335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47"/>
      <c r="P161" s="344" t="s">
        <v>40</v>
      </c>
      <c r="Q161" s="345"/>
      <c r="R161" s="345"/>
      <c r="S161" s="345"/>
      <c r="T161" s="345"/>
      <c r="U161" s="345"/>
      <c r="V161" s="346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76" t="s">
        <v>282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54"/>
      <c r="AB162" s="54"/>
      <c r="AC162" s="54"/>
    </row>
    <row r="163" spans="1:68" ht="16.5" customHeight="1" x14ac:dyDescent="0.25">
      <c r="A163" s="372" t="s">
        <v>283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372"/>
      <c r="Y163" s="372"/>
      <c r="Z163" s="372"/>
      <c r="AA163" s="65"/>
      <c r="AB163" s="65"/>
      <c r="AC163" s="82"/>
    </row>
    <row r="164" spans="1:68" ht="14.25" customHeight="1" x14ac:dyDescent="0.25">
      <c r="A164" s="364" t="s">
        <v>90</v>
      </c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66"/>
      <c r="AB164" s="66"/>
      <c r="AC164" s="83"/>
    </row>
    <row r="165" spans="1:68" ht="27" customHeight="1" x14ac:dyDescent="0.25">
      <c r="A165" s="63" t="s">
        <v>284</v>
      </c>
      <c r="B165" s="63" t="s">
        <v>285</v>
      </c>
      <c r="C165" s="36">
        <v>4301132097</v>
      </c>
      <c r="D165" s="338">
        <v>4607111035721</v>
      </c>
      <c r="E165" s="338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87</v>
      </c>
      <c r="M165" s="38" t="s">
        <v>85</v>
      </c>
      <c r="N165" s="38"/>
      <c r="O165" s="37">
        <v>365</v>
      </c>
      <c r="P165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40"/>
      <c r="R165" s="340"/>
      <c r="S165" s="340"/>
      <c r="T165" s="34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286</v>
      </c>
      <c r="AG165" s="81"/>
      <c r="AJ165" s="87" t="s">
        <v>88</v>
      </c>
      <c r="AK165" s="87">
        <v>1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4301132100</v>
      </c>
      <c r="D166" s="338">
        <v>4607111035691</v>
      </c>
      <c r="E166" s="338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87</v>
      </c>
      <c r="M166" s="38" t="s">
        <v>85</v>
      </c>
      <c r="N166" s="38"/>
      <c r="O166" s="37">
        <v>365</v>
      </c>
      <c r="P166" s="40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40"/>
      <c r="R166" s="340"/>
      <c r="S166" s="340"/>
      <c r="T166" s="341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289</v>
      </c>
      <c r="AG166" s="81"/>
      <c r="AJ166" s="87" t="s">
        <v>88</v>
      </c>
      <c r="AK166" s="87">
        <v>1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4301132079</v>
      </c>
      <c r="D167" s="338">
        <v>4607111038487</v>
      </c>
      <c r="E167" s="338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95</v>
      </c>
      <c r="L167" s="37" t="s">
        <v>87</v>
      </c>
      <c r="M167" s="38" t="s">
        <v>85</v>
      </c>
      <c r="N167" s="38"/>
      <c r="O167" s="37">
        <v>180</v>
      </c>
      <c r="P167" s="4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40"/>
      <c r="R167" s="340"/>
      <c r="S167" s="340"/>
      <c r="T167" s="34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292</v>
      </c>
      <c r="AG167" s="81"/>
      <c r="AJ167" s="87" t="s">
        <v>88</v>
      </c>
      <c r="AK167" s="87">
        <v>1</v>
      </c>
      <c r="BB167" s="216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35"/>
      <c r="B168" s="335"/>
      <c r="C168" s="335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47"/>
      <c r="P168" s="344" t="s">
        <v>40</v>
      </c>
      <c r="Q168" s="345"/>
      <c r="R168" s="345"/>
      <c r="S168" s="345"/>
      <c r="T168" s="345"/>
      <c r="U168" s="345"/>
      <c r="V168" s="346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35"/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47"/>
      <c r="P169" s="344" t="s">
        <v>40</v>
      </c>
      <c r="Q169" s="345"/>
      <c r="R169" s="345"/>
      <c r="S169" s="345"/>
      <c r="T169" s="345"/>
      <c r="U169" s="345"/>
      <c r="V169" s="346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64" t="s">
        <v>293</v>
      </c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66"/>
      <c r="AB170" s="66"/>
      <c r="AC170" s="83"/>
    </row>
    <row r="171" spans="1:68" ht="27" customHeight="1" x14ac:dyDescent="0.25">
      <c r="A171" s="63" t="s">
        <v>294</v>
      </c>
      <c r="B171" s="63" t="s">
        <v>295</v>
      </c>
      <c r="C171" s="36">
        <v>4301051855</v>
      </c>
      <c r="D171" s="338">
        <v>4680115885875</v>
      </c>
      <c r="E171" s="338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300</v>
      </c>
      <c r="L171" s="37" t="s">
        <v>87</v>
      </c>
      <c r="M171" s="38" t="s">
        <v>299</v>
      </c>
      <c r="N171" s="38"/>
      <c r="O171" s="37">
        <v>365</v>
      </c>
      <c r="P171" s="405" t="s">
        <v>296</v>
      </c>
      <c r="Q171" s="340"/>
      <c r="R171" s="340"/>
      <c r="S171" s="340"/>
      <c r="T171" s="34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297</v>
      </c>
      <c r="AG171" s="81"/>
      <c r="AJ171" s="87" t="s">
        <v>88</v>
      </c>
      <c r="AK171" s="87">
        <v>1</v>
      </c>
      <c r="BB171" s="218" t="s">
        <v>298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4301051319</v>
      </c>
      <c r="D172" s="338">
        <v>4680115881204</v>
      </c>
      <c r="E172" s="338"/>
      <c r="F172" s="62">
        <v>0.33</v>
      </c>
      <c r="G172" s="37">
        <v>6</v>
      </c>
      <c r="H172" s="62">
        <v>1.98</v>
      </c>
      <c r="I172" s="62">
        <v>2.246</v>
      </c>
      <c r="J172" s="37">
        <v>156</v>
      </c>
      <c r="K172" s="37" t="s">
        <v>86</v>
      </c>
      <c r="L172" s="37" t="s">
        <v>87</v>
      </c>
      <c r="M172" s="38" t="s">
        <v>299</v>
      </c>
      <c r="N172" s="38"/>
      <c r="O172" s="37">
        <v>365</v>
      </c>
      <c r="P172" s="40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40"/>
      <c r="R172" s="340"/>
      <c r="S172" s="340"/>
      <c r="T172" s="34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IFERROR(IF(X172="","",X172*0.00753),"")</f>
        <v>0</v>
      </c>
      <c r="AA172" s="68" t="s">
        <v>46</v>
      </c>
      <c r="AB172" s="69" t="s">
        <v>46</v>
      </c>
      <c r="AC172" s="219" t="s">
        <v>303</v>
      </c>
      <c r="AG172" s="81"/>
      <c r="AJ172" s="87" t="s">
        <v>88</v>
      </c>
      <c r="AK172" s="87">
        <v>1</v>
      </c>
      <c r="BB172" s="220" t="s">
        <v>298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35"/>
      <c r="B173" s="335"/>
      <c r="C173" s="335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47"/>
      <c r="P173" s="344" t="s">
        <v>40</v>
      </c>
      <c r="Q173" s="345"/>
      <c r="R173" s="345"/>
      <c r="S173" s="345"/>
      <c r="T173" s="345"/>
      <c r="U173" s="345"/>
      <c r="V173" s="346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335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47"/>
      <c r="P174" s="344" t="s">
        <v>40</v>
      </c>
      <c r="Q174" s="345"/>
      <c r="R174" s="345"/>
      <c r="S174" s="345"/>
      <c r="T174" s="345"/>
      <c r="U174" s="345"/>
      <c r="V174" s="346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376" t="s">
        <v>304</v>
      </c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  <c r="U175" s="376"/>
      <c r="V175" s="376"/>
      <c r="W175" s="376"/>
      <c r="X175" s="376"/>
      <c r="Y175" s="376"/>
      <c r="Z175" s="376"/>
      <c r="AA175" s="54"/>
      <c r="AB175" s="54"/>
      <c r="AC175" s="54"/>
    </row>
    <row r="176" spans="1:68" ht="16.5" customHeight="1" x14ac:dyDescent="0.25">
      <c r="A176" s="372" t="s">
        <v>305</v>
      </c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2"/>
      <c r="O176" s="372"/>
      <c r="P176" s="372"/>
      <c r="Q176" s="372"/>
      <c r="R176" s="372"/>
      <c r="S176" s="372"/>
      <c r="T176" s="372"/>
      <c r="U176" s="372"/>
      <c r="V176" s="372"/>
      <c r="W176" s="372"/>
      <c r="X176" s="372"/>
      <c r="Y176" s="372"/>
      <c r="Z176" s="372"/>
      <c r="AA176" s="65"/>
      <c r="AB176" s="65"/>
      <c r="AC176" s="82"/>
    </row>
    <row r="177" spans="1:68" ht="14.25" customHeight="1" x14ac:dyDescent="0.25">
      <c r="A177" s="364" t="s">
        <v>151</v>
      </c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66"/>
      <c r="AB177" s="66"/>
      <c r="AC177" s="83"/>
    </row>
    <row r="178" spans="1:68" ht="27" customHeight="1" x14ac:dyDescent="0.25">
      <c r="A178" s="63" t="s">
        <v>306</v>
      </c>
      <c r="B178" s="63" t="s">
        <v>307</v>
      </c>
      <c r="C178" s="36">
        <v>4301135707</v>
      </c>
      <c r="D178" s="338">
        <v>4620207490198</v>
      </c>
      <c r="E178" s="338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95</v>
      </c>
      <c r="L178" s="37" t="s">
        <v>87</v>
      </c>
      <c r="M178" s="38" t="s">
        <v>85</v>
      </c>
      <c r="N178" s="38"/>
      <c r="O178" s="37">
        <v>180</v>
      </c>
      <c r="P178" s="402" t="s">
        <v>308</v>
      </c>
      <c r="Q178" s="340"/>
      <c r="R178" s="340"/>
      <c r="S178" s="340"/>
      <c r="T178" s="341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310</v>
      </c>
      <c r="AC178" s="221" t="s">
        <v>309</v>
      </c>
      <c r="AG178" s="81"/>
      <c r="AJ178" s="87" t="s">
        <v>88</v>
      </c>
      <c r="AK178" s="87">
        <v>1</v>
      </c>
      <c r="BB178" s="222" t="s">
        <v>94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4301135697</v>
      </c>
      <c r="D179" s="338">
        <v>4620207490259</v>
      </c>
      <c r="E179" s="338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95</v>
      </c>
      <c r="L179" s="37" t="s">
        <v>87</v>
      </c>
      <c r="M179" s="38" t="s">
        <v>85</v>
      </c>
      <c r="N179" s="38"/>
      <c r="O179" s="37">
        <v>180</v>
      </c>
      <c r="P179" s="399" t="s">
        <v>313</v>
      </c>
      <c r="Q179" s="340"/>
      <c r="R179" s="340"/>
      <c r="S179" s="340"/>
      <c r="T179" s="341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310</v>
      </c>
      <c r="AC179" s="223" t="s">
        <v>309</v>
      </c>
      <c r="AG179" s="81"/>
      <c r="AJ179" s="87" t="s">
        <v>88</v>
      </c>
      <c r="AK179" s="87">
        <v>1</v>
      </c>
      <c r="BB179" s="224" t="s">
        <v>94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4301135719</v>
      </c>
      <c r="D180" s="338">
        <v>4620207490235</v>
      </c>
      <c r="E180" s="338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95</v>
      </c>
      <c r="L180" s="37" t="s">
        <v>87</v>
      </c>
      <c r="M180" s="38" t="s">
        <v>85</v>
      </c>
      <c r="N180" s="38"/>
      <c r="O180" s="37">
        <v>180</v>
      </c>
      <c r="P180" s="400" t="s">
        <v>316</v>
      </c>
      <c r="Q180" s="340"/>
      <c r="R180" s="340"/>
      <c r="S180" s="340"/>
      <c r="T180" s="341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25" t="s">
        <v>317</v>
      </c>
      <c r="AG180" s="81"/>
      <c r="AJ180" s="87" t="s">
        <v>88</v>
      </c>
      <c r="AK180" s="87">
        <v>1</v>
      </c>
      <c r="BB180" s="226" t="s">
        <v>94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35"/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47"/>
      <c r="P181" s="344" t="s">
        <v>40</v>
      </c>
      <c r="Q181" s="345"/>
      <c r="R181" s="345"/>
      <c r="S181" s="345"/>
      <c r="T181" s="345"/>
      <c r="U181" s="345"/>
      <c r="V181" s="346"/>
      <c r="W181" s="42" t="s">
        <v>39</v>
      </c>
      <c r="X181" s="43">
        <f>IFERROR(SUM(X178:X180),"0")</f>
        <v>0</v>
      </c>
      <c r="Y181" s="43">
        <f>IFERROR(SUM(Y178:Y180),"0")</f>
        <v>0</v>
      </c>
      <c r="Z181" s="43">
        <f>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335"/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47"/>
      <c r="P182" s="344" t="s">
        <v>40</v>
      </c>
      <c r="Q182" s="345"/>
      <c r="R182" s="345"/>
      <c r="S182" s="345"/>
      <c r="T182" s="345"/>
      <c r="U182" s="345"/>
      <c r="V182" s="346"/>
      <c r="W182" s="42" t="s">
        <v>0</v>
      </c>
      <c r="X182" s="43">
        <f>IFERROR(SUMPRODUCT(X178:X180*H178:H180),"0")</f>
        <v>0</v>
      </c>
      <c r="Y182" s="43">
        <f>IFERROR(SUMPRODUCT(Y178:Y180*H178:H180),"0")</f>
        <v>0</v>
      </c>
      <c r="Z182" s="42"/>
      <c r="AA182" s="67"/>
      <c r="AB182" s="67"/>
      <c r="AC182" s="67"/>
    </row>
    <row r="183" spans="1:68" ht="16.5" customHeight="1" x14ac:dyDescent="0.25">
      <c r="A183" s="372" t="s">
        <v>318</v>
      </c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372"/>
      <c r="Y183" s="372"/>
      <c r="Z183" s="372"/>
      <c r="AA183" s="65"/>
      <c r="AB183" s="65"/>
      <c r="AC183" s="82"/>
    </row>
    <row r="184" spans="1:68" ht="14.25" customHeight="1" x14ac:dyDescent="0.25">
      <c r="A184" s="364" t="s">
        <v>81</v>
      </c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66"/>
      <c r="AB184" s="66"/>
      <c r="AC184" s="83"/>
    </row>
    <row r="185" spans="1:68" ht="16.5" customHeight="1" x14ac:dyDescent="0.25">
      <c r="A185" s="63" t="s">
        <v>319</v>
      </c>
      <c r="B185" s="63" t="s">
        <v>320</v>
      </c>
      <c r="C185" s="36">
        <v>4301070948</v>
      </c>
      <c r="D185" s="338">
        <v>4607111037022</v>
      </c>
      <c r="E185" s="338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86</v>
      </c>
      <c r="L185" s="37" t="s">
        <v>87</v>
      </c>
      <c r="M185" s="38" t="s">
        <v>85</v>
      </c>
      <c r="N185" s="38"/>
      <c r="O185" s="37">
        <v>180</v>
      </c>
      <c r="P185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40"/>
      <c r="R185" s="340"/>
      <c r="S185" s="340"/>
      <c r="T185" s="34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321</v>
      </c>
      <c r="AG185" s="81"/>
      <c r="AJ185" s="87" t="s">
        <v>88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322</v>
      </c>
      <c r="B186" s="63" t="s">
        <v>323</v>
      </c>
      <c r="C186" s="36">
        <v>4301070990</v>
      </c>
      <c r="D186" s="338">
        <v>4607111038494</v>
      </c>
      <c r="E186" s="338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87</v>
      </c>
      <c r="M186" s="38" t="s">
        <v>85</v>
      </c>
      <c r="N186" s="38"/>
      <c r="O186" s="37">
        <v>180</v>
      </c>
      <c r="P186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40"/>
      <c r="R186" s="340"/>
      <c r="S186" s="340"/>
      <c r="T186" s="34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324</v>
      </c>
      <c r="AG186" s="81"/>
      <c r="AJ186" s="87" t="s">
        <v>88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325</v>
      </c>
      <c r="B187" s="63" t="s">
        <v>326</v>
      </c>
      <c r="C187" s="36">
        <v>4301070966</v>
      </c>
      <c r="D187" s="338">
        <v>4607111038135</v>
      </c>
      <c r="E187" s="338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40"/>
      <c r="R187" s="340"/>
      <c r="S187" s="340"/>
      <c r="T187" s="34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327</v>
      </c>
      <c r="AG187" s="81"/>
      <c r="AJ187" s="87" t="s">
        <v>88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35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47"/>
      <c r="P188" s="344" t="s">
        <v>40</v>
      </c>
      <c r="Q188" s="345"/>
      <c r="R188" s="345"/>
      <c r="S188" s="345"/>
      <c r="T188" s="345"/>
      <c r="U188" s="345"/>
      <c r="V188" s="346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35"/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47"/>
      <c r="P189" s="344" t="s">
        <v>40</v>
      </c>
      <c r="Q189" s="345"/>
      <c r="R189" s="345"/>
      <c r="S189" s="345"/>
      <c r="T189" s="345"/>
      <c r="U189" s="345"/>
      <c r="V189" s="346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6.5" customHeight="1" x14ac:dyDescent="0.25">
      <c r="A190" s="372" t="s">
        <v>328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372"/>
      <c r="Y190" s="372"/>
      <c r="Z190" s="372"/>
      <c r="AA190" s="65"/>
      <c r="AB190" s="65"/>
      <c r="AC190" s="82"/>
    </row>
    <row r="191" spans="1:68" ht="14.25" customHeight="1" x14ac:dyDescent="0.25">
      <c r="A191" s="364" t="s">
        <v>81</v>
      </c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66"/>
      <c r="AB191" s="66"/>
      <c r="AC191" s="83"/>
    </row>
    <row r="192" spans="1:68" ht="27" customHeight="1" x14ac:dyDescent="0.25">
      <c r="A192" s="63" t="s">
        <v>329</v>
      </c>
      <c r="B192" s="63" t="s">
        <v>330</v>
      </c>
      <c r="C192" s="36">
        <v>4301070996</v>
      </c>
      <c r="D192" s="338">
        <v>4607111038654</v>
      </c>
      <c r="E192" s="338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86</v>
      </c>
      <c r="L192" s="37" t="s">
        <v>87</v>
      </c>
      <c r="M192" s="38" t="s">
        <v>85</v>
      </c>
      <c r="N192" s="38"/>
      <c r="O192" s="37">
        <v>180</v>
      </c>
      <c r="P192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40"/>
      <c r="R192" s="340"/>
      <c r="S192" s="340"/>
      <c r="T192" s="341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33" t="s">
        <v>331</v>
      </c>
      <c r="AG192" s="81"/>
      <c r="AJ192" s="87" t="s">
        <v>88</v>
      </c>
      <c r="AK192" s="87">
        <v>1</v>
      </c>
      <c r="BB192" s="234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customHeight="1" x14ac:dyDescent="0.25">
      <c r="A193" s="63" t="s">
        <v>332</v>
      </c>
      <c r="B193" s="63" t="s">
        <v>333</v>
      </c>
      <c r="C193" s="36">
        <v>4301070997</v>
      </c>
      <c r="D193" s="338">
        <v>4607111038586</v>
      </c>
      <c r="E193" s="338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3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40"/>
      <c r="R193" s="340"/>
      <c r="S193" s="340"/>
      <c r="T193" s="341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331</v>
      </c>
      <c r="AG193" s="81"/>
      <c r="AJ193" s="87" t="s">
        <v>88</v>
      </c>
      <c r="AK193" s="87">
        <v>1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334</v>
      </c>
      <c r="B194" s="63" t="s">
        <v>335</v>
      </c>
      <c r="C194" s="36">
        <v>4301070962</v>
      </c>
      <c r="D194" s="338">
        <v>4607111038609</v>
      </c>
      <c r="E194" s="338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3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40"/>
      <c r="R194" s="340"/>
      <c r="S194" s="340"/>
      <c r="T194" s="34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336</v>
      </c>
      <c r="AG194" s="81"/>
      <c r="AJ194" s="87" t="s">
        <v>88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337</v>
      </c>
      <c r="B195" s="63" t="s">
        <v>338</v>
      </c>
      <c r="C195" s="36">
        <v>4301070963</v>
      </c>
      <c r="D195" s="338">
        <v>4607111038630</v>
      </c>
      <c r="E195" s="338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40"/>
      <c r="R195" s="340"/>
      <c r="S195" s="340"/>
      <c r="T195" s="34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336</v>
      </c>
      <c r="AG195" s="81"/>
      <c r="AJ195" s="87" t="s">
        <v>88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339</v>
      </c>
      <c r="B196" s="63" t="s">
        <v>340</v>
      </c>
      <c r="C196" s="36">
        <v>4301070959</v>
      </c>
      <c r="D196" s="338">
        <v>4607111038616</v>
      </c>
      <c r="E196" s="338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3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40"/>
      <c r="R196" s="340"/>
      <c r="S196" s="340"/>
      <c r="T196" s="34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331</v>
      </c>
      <c r="AG196" s="81"/>
      <c r="AJ196" s="87" t="s">
        <v>88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341</v>
      </c>
      <c r="B197" s="63" t="s">
        <v>342</v>
      </c>
      <c r="C197" s="36">
        <v>4301070960</v>
      </c>
      <c r="D197" s="338">
        <v>4607111038623</v>
      </c>
      <c r="E197" s="338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40"/>
      <c r="R197" s="340"/>
      <c r="S197" s="340"/>
      <c r="T197" s="34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331</v>
      </c>
      <c r="AG197" s="81"/>
      <c r="AJ197" s="87" t="s">
        <v>88</v>
      </c>
      <c r="AK197" s="87">
        <v>1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x14ac:dyDescent="0.2">
      <c r="A198" s="335"/>
      <c r="B198" s="335"/>
      <c r="C198" s="335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47"/>
      <c r="P198" s="344" t="s">
        <v>40</v>
      </c>
      <c r="Q198" s="345"/>
      <c r="R198" s="345"/>
      <c r="S198" s="345"/>
      <c r="T198" s="345"/>
      <c r="U198" s="345"/>
      <c r="V198" s="346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35"/>
      <c r="B199" s="335"/>
      <c r="C199" s="335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47"/>
      <c r="P199" s="344" t="s">
        <v>40</v>
      </c>
      <c r="Q199" s="345"/>
      <c r="R199" s="345"/>
      <c r="S199" s="345"/>
      <c r="T199" s="345"/>
      <c r="U199" s="345"/>
      <c r="V199" s="346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</row>
    <row r="200" spans="1:68" ht="16.5" customHeight="1" x14ac:dyDescent="0.25">
      <c r="A200" s="372" t="s">
        <v>343</v>
      </c>
      <c r="B200" s="372"/>
      <c r="C200" s="372"/>
      <c r="D200" s="372"/>
      <c r="E200" s="372"/>
      <c r="F200" s="372"/>
      <c r="G200" s="372"/>
      <c r="H200" s="372"/>
      <c r="I200" s="372"/>
      <c r="J200" s="372"/>
      <c r="K200" s="372"/>
      <c r="L200" s="372"/>
      <c r="M200" s="372"/>
      <c r="N200" s="372"/>
      <c r="O200" s="372"/>
      <c r="P200" s="372"/>
      <c r="Q200" s="372"/>
      <c r="R200" s="372"/>
      <c r="S200" s="372"/>
      <c r="T200" s="372"/>
      <c r="U200" s="372"/>
      <c r="V200" s="372"/>
      <c r="W200" s="372"/>
      <c r="X200" s="372"/>
      <c r="Y200" s="372"/>
      <c r="Z200" s="372"/>
      <c r="AA200" s="65"/>
      <c r="AB200" s="65"/>
      <c r="AC200" s="82"/>
    </row>
    <row r="201" spans="1:68" ht="14.25" customHeight="1" x14ac:dyDescent="0.25">
      <c r="A201" s="364" t="s">
        <v>81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6"/>
      <c r="AB201" s="66"/>
      <c r="AC201" s="83"/>
    </row>
    <row r="202" spans="1:68" ht="27" customHeight="1" x14ac:dyDescent="0.25">
      <c r="A202" s="63" t="s">
        <v>344</v>
      </c>
      <c r="B202" s="63" t="s">
        <v>345</v>
      </c>
      <c r="C202" s="36">
        <v>4301070915</v>
      </c>
      <c r="D202" s="338">
        <v>4607111035882</v>
      </c>
      <c r="E202" s="338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86</v>
      </c>
      <c r="L202" s="37" t="s">
        <v>87</v>
      </c>
      <c r="M202" s="38" t="s">
        <v>85</v>
      </c>
      <c r="N202" s="38"/>
      <c r="O202" s="37">
        <v>180</v>
      </c>
      <c r="P202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40"/>
      <c r="R202" s="340"/>
      <c r="S202" s="340"/>
      <c r="T202" s="34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346</v>
      </c>
      <c r="AG202" s="81"/>
      <c r="AJ202" s="87" t="s">
        <v>88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347</v>
      </c>
      <c r="B203" s="63" t="s">
        <v>348</v>
      </c>
      <c r="C203" s="36">
        <v>4301070921</v>
      </c>
      <c r="D203" s="338">
        <v>4607111035905</v>
      </c>
      <c r="E203" s="338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3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40"/>
      <c r="R203" s="340"/>
      <c r="S203" s="340"/>
      <c r="T203" s="34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346</v>
      </c>
      <c r="AG203" s="81"/>
      <c r="AJ203" s="87" t="s">
        <v>88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4301070917</v>
      </c>
      <c r="D204" s="338">
        <v>4607111035912</v>
      </c>
      <c r="E204" s="338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3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40"/>
      <c r="R204" s="340"/>
      <c r="S204" s="340"/>
      <c r="T204" s="34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351</v>
      </c>
      <c r="AG204" s="81"/>
      <c r="AJ204" s="87" t="s">
        <v>88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4301070920</v>
      </c>
      <c r="D205" s="338">
        <v>4607111035929</v>
      </c>
      <c r="E205" s="338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3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40"/>
      <c r="R205" s="340"/>
      <c r="S205" s="340"/>
      <c r="T205" s="34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351</v>
      </c>
      <c r="AG205" s="81"/>
      <c r="AJ205" s="87" t="s">
        <v>88</v>
      </c>
      <c r="AK205" s="87">
        <v>1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35"/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47"/>
      <c r="P206" s="344" t="s">
        <v>40</v>
      </c>
      <c r="Q206" s="345"/>
      <c r="R206" s="345"/>
      <c r="S206" s="345"/>
      <c r="T206" s="345"/>
      <c r="U206" s="345"/>
      <c r="V206" s="346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35"/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47"/>
      <c r="P207" s="344" t="s">
        <v>40</v>
      </c>
      <c r="Q207" s="345"/>
      <c r="R207" s="345"/>
      <c r="S207" s="345"/>
      <c r="T207" s="345"/>
      <c r="U207" s="345"/>
      <c r="V207" s="346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72" t="s">
        <v>354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372"/>
      <c r="Y208" s="372"/>
      <c r="Z208" s="372"/>
      <c r="AA208" s="65"/>
      <c r="AB208" s="65"/>
      <c r="AC208" s="82"/>
    </row>
    <row r="209" spans="1:68" ht="14.25" customHeight="1" x14ac:dyDescent="0.25">
      <c r="A209" s="364" t="s">
        <v>81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6"/>
      <c r="AB209" s="66"/>
      <c r="AC209" s="83"/>
    </row>
    <row r="210" spans="1:68" ht="16.5" customHeight="1" x14ac:dyDescent="0.25">
      <c r="A210" s="63" t="s">
        <v>355</v>
      </c>
      <c r="B210" s="63" t="s">
        <v>356</v>
      </c>
      <c r="C210" s="36">
        <v>4301070912</v>
      </c>
      <c r="D210" s="338">
        <v>4607111037213</v>
      </c>
      <c r="E210" s="338"/>
      <c r="F210" s="62">
        <v>0.4</v>
      </c>
      <c r="G210" s="37">
        <v>8</v>
      </c>
      <c r="H210" s="62">
        <v>3.2</v>
      </c>
      <c r="I210" s="62">
        <v>3.44</v>
      </c>
      <c r="J210" s="37">
        <v>144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40"/>
      <c r="R210" s="340"/>
      <c r="S210" s="340"/>
      <c r="T210" s="34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IFERROR(IF(X210="","",X210*0.00866),"")</f>
        <v>0</v>
      </c>
      <c r="AA210" s="68" t="s">
        <v>46</v>
      </c>
      <c r="AB210" s="69" t="s">
        <v>46</v>
      </c>
      <c r="AC210" s="253" t="s">
        <v>357</v>
      </c>
      <c r="AG210" s="81"/>
      <c r="AJ210" s="87" t="s">
        <v>88</v>
      </c>
      <c r="AK210" s="87">
        <v>1</v>
      </c>
      <c r="BB210" s="25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35"/>
      <c r="B211" s="335"/>
      <c r="C211" s="335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47"/>
      <c r="P211" s="344" t="s">
        <v>40</v>
      </c>
      <c r="Q211" s="345"/>
      <c r="R211" s="345"/>
      <c r="S211" s="345"/>
      <c r="T211" s="345"/>
      <c r="U211" s="345"/>
      <c r="V211" s="346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35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47"/>
      <c r="P212" s="344" t="s">
        <v>40</v>
      </c>
      <c r="Q212" s="345"/>
      <c r="R212" s="345"/>
      <c r="S212" s="345"/>
      <c r="T212" s="345"/>
      <c r="U212" s="345"/>
      <c r="V212" s="346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72" t="s">
        <v>358</v>
      </c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372"/>
      <c r="Z213" s="372"/>
      <c r="AA213" s="65"/>
      <c r="AB213" s="65"/>
      <c r="AC213" s="82"/>
    </row>
    <row r="214" spans="1:68" ht="14.25" customHeight="1" x14ac:dyDescent="0.25">
      <c r="A214" s="364" t="s">
        <v>293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6"/>
      <c r="AB214" s="66"/>
      <c r="AC214" s="83"/>
    </row>
    <row r="215" spans="1:68" ht="27" customHeight="1" x14ac:dyDescent="0.25">
      <c r="A215" s="63" t="s">
        <v>359</v>
      </c>
      <c r="B215" s="63" t="s">
        <v>360</v>
      </c>
      <c r="C215" s="36">
        <v>4301051320</v>
      </c>
      <c r="D215" s="338">
        <v>4680115881334</v>
      </c>
      <c r="E215" s="338"/>
      <c r="F215" s="62">
        <v>0.33</v>
      </c>
      <c r="G215" s="37">
        <v>6</v>
      </c>
      <c r="H215" s="62">
        <v>1.98</v>
      </c>
      <c r="I215" s="62">
        <v>2.27</v>
      </c>
      <c r="J215" s="37">
        <v>156</v>
      </c>
      <c r="K215" s="37" t="s">
        <v>86</v>
      </c>
      <c r="L215" s="37" t="s">
        <v>87</v>
      </c>
      <c r="M215" s="38" t="s">
        <v>299</v>
      </c>
      <c r="N215" s="38"/>
      <c r="O215" s="37">
        <v>365</v>
      </c>
      <c r="P215" s="3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40"/>
      <c r="R215" s="340"/>
      <c r="S215" s="340"/>
      <c r="T215" s="34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IFERROR(IF(X215="","",X215*0.00753),"")</f>
        <v>0</v>
      </c>
      <c r="AA215" s="68" t="s">
        <v>46</v>
      </c>
      <c r="AB215" s="69" t="s">
        <v>46</v>
      </c>
      <c r="AC215" s="255" t="s">
        <v>361</v>
      </c>
      <c r="AG215" s="81"/>
      <c r="AJ215" s="87" t="s">
        <v>88</v>
      </c>
      <c r="AK215" s="87">
        <v>1</v>
      </c>
      <c r="BB215" s="256" t="s">
        <v>298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35"/>
      <c r="B216" s="335"/>
      <c r="C216" s="335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47"/>
      <c r="P216" s="344" t="s">
        <v>40</v>
      </c>
      <c r="Q216" s="345"/>
      <c r="R216" s="345"/>
      <c r="S216" s="345"/>
      <c r="T216" s="345"/>
      <c r="U216" s="345"/>
      <c r="V216" s="346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35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47"/>
      <c r="P217" s="344" t="s">
        <v>40</v>
      </c>
      <c r="Q217" s="345"/>
      <c r="R217" s="345"/>
      <c r="S217" s="345"/>
      <c r="T217" s="345"/>
      <c r="U217" s="345"/>
      <c r="V217" s="346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72" t="s">
        <v>362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372"/>
      <c r="Z218" s="372"/>
      <c r="AA218" s="65"/>
      <c r="AB218" s="65"/>
      <c r="AC218" s="82"/>
    </row>
    <row r="219" spans="1:68" ht="14.25" customHeight="1" x14ac:dyDescent="0.25">
      <c r="A219" s="364" t="s">
        <v>81</v>
      </c>
      <c r="B219" s="364"/>
      <c r="C219" s="364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66"/>
      <c r="AB219" s="66"/>
      <c r="AC219" s="83"/>
    </row>
    <row r="220" spans="1:68" ht="16.5" customHeight="1" x14ac:dyDescent="0.25">
      <c r="A220" s="63" t="s">
        <v>363</v>
      </c>
      <c r="B220" s="63" t="s">
        <v>364</v>
      </c>
      <c r="C220" s="36">
        <v>4301071063</v>
      </c>
      <c r="D220" s="338">
        <v>4607111039019</v>
      </c>
      <c r="E220" s="338"/>
      <c r="F220" s="62">
        <v>0.43</v>
      </c>
      <c r="G220" s="37">
        <v>16</v>
      </c>
      <c r="H220" s="62">
        <v>6.88</v>
      </c>
      <c r="I220" s="62">
        <v>7.2060000000000004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384" t="s">
        <v>365</v>
      </c>
      <c r="Q220" s="340"/>
      <c r="R220" s="340"/>
      <c r="S220" s="340"/>
      <c r="T220" s="34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7" t="s">
        <v>366</v>
      </c>
      <c r="AG220" s="81"/>
      <c r="AJ220" s="87" t="s">
        <v>88</v>
      </c>
      <c r="AK220" s="87">
        <v>1</v>
      </c>
      <c r="BB220" s="25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16.5" customHeight="1" x14ac:dyDescent="0.25">
      <c r="A221" s="63" t="s">
        <v>367</v>
      </c>
      <c r="B221" s="63" t="s">
        <v>368</v>
      </c>
      <c r="C221" s="36">
        <v>4301071000</v>
      </c>
      <c r="D221" s="338">
        <v>4607111038708</v>
      </c>
      <c r="E221" s="338"/>
      <c r="F221" s="62">
        <v>0.8</v>
      </c>
      <c r="G221" s="37">
        <v>8</v>
      </c>
      <c r="H221" s="62">
        <v>6.4</v>
      </c>
      <c r="I221" s="62">
        <v>6.67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40"/>
      <c r="R221" s="340"/>
      <c r="S221" s="340"/>
      <c r="T221" s="341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366</v>
      </c>
      <c r="AG221" s="81"/>
      <c r="AJ221" s="87" t="s">
        <v>88</v>
      </c>
      <c r="AK221" s="87">
        <v>1</v>
      </c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35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47"/>
      <c r="P222" s="344" t="s">
        <v>40</v>
      </c>
      <c r="Q222" s="345"/>
      <c r="R222" s="345"/>
      <c r="S222" s="345"/>
      <c r="T222" s="345"/>
      <c r="U222" s="345"/>
      <c r="V222" s="346"/>
      <c r="W222" s="42" t="s">
        <v>39</v>
      </c>
      <c r="X222" s="43">
        <f>IFERROR(SUM(X220:X221),"0")</f>
        <v>0</v>
      </c>
      <c r="Y222" s="43">
        <f>IFERROR(SUM(Y220:Y221),"0")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335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47"/>
      <c r="P223" s="344" t="s">
        <v>40</v>
      </c>
      <c r="Q223" s="345"/>
      <c r="R223" s="345"/>
      <c r="S223" s="345"/>
      <c r="T223" s="345"/>
      <c r="U223" s="345"/>
      <c r="V223" s="346"/>
      <c r="W223" s="42" t="s">
        <v>0</v>
      </c>
      <c r="X223" s="43">
        <f>IFERROR(SUMPRODUCT(X220:X221*H220:H221),"0")</f>
        <v>0</v>
      </c>
      <c r="Y223" s="43">
        <f>IFERROR(SUMPRODUCT(Y220:Y221*H220:H221),"0")</f>
        <v>0</v>
      </c>
      <c r="Z223" s="42"/>
      <c r="AA223" s="67"/>
      <c r="AB223" s="67"/>
      <c r="AC223" s="67"/>
    </row>
    <row r="224" spans="1:68" ht="27.75" customHeight="1" x14ac:dyDescent="0.2">
      <c r="A224" s="376" t="s">
        <v>369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76"/>
      <c r="AA224" s="54"/>
      <c r="AB224" s="54"/>
      <c r="AC224" s="54"/>
    </row>
    <row r="225" spans="1:68" ht="16.5" customHeight="1" x14ac:dyDescent="0.25">
      <c r="A225" s="372" t="s">
        <v>370</v>
      </c>
      <c r="B225" s="372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372"/>
      <c r="N225" s="372"/>
      <c r="O225" s="372"/>
      <c r="P225" s="372"/>
      <c r="Q225" s="372"/>
      <c r="R225" s="372"/>
      <c r="S225" s="372"/>
      <c r="T225" s="372"/>
      <c r="U225" s="372"/>
      <c r="V225" s="372"/>
      <c r="W225" s="372"/>
      <c r="X225" s="372"/>
      <c r="Y225" s="372"/>
      <c r="Z225" s="372"/>
      <c r="AA225" s="65"/>
      <c r="AB225" s="65"/>
      <c r="AC225" s="82"/>
    </row>
    <row r="226" spans="1:68" ht="14.25" customHeight="1" x14ac:dyDescent="0.25">
      <c r="A226" s="364" t="s">
        <v>81</v>
      </c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4"/>
      <c r="W226" s="364"/>
      <c r="X226" s="364"/>
      <c r="Y226" s="364"/>
      <c r="Z226" s="364"/>
      <c r="AA226" s="66"/>
      <c r="AB226" s="66"/>
      <c r="AC226" s="83"/>
    </row>
    <row r="227" spans="1:68" ht="27" customHeight="1" x14ac:dyDescent="0.25">
      <c r="A227" s="63" t="s">
        <v>371</v>
      </c>
      <c r="B227" s="63" t="s">
        <v>372</v>
      </c>
      <c r="C227" s="36">
        <v>4301071036</v>
      </c>
      <c r="D227" s="338">
        <v>4607111036162</v>
      </c>
      <c r="E227" s="338"/>
      <c r="F227" s="62">
        <v>0.8</v>
      </c>
      <c r="G227" s="37">
        <v>8</v>
      </c>
      <c r="H227" s="62">
        <v>6.4</v>
      </c>
      <c r="I227" s="62">
        <v>6.6811999999999996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90</v>
      </c>
      <c r="P227" s="382" t="s">
        <v>373</v>
      </c>
      <c r="Q227" s="340"/>
      <c r="R227" s="340"/>
      <c r="S227" s="340"/>
      <c r="T227" s="34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374</v>
      </c>
      <c r="AG227" s="81"/>
      <c r="AJ227" s="87" t="s">
        <v>88</v>
      </c>
      <c r="AK227" s="87">
        <v>1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35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47"/>
      <c r="P228" s="344" t="s">
        <v>40</v>
      </c>
      <c r="Q228" s="345"/>
      <c r="R228" s="345"/>
      <c r="S228" s="345"/>
      <c r="T228" s="345"/>
      <c r="U228" s="345"/>
      <c r="V228" s="346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335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47"/>
      <c r="P229" s="344" t="s">
        <v>40</v>
      </c>
      <c r="Q229" s="345"/>
      <c r="R229" s="345"/>
      <c r="S229" s="345"/>
      <c r="T229" s="345"/>
      <c r="U229" s="345"/>
      <c r="V229" s="346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27.75" customHeight="1" x14ac:dyDescent="0.2">
      <c r="A230" s="376" t="s">
        <v>375</v>
      </c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54"/>
      <c r="AB230" s="54"/>
      <c r="AC230" s="54"/>
    </row>
    <row r="231" spans="1:68" ht="16.5" customHeight="1" x14ac:dyDescent="0.25">
      <c r="A231" s="372" t="s">
        <v>376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72"/>
      <c r="AA231" s="65"/>
      <c r="AB231" s="65"/>
      <c r="AC231" s="82"/>
    </row>
    <row r="232" spans="1:68" ht="14.25" customHeight="1" x14ac:dyDescent="0.25">
      <c r="A232" s="364" t="s">
        <v>81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6"/>
      <c r="AB232" s="66"/>
      <c r="AC232" s="83"/>
    </row>
    <row r="233" spans="1:68" ht="27" customHeight="1" x14ac:dyDescent="0.25">
      <c r="A233" s="63" t="s">
        <v>377</v>
      </c>
      <c r="B233" s="63" t="s">
        <v>378</v>
      </c>
      <c r="C233" s="36">
        <v>4301071029</v>
      </c>
      <c r="D233" s="338">
        <v>4607111035899</v>
      </c>
      <c r="E233" s="338"/>
      <c r="F233" s="62">
        <v>1</v>
      </c>
      <c r="G233" s="37">
        <v>5</v>
      </c>
      <c r="H233" s="62">
        <v>5</v>
      </c>
      <c r="I233" s="62">
        <v>5.2619999999999996</v>
      </c>
      <c r="J233" s="37">
        <v>84</v>
      </c>
      <c r="K233" s="37" t="s">
        <v>86</v>
      </c>
      <c r="L233" s="37" t="s">
        <v>87</v>
      </c>
      <c r="M233" s="38" t="s">
        <v>85</v>
      </c>
      <c r="N233" s="38"/>
      <c r="O233" s="37">
        <v>180</v>
      </c>
      <c r="P233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40"/>
      <c r="R233" s="340"/>
      <c r="S233" s="340"/>
      <c r="T233" s="341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271</v>
      </c>
      <c r="AG233" s="81"/>
      <c r="AJ233" s="87" t="s">
        <v>88</v>
      </c>
      <c r="AK233" s="87">
        <v>1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379</v>
      </c>
      <c r="B234" s="63" t="s">
        <v>380</v>
      </c>
      <c r="C234" s="36">
        <v>4301070991</v>
      </c>
      <c r="D234" s="338">
        <v>4607111038180</v>
      </c>
      <c r="E234" s="338"/>
      <c r="F234" s="62">
        <v>0.4</v>
      </c>
      <c r="G234" s="37">
        <v>16</v>
      </c>
      <c r="H234" s="62">
        <v>6.4</v>
      </c>
      <c r="I234" s="62">
        <v>6.71</v>
      </c>
      <c r="J234" s="37">
        <v>84</v>
      </c>
      <c r="K234" s="37" t="s">
        <v>86</v>
      </c>
      <c r="L234" s="37" t="s">
        <v>87</v>
      </c>
      <c r="M234" s="38" t="s">
        <v>85</v>
      </c>
      <c r="N234" s="38"/>
      <c r="O234" s="37">
        <v>180</v>
      </c>
      <c r="P234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40"/>
      <c r="R234" s="340"/>
      <c r="S234" s="340"/>
      <c r="T234" s="341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381</v>
      </c>
      <c r="AG234" s="81"/>
      <c r="AJ234" s="87" t="s">
        <v>88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35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47"/>
      <c r="P235" s="344" t="s">
        <v>40</v>
      </c>
      <c r="Q235" s="345"/>
      <c r="R235" s="345"/>
      <c r="S235" s="345"/>
      <c r="T235" s="345"/>
      <c r="U235" s="345"/>
      <c r="V235" s="346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335"/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47"/>
      <c r="P236" s="344" t="s">
        <v>40</v>
      </c>
      <c r="Q236" s="345"/>
      <c r="R236" s="345"/>
      <c r="S236" s="345"/>
      <c r="T236" s="345"/>
      <c r="U236" s="345"/>
      <c r="V236" s="346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16.5" customHeight="1" x14ac:dyDescent="0.25">
      <c r="A237" s="372" t="s">
        <v>382</v>
      </c>
      <c r="B237" s="372"/>
      <c r="C237" s="372"/>
      <c r="D237" s="372"/>
      <c r="E237" s="372"/>
      <c r="F237" s="372"/>
      <c r="G237" s="372"/>
      <c r="H237" s="372"/>
      <c r="I237" s="372"/>
      <c r="J237" s="372"/>
      <c r="K237" s="372"/>
      <c r="L237" s="372"/>
      <c r="M237" s="372"/>
      <c r="N237" s="372"/>
      <c r="O237" s="372"/>
      <c r="P237" s="372"/>
      <c r="Q237" s="372"/>
      <c r="R237" s="372"/>
      <c r="S237" s="372"/>
      <c r="T237" s="372"/>
      <c r="U237" s="372"/>
      <c r="V237" s="372"/>
      <c r="W237" s="372"/>
      <c r="X237" s="372"/>
      <c r="Y237" s="372"/>
      <c r="Z237" s="372"/>
      <c r="AA237" s="65"/>
      <c r="AB237" s="65"/>
      <c r="AC237" s="82"/>
    </row>
    <row r="238" spans="1:68" ht="14.25" customHeight="1" x14ac:dyDescent="0.25">
      <c r="A238" s="364" t="s">
        <v>81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6"/>
      <c r="AB238" s="66"/>
      <c r="AC238" s="83"/>
    </row>
    <row r="239" spans="1:68" ht="27" customHeight="1" x14ac:dyDescent="0.25">
      <c r="A239" s="63" t="s">
        <v>383</v>
      </c>
      <c r="B239" s="63" t="s">
        <v>384</v>
      </c>
      <c r="C239" s="36">
        <v>4301070870</v>
      </c>
      <c r="D239" s="338">
        <v>4607111036711</v>
      </c>
      <c r="E239" s="338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86</v>
      </c>
      <c r="L239" s="37" t="s">
        <v>87</v>
      </c>
      <c r="M239" s="38" t="s">
        <v>85</v>
      </c>
      <c r="N239" s="38"/>
      <c r="O239" s="37">
        <v>90</v>
      </c>
      <c r="P239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40"/>
      <c r="R239" s="340"/>
      <c r="S239" s="340"/>
      <c r="T239" s="34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67" t="s">
        <v>357</v>
      </c>
      <c r="AG239" s="81"/>
      <c r="AJ239" s="87" t="s">
        <v>88</v>
      </c>
      <c r="AK239" s="87">
        <v>1</v>
      </c>
      <c r="BB239" s="26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35"/>
      <c r="B240" s="335"/>
      <c r="C240" s="335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47"/>
      <c r="P240" s="344" t="s">
        <v>40</v>
      </c>
      <c r="Q240" s="345"/>
      <c r="R240" s="345"/>
      <c r="S240" s="345"/>
      <c r="T240" s="345"/>
      <c r="U240" s="345"/>
      <c r="V240" s="34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35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47"/>
      <c r="P241" s="344" t="s">
        <v>40</v>
      </c>
      <c r="Q241" s="345"/>
      <c r="R241" s="345"/>
      <c r="S241" s="345"/>
      <c r="T241" s="345"/>
      <c r="U241" s="345"/>
      <c r="V241" s="34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76" t="s">
        <v>385</v>
      </c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  <c r="N242" s="376"/>
      <c r="O242" s="376"/>
      <c r="P242" s="376"/>
      <c r="Q242" s="376"/>
      <c r="R242" s="376"/>
      <c r="S242" s="376"/>
      <c r="T242" s="376"/>
      <c r="U242" s="376"/>
      <c r="V242" s="376"/>
      <c r="W242" s="376"/>
      <c r="X242" s="376"/>
      <c r="Y242" s="376"/>
      <c r="Z242" s="376"/>
      <c r="AA242" s="54"/>
      <c r="AB242" s="54"/>
      <c r="AC242" s="54"/>
    </row>
    <row r="243" spans="1:68" ht="16.5" customHeight="1" x14ac:dyDescent="0.25">
      <c r="A243" s="372" t="s">
        <v>386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372"/>
      <c r="Z243" s="372"/>
      <c r="AA243" s="65"/>
      <c r="AB243" s="65"/>
      <c r="AC243" s="82"/>
    </row>
    <row r="244" spans="1:68" ht="14.25" customHeight="1" x14ac:dyDescent="0.25">
      <c r="A244" s="364" t="s">
        <v>151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6"/>
      <c r="AB244" s="66"/>
      <c r="AC244" s="83"/>
    </row>
    <row r="245" spans="1:68" ht="37.5" customHeight="1" x14ac:dyDescent="0.25">
      <c r="A245" s="63" t="s">
        <v>387</v>
      </c>
      <c r="B245" s="63" t="s">
        <v>388</v>
      </c>
      <c r="C245" s="36">
        <v>4301135400</v>
      </c>
      <c r="D245" s="338">
        <v>4607111039361</v>
      </c>
      <c r="E245" s="338"/>
      <c r="F245" s="62">
        <v>0.25</v>
      </c>
      <c r="G245" s="37">
        <v>12</v>
      </c>
      <c r="H245" s="62">
        <v>3</v>
      </c>
      <c r="I245" s="62">
        <v>3.7035999999999998</v>
      </c>
      <c r="J245" s="37">
        <v>70</v>
      </c>
      <c r="K245" s="37" t="s">
        <v>95</v>
      </c>
      <c r="L245" s="37" t="s">
        <v>87</v>
      </c>
      <c r="M245" s="38" t="s">
        <v>85</v>
      </c>
      <c r="N245" s="38"/>
      <c r="O245" s="37">
        <v>180</v>
      </c>
      <c r="P245" s="377" t="s">
        <v>389</v>
      </c>
      <c r="Q245" s="340"/>
      <c r="R245" s="340"/>
      <c r="S245" s="340"/>
      <c r="T245" s="34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9" t="s">
        <v>390</v>
      </c>
      <c r="AG245" s="81"/>
      <c r="AJ245" s="87" t="s">
        <v>88</v>
      </c>
      <c r="AK245" s="87">
        <v>1</v>
      </c>
      <c r="BB245" s="270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35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47"/>
      <c r="P246" s="344" t="s">
        <v>40</v>
      </c>
      <c r="Q246" s="345"/>
      <c r="R246" s="345"/>
      <c r="S246" s="345"/>
      <c r="T246" s="345"/>
      <c r="U246" s="345"/>
      <c r="V246" s="34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35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47"/>
      <c r="P247" s="344" t="s">
        <v>40</v>
      </c>
      <c r="Q247" s="345"/>
      <c r="R247" s="345"/>
      <c r="S247" s="345"/>
      <c r="T247" s="345"/>
      <c r="U247" s="345"/>
      <c r="V247" s="34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76" t="s">
        <v>255</v>
      </c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  <c r="AA248" s="54"/>
      <c r="AB248" s="54"/>
      <c r="AC248" s="54"/>
    </row>
    <row r="249" spans="1:68" ht="16.5" customHeight="1" x14ac:dyDescent="0.25">
      <c r="A249" s="372" t="s">
        <v>255</v>
      </c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372"/>
      <c r="Y249" s="372"/>
      <c r="Z249" s="372"/>
      <c r="AA249" s="65"/>
      <c r="AB249" s="65"/>
      <c r="AC249" s="82"/>
    </row>
    <row r="250" spans="1:68" ht="14.25" customHeight="1" x14ac:dyDescent="0.25">
      <c r="A250" s="364" t="s">
        <v>81</v>
      </c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66"/>
      <c r="AB250" s="66"/>
      <c r="AC250" s="83"/>
    </row>
    <row r="251" spans="1:68" ht="27" customHeight="1" x14ac:dyDescent="0.25">
      <c r="A251" s="63" t="s">
        <v>391</v>
      </c>
      <c r="B251" s="63" t="s">
        <v>392</v>
      </c>
      <c r="C251" s="36">
        <v>4301071014</v>
      </c>
      <c r="D251" s="338">
        <v>4640242181264</v>
      </c>
      <c r="E251" s="338"/>
      <c r="F251" s="62">
        <v>0.7</v>
      </c>
      <c r="G251" s="37">
        <v>10</v>
      </c>
      <c r="H251" s="62">
        <v>7</v>
      </c>
      <c r="I251" s="62">
        <v>7.28</v>
      </c>
      <c r="J251" s="37">
        <v>84</v>
      </c>
      <c r="K251" s="37" t="s">
        <v>86</v>
      </c>
      <c r="L251" s="37" t="s">
        <v>87</v>
      </c>
      <c r="M251" s="38" t="s">
        <v>85</v>
      </c>
      <c r="N251" s="38"/>
      <c r="O251" s="37">
        <v>180</v>
      </c>
      <c r="P251" s="373" t="s">
        <v>393</v>
      </c>
      <c r="Q251" s="340"/>
      <c r="R251" s="340"/>
      <c r="S251" s="340"/>
      <c r="T251" s="34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394</v>
      </c>
      <c r="AG251" s="81"/>
      <c r="AJ251" s="87" t="s">
        <v>88</v>
      </c>
      <c r="AK251" s="87">
        <v>1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395</v>
      </c>
      <c r="B252" s="63" t="s">
        <v>396</v>
      </c>
      <c r="C252" s="36">
        <v>4301071021</v>
      </c>
      <c r="D252" s="338">
        <v>4640242181325</v>
      </c>
      <c r="E252" s="338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180</v>
      </c>
      <c r="P252" s="374" t="s">
        <v>397</v>
      </c>
      <c r="Q252" s="340"/>
      <c r="R252" s="340"/>
      <c r="S252" s="340"/>
      <c r="T252" s="34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394</v>
      </c>
      <c r="AG252" s="81"/>
      <c r="AJ252" s="87" t="s">
        <v>88</v>
      </c>
      <c r="AK252" s="87">
        <v>1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398</v>
      </c>
      <c r="B253" s="63" t="s">
        <v>399</v>
      </c>
      <c r="C253" s="36">
        <v>4301070993</v>
      </c>
      <c r="D253" s="338">
        <v>4640242180670</v>
      </c>
      <c r="E253" s="338"/>
      <c r="F253" s="62">
        <v>1</v>
      </c>
      <c r="G253" s="37">
        <v>6</v>
      </c>
      <c r="H253" s="62">
        <v>6</v>
      </c>
      <c r="I253" s="62">
        <v>6.23</v>
      </c>
      <c r="J253" s="37">
        <v>84</v>
      </c>
      <c r="K253" s="37" t="s">
        <v>86</v>
      </c>
      <c r="L253" s="37" t="s">
        <v>87</v>
      </c>
      <c r="M253" s="38" t="s">
        <v>85</v>
      </c>
      <c r="N253" s="38"/>
      <c r="O253" s="37">
        <v>180</v>
      </c>
      <c r="P253" s="375" t="s">
        <v>400</v>
      </c>
      <c r="Q253" s="340"/>
      <c r="R253" s="340"/>
      <c r="S253" s="340"/>
      <c r="T253" s="34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401</v>
      </c>
      <c r="AG253" s="81"/>
      <c r="AJ253" s="87" t="s">
        <v>88</v>
      </c>
      <c r="AK253" s="87">
        <v>1</v>
      </c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35"/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47"/>
      <c r="P254" s="344" t="s">
        <v>40</v>
      </c>
      <c r="Q254" s="345"/>
      <c r="R254" s="345"/>
      <c r="S254" s="345"/>
      <c r="T254" s="345"/>
      <c r="U254" s="345"/>
      <c r="V254" s="346"/>
      <c r="W254" s="42" t="s">
        <v>39</v>
      </c>
      <c r="X254" s="43">
        <f>IFERROR(SUM(X251:X253),"0")</f>
        <v>0</v>
      </c>
      <c r="Y254" s="43">
        <f>IFERROR(SUM(Y251:Y253),"0")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335"/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47"/>
      <c r="P255" s="344" t="s">
        <v>40</v>
      </c>
      <c r="Q255" s="345"/>
      <c r="R255" s="345"/>
      <c r="S255" s="345"/>
      <c r="T255" s="345"/>
      <c r="U255" s="345"/>
      <c r="V255" s="346"/>
      <c r="W255" s="42" t="s">
        <v>0</v>
      </c>
      <c r="X255" s="43">
        <f>IFERROR(SUMPRODUCT(X251:X253*H251:H253),"0")</f>
        <v>0</v>
      </c>
      <c r="Y255" s="43">
        <f>IFERROR(SUMPRODUCT(Y251:Y253*H251:H253),"0")</f>
        <v>0</v>
      </c>
      <c r="Z255" s="42"/>
      <c r="AA255" s="67"/>
      <c r="AB255" s="67"/>
      <c r="AC255" s="67"/>
    </row>
    <row r="256" spans="1:68" ht="14.25" customHeight="1" x14ac:dyDescent="0.25">
      <c r="A256" s="364" t="s">
        <v>156</v>
      </c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66"/>
      <c r="AB256" s="66"/>
      <c r="AC256" s="83"/>
    </row>
    <row r="257" spans="1:68" ht="27" customHeight="1" x14ac:dyDescent="0.25">
      <c r="A257" s="63" t="s">
        <v>402</v>
      </c>
      <c r="B257" s="63" t="s">
        <v>403</v>
      </c>
      <c r="C257" s="36">
        <v>4301131019</v>
      </c>
      <c r="D257" s="338">
        <v>4640242180427</v>
      </c>
      <c r="E257" s="338"/>
      <c r="F257" s="62">
        <v>1.8</v>
      </c>
      <c r="G257" s="37">
        <v>1</v>
      </c>
      <c r="H257" s="62">
        <v>1.8</v>
      </c>
      <c r="I257" s="62">
        <v>1.915</v>
      </c>
      <c r="J257" s="37">
        <v>234</v>
      </c>
      <c r="K257" s="37" t="s">
        <v>147</v>
      </c>
      <c r="L257" s="37" t="s">
        <v>87</v>
      </c>
      <c r="M257" s="38" t="s">
        <v>85</v>
      </c>
      <c r="N257" s="38"/>
      <c r="O257" s="37">
        <v>180</v>
      </c>
      <c r="P257" s="370" t="s">
        <v>404</v>
      </c>
      <c r="Q257" s="340"/>
      <c r="R257" s="340"/>
      <c r="S257" s="340"/>
      <c r="T257" s="34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IFERROR(IF(X257="","",X257*0.00502),"")</f>
        <v>0</v>
      </c>
      <c r="AA257" s="68" t="s">
        <v>46</v>
      </c>
      <c r="AB257" s="69" t="s">
        <v>46</v>
      </c>
      <c r="AC257" s="277" t="s">
        <v>405</v>
      </c>
      <c r="AG257" s="81"/>
      <c r="AJ257" s="87" t="s">
        <v>88</v>
      </c>
      <c r="AK257" s="87">
        <v>1</v>
      </c>
      <c r="BB257" s="278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35"/>
      <c r="B258" s="335"/>
      <c r="C258" s="335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47"/>
      <c r="P258" s="344" t="s">
        <v>40</v>
      </c>
      <c r="Q258" s="345"/>
      <c r="R258" s="345"/>
      <c r="S258" s="345"/>
      <c r="T258" s="345"/>
      <c r="U258" s="345"/>
      <c r="V258" s="346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35"/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47"/>
      <c r="P259" s="344" t="s">
        <v>40</v>
      </c>
      <c r="Q259" s="345"/>
      <c r="R259" s="345"/>
      <c r="S259" s="345"/>
      <c r="T259" s="345"/>
      <c r="U259" s="345"/>
      <c r="V259" s="346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64" t="s">
        <v>90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66"/>
      <c r="AB260" s="66"/>
      <c r="AC260" s="83"/>
    </row>
    <row r="261" spans="1:68" ht="27" customHeight="1" x14ac:dyDescent="0.25">
      <c r="A261" s="63" t="s">
        <v>406</v>
      </c>
      <c r="B261" s="63" t="s">
        <v>407</v>
      </c>
      <c r="C261" s="36">
        <v>4301132080</v>
      </c>
      <c r="D261" s="338">
        <v>4640242180397</v>
      </c>
      <c r="E261" s="338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371" t="s">
        <v>408</v>
      </c>
      <c r="Q261" s="340"/>
      <c r="R261" s="340"/>
      <c r="S261" s="340"/>
      <c r="T261" s="34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9" t="s">
        <v>409</v>
      </c>
      <c r="AG261" s="81"/>
      <c r="AJ261" s="87" t="s">
        <v>88</v>
      </c>
      <c r="AK261" s="87">
        <v>1</v>
      </c>
      <c r="BB261" s="280" t="s">
        <v>94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410</v>
      </c>
      <c r="B262" s="63" t="s">
        <v>411</v>
      </c>
      <c r="C262" s="36">
        <v>4301132104</v>
      </c>
      <c r="D262" s="338">
        <v>4640242181219</v>
      </c>
      <c r="E262" s="338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147</v>
      </c>
      <c r="L262" s="37" t="s">
        <v>87</v>
      </c>
      <c r="M262" s="38" t="s">
        <v>85</v>
      </c>
      <c r="N262" s="38"/>
      <c r="O262" s="37">
        <v>180</v>
      </c>
      <c r="P262" s="367" t="s">
        <v>412</v>
      </c>
      <c r="Q262" s="340"/>
      <c r="R262" s="340"/>
      <c r="S262" s="340"/>
      <c r="T262" s="34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81" t="s">
        <v>409</v>
      </c>
      <c r="AG262" s="81"/>
      <c r="AJ262" s="87" t="s">
        <v>88</v>
      </c>
      <c r="AK262" s="87">
        <v>1</v>
      </c>
      <c r="BB262" s="282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35"/>
      <c r="B263" s="335"/>
      <c r="C263" s="335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47"/>
      <c r="P263" s="344" t="s">
        <v>40</v>
      </c>
      <c r="Q263" s="345"/>
      <c r="R263" s="345"/>
      <c r="S263" s="345"/>
      <c r="T263" s="345"/>
      <c r="U263" s="345"/>
      <c r="V263" s="346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35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47"/>
      <c r="P264" s="344" t="s">
        <v>40</v>
      </c>
      <c r="Q264" s="345"/>
      <c r="R264" s="345"/>
      <c r="S264" s="345"/>
      <c r="T264" s="345"/>
      <c r="U264" s="345"/>
      <c r="V264" s="346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64" t="s">
        <v>183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66"/>
      <c r="AB265" s="66"/>
      <c r="AC265" s="83"/>
    </row>
    <row r="266" spans="1:68" ht="27" customHeight="1" x14ac:dyDescent="0.25">
      <c r="A266" s="63" t="s">
        <v>413</v>
      </c>
      <c r="B266" s="63" t="s">
        <v>414</v>
      </c>
      <c r="C266" s="36">
        <v>4301136028</v>
      </c>
      <c r="D266" s="338">
        <v>4640242180304</v>
      </c>
      <c r="E266" s="338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95</v>
      </c>
      <c r="L266" s="37" t="s">
        <v>87</v>
      </c>
      <c r="M266" s="38" t="s">
        <v>85</v>
      </c>
      <c r="N266" s="38"/>
      <c r="O266" s="37">
        <v>180</v>
      </c>
      <c r="P266" s="368" t="s">
        <v>415</v>
      </c>
      <c r="Q266" s="340"/>
      <c r="R266" s="340"/>
      <c r="S266" s="340"/>
      <c r="T266" s="34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3" t="s">
        <v>416</v>
      </c>
      <c r="AG266" s="81"/>
      <c r="AJ266" s="87" t="s">
        <v>88</v>
      </c>
      <c r="AK266" s="87">
        <v>1</v>
      </c>
      <c r="BB266" s="284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417</v>
      </c>
      <c r="B267" s="63" t="s">
        <v>418</v>
      </c>
      <c r="C267" s="36">
        <v>4301136026</v>
      </c>
      <c r="D267" s="338">
        <v>4640242180236</v>
      </c>
      <c r="E267" s="338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86</v>
      </c>
      <c r="L267" s="37" t="s">
        <v>87</v>
      </c>
      <c r="M267" s="38" t="s">
        <v>85</v>
      </c>
      <c r="N267" s="38"/>
      <c r="O267" s="37">
        <v>180</v>
      </c>
      <c r="P267" s="369" t="s">
        <v>419</v>
      </c>
      <c r="Q267" s="340"/>
      <c r="R267" s="340"/>
      <c r="S267" s="340"/>
      <c r="T267" s="341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5" t="s">
        <v>416</v>
      </c>
      <c r="AG267" s="81"/>
      <c r="AJ267" s="87" t="s">
        <v>88</v>
      </c>
      <c r="AK267" s="87">
        <v>1</v>
      </c>
      <c r="BB267" s="286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420</v>
      </c>
      <c r="B268" s="63" t="s">
        <v>421</v>
      </c>
      <c r="C268" s="36">
        <v>4301136029</v>
      </c>
      <c r="D268" s="338">
        <v>4640242180410</v>
      </c>
      <c r="E268" s="338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36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40"/>
      <c r="R268" s="340"/>
      <c r="S268" s="340"/>
      <c r="T268" s="34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87" t="s">
        <v>416</v>
      </c>
      <c r="AG268" s="81"/>
      <c r="AJ268" s="87" t="s">
        <v>88</v>
      </c>
      <c r="AK268" s="87">
        <v>1</v>
      </c>
      <c r="BB268" s="288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35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47"/>
      <c r="P269" s="344" t="s">
        <v>40</v>
      </c>
      <c r="Q269" s="345"/>
      <c r="R269" s="345"/>
      <c r="S269" s="345"/>
      <c r="T269" s="345"/>
      <c r="U269" s="345"/>
      <c r="V269" s="346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35"/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47"/>
      <c r="P270" s="344" t="s">
        <v>40</v>
      </c>
      <c r="Q270" s="345"/>
      <c r="R270" s="345"/>
      <c r="S270" s="345"/>
      <c r="T270" s="345"/>
      <c r="U270" s="345"/>
      <c r="V270" s="346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64" t="s">
        <v>151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66"/>
      <c r="AB271" s="66"/>
      <c r="AC271" s="83"/>
    </row>
    <row r="272" spans="1:68" ht="27" customHeight="1" x14ac:dyDescent="0.25">
      <c r="A272" s="63" t="s">
        <v>422</v>
      </c>
      <c r="B272" s="63" t="s">
        <v>423</v>
      </c>
      <c r="C272" s="36">
        <v>4301135504</v>
      </c>
      <c r="D272" s="338">
        <v>4640242181554</v>
      </c>
      <c r="E272" s="338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365" t="s">
        <v>424</v>
      </c>
      <c r="Q272" s="340"/>
      <c r="R272" s="340"/>
      <c r="S272" s="340"/>
      <c r="T272" s="34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91" si="24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425</v>
      </c>
      <c r="AG272" s="81"/>
      <c r="AJ272" s="87" t="s">
        <v>88</v>
      </c>
      <c r="AK272" s="87">
        <v>1</v>
      </c>
      <c r="BB272" s="290" t="s">
        <v>94</v>
      </c>
      <c r="BM272" s="81">
        <f t="shared" ref="BM272:BM291" si="25">IFERROR(X272*I272,"0")</f>
        <v>0</v>
      </c>
      <c r="BN272" s="81">
        <f t="shared" ref="BN272:BN291" si="26">IFERROR(Y272*I272,"0")</f>
        <v>0</v>
      </c>
      <c r="BO272" s="81">
        <f t="shared" ref="BO272:BO291" si="27">IFERROR(X272/J272,"0")</f>
        <v>0</v>
      </c>
      <c r="BP272" s="81">
        <f t="shared" ref="BP272:BP291" si="28">IFERROR(Y272/J272,"0")</f>
        <v>0</v>
      </c>
    </row>
    <row r="273" spans="1:68" ht="27" customHeight="1" x14ac:dyDescent="0.25">
      <c r="A273" s="63" t="s">
        <v>426</v>
      </c>
      <c r="B273" s="63" t="s">
        <v>427</v>
      </c>
      <c r="C273" s="36">
        <v>4301135394</v>
      </c>
      <c r="D273" s="338">
        <v>4640242181561</v>
      </c>
      <c r="E273" s="338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366" t="s">
        <v>428</v>
      </c>
      <c r="Q273" s="340"/>
      <c r="R273" s="340"/>
      <c r="S273" s="340"/>
      <c r="T273" s="34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429</v>
      </c>
      <c r="AG273" s="81"/>
      <c r="AJ273" s="87" t="s">
        <v>88</v>
      </c>
      <c r="AK273" s="87">
        <v>1</v>
      </c>
      <c r="BB273" s="292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37.5" customHeight="1" x14ac:dyDescent="0.25">
      <c r="A274" s="63" t="s">
        <v>430</v>
      </c>
      <c r="B274" s="63" t="s">
        <v>431</v>
      </c>
      <c r="C274" s="36">
        <v>4301135552</v>
      </c>
      <c r="D274" s="338">
        <v>4640242181431</v>
      </c>
      <c r="E274" s="338"/>
      <c r="F274" s="62">
        <v>3.5</v>
      </c>
      <c r="G274" s="37">
        <v>1</v>
      </c>
      <c r="H274" s="62">
        <v>3.5</v>
      </c>
      <c r="I274" s="62">
        <v>3.6920000000000002</v>
      </c>
      <c r="J274" s="37">
        <v>126</v>
      </c>
      <c r="K274" s="37" t="s">
        <v>95</v>
      </c>
      <c r="L274" s="37" t="s">
        <v>87</v>
      </c>
      <c r="M274" s="38" t="s">
        <v>85</v>
      </c>
      <c r="N274" s="38"/>
      <c r="O274" s="37">
        <v>180</v>
      </c>
      <c r="P274" s="358" t="s">
        <v>432</v>
      </c>
      <c r="Q274" s="340"/>
      <c r="R274" s="340"/>
      <c r="S274" s="340"/>
      <c r="T274" s="34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433</v>
      </c>
      <c r="AG274" s="81"/>
      <c r="AJ274" s="87" t="s">
        <v>88</v>
      </c>
      <c r="AK274" s="87">
        <v>1</v>
      </c>
      <c r="BB274" s="294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434</v>
      </c>
      <c r="B275" s="63" t="s">
        <v>435</v>
      </c>
      <c r="C275" s="36">
        <v>4301135374</v>
      </c>
      <c r="D275" s="338">
        <v>4640242181424</v>
      </c>
      <c r="E275" s="338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86</v>
      </c>
      <c r="L275" s="37" t="s">
        <v>87</v>
      </c>
      <c r="M275" s="38" t="s">
        <v>85</v>
      </c>
      <c r="N275" s="38"/>
      <c r="O275" s="37">
        <v>180</v>
      </c>
      <c r="P275" s="359" t="s">
        <v>436</v>
      </c>
      <c r="Q275" s="340"/>
      <c r="R275" s="340"/>
      <c r="S275" s="340"/>
      <c r="T275" s="34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95" t="s">
        <v>425</v>
      </c>
      <c r="AG275" s="81"/>
      <c r="AJ275" s="87" t="s">
        <v>88</v>
      </c>
      <c r="AK275" s="87">
        <v>1</v>
      </c>
      <c r="BB275" s="296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437</v>
      </c>
      <c r="B276" s="63" t="s">
        <v>438</v>
      </c>
      <c r="C276" s="36">
        <v>4301135320</v>
      </c>
      <c r="D276" s="338">
        <v>4640242181592</v>
      </c>
      <c r="E276" s="338"/>
      <c r="F276" s="62">
        <v>3.5</v>
      </c>
      <c r="G276" s="37">
        <v>1</v>
      </c>
      <c r="H276" s="62">
        <v>3.5</v>
      </c>
      <c r="I276" s="62">
        <v>3.6850000000000001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360" t="s">
        <v>439</v>
      </c>
      <c r="Q276" s="340"/>
      <c r="R276" s="340"/>
      <c r="S276" s="340"/>
      <c r="T276" s="34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ref="Z276:Z283" si="29">IFERROR(IF(X276="","",X276*0.00936),"")</f>
        <v>0</v>
      </c>
      <c r="AA276" s="68" t="s">
        <v>46</v>
      </c>
      <c r="AB276" s="69" t="s">
        <v>46</v>
      </c>
      <c r="AC276" s="297" t="s">
        <v>440</v>
      </c>
      <c r="AG276" s="81"/>
      <c r="AJ276" s="87" t="s">
        <v>88</v>
      </c>
      <c r="AK276" s="87">
        <v>1</v>
      </c>
      <c r="BB276" s="298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441</v>
      </c>
      <c r="B277" s="63" t="s">
        <v>442</v>
      </c>
      <c r="C277" s="36">
        <v>4301135405</v>
      </c>
      <c r="D277" s="338">
        <v>4640242181523</v>
      </c>
      <c r="E277" s="338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361" t="s">
        <v>443</v>
      </c>
      <c r="Q277" s="340"/>
      <c r="R277" s="340"/>
      <c r="S277" s="340"/>
      <c r="T277" s="34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429</v>
      </c>
      <c r="AG277" s="81"/>
      <c r="AJ277" s="87" t="s">
        <v>88</v>
      </c>
      <c r="AK277" s="87">
        <v>1</v>
      </c>
      <c r="BB277" s="300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444</v>
      </c>
      <c r="B278" s="63" t="s">
        <v>445</v>
      </c>
      <c r="C278" s="36">
        <v>4301135404</v>
      </c>
      <c r="D278" s="338">
        <v>4640242181516</v>
      </c>
      <c r="E278" s="338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362" t="s">
        <v>446</v>
      </c>
      <c r="Q278" s="340"/>
      <c r="R278" s="340"/>
      <c r="S278" s="340"/>
      <c r="T278" s="34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433</v>
      </c>
      <c r="AG278" s="81"/>
      <c r="AJ278" s="87" t="s">
        <v>88</v>
      </c>
      <c r="AK278" s="87">
        <v>1</v>
      </c>
      <c r="BB278" s="302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447</v>
      </c>
      <c r="B279" s="63" t="s">
        <v>448</v>
      </c>
      <c r="C279" s="36">
        <v>4301135402</v>
      </c>
      <c r="D279" s="338">
        <v>4640242181493</v>
      </c>
      <c r="E279" s="338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353" t="s">
        <v>449</v>
      </c>
      <c r="Q279" s="340"/>
      <c r="R279" s="340"/>
      <c r="S279" s="340"/>
      <c r="T279" s="34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425</v>
      </c>
      <c r="AG279" s="81"/>
      <c r="AJ279" s="87" t="s">
        <v>88</v>
      </c>
      <c r="AK279" s="87">
        <v>1</v>
      </c>
      <c r="BB279" s="304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450</v>
      </c>
      <c r="B280" s="63" t="s">
        <v>451</v>
      </c>
      <c r="C280" s="36">
        <v>4301135375</v>
      </c>
      <c r="D280" s="338">
        <v>4640242181486</v>
      </c>
      <c r="E280" s="338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354" t="s">
        <v>452</v>
      </c>
      <c r="Q280" s="340"/>
      <c r="R280" s="340"/>
      <c r="S280" s="340"/>
      <c r="T280" s="34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425</v>
      </c>
      <c r="AG280" s="81"/>
      <c r="AJ280" s="87" t="s">
        <v>88</v>
      </c>
      <c r="AK280" s="87">
        <v>1</v>
      </c>
      <c r="BB280" s="306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453</v>
      </c>
      <c r="B281" s="63" t="s">
        <v>454</v>
      </c>
      <c r="C281" s="36">
        <v>4301135403</v>
      </c>
      <c r="D281" s="338">
        <v>4640242181509</v>
      </c>
      <c r="E281" s="338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355" t="s">
        <v>455</v>
      </c>
      <c r="Q281" s="340"/>
      <c r="R281" s="340"/>
      <c r="S281" s="340"/>
      <c r="T281" s="34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425</v>
      </c>
      <c r="AG281" s="81"/>
      <c r="AJ281" s="87" t="s">
        <v>88</v>
      </c>
      <c r="AK281" s="87">
        <v>1</v>
      </c>
      <c r="BB281" s="308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456</v>
      </c>
      <c r="B282" s="63" t="s">
        <v>457</v>
      </c>
      <c r="C282" s="36">
        <v>4301135304</v>
      </c>
      <c r="D282" s="338">
        <v>4640242181240</v>
      </c>
      <c r="E282" s="338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356" t="s">
        <v>458</v>
      </c>
      <c r="Q282" s="340"/>
      <c r="R282" s="340"/>
      <c r="S282" s="340"/>
      <c r="T282" s="34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425</v>
      </c>
      <c r="AG282" s="81"/>
      <c r="AJ282" s="87" t="s">
        <v>88</v>
      </c>
      <c r="AK282" s="87">
        <v>1</v>
      </c>
      <c r="BB282" s="310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459</v>
      </c>
      <c r="B283" s="63" t="s">
        <v>460</v>
      </c>
      <c r="C283" s="36">
        <v>4301135310</v>
      </c>
      <c r="D283" s="338">
        <v>4640242181318</v>
      </c>
      <c r="E283" s="338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95</v>
      </c>
      <c r="L283" s="37" t="s">
        <v>87</v>
      </c>
      <c r="M283" s="38" t="s">
        <v>85</v>
      </c>
      <c r="N283" s="38"/>
      <c r="O283" s="37">
        <v>180</v>
      </c>
      <c r="P283" s="357" t="s">
        <v>461</v>
      </c>
      <c r="Q283" s="340"/>
      <c r="R283" s="340"/>
      <c r="S283" s="340"/>
      <c r="T283" s="34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429</v>
      </c>
      <c r="AG283" s="81"/>
      <c r="AJ283" s="87" t="s">
        <v>88</v>
      </c>
      <c r="AK283" s="87">
        <v>1</v>
      </c>
      <c r="BB283" s="312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462</v>
      </c>
      <c r="B284" s="63" t="s">
        <v>463</v>
      </c>
      <c r="C284" s="36">
        <v>4301135306</v>
      </c>
      <c r="D284" s="338">
        <v>4640242181578</v>
      </c>
      <c r="E284" s="338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147</v>
      </c>
      <c r="L284" s="37" t="s">
        <v>87</v>
      </c>
      <c r="M284" s="38" t="s">
        <v>85</v>
      </c>
      <c r="N284" s="38"/>
      <c r="O284" s="37">
        <v>180</v>
      </c>
      <c r="P284" s="348" t="s">
        <v>464</v>
      </c>
      <c r="Q284" s="340"/>
      <c r="R284" s="340"/>
      <c r="S284" s="340"/>
      <c r="T284" s="34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425</v>
      </c>
      <c r="AG284" s="81"/>
      <c r="AJ284" s="87" t="s">
        <v>88</v>
      </c>
      <c r="AK284" s="87">
        <v>1</v>
      </c>
      <c r="BB284" s="314" t="s">
        <v>94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465</v>
      </c>
      <c r="B285" s="63" t="s">
        <v>466</v>
      </c>
      <c r="C285" s="36">
        <v>4301135305</v>
      </c>
      <c r="D285" s="338">
        <v>4640242181394</v>
      </c>
      <c r="E285" s="338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147</v>
      </c>
      <c r="L285" s="37" t="s">
        <v>87</v>
      </c>
      <c r="M285" s="38" t="s">
        <v>85</v>
      </c>
      <c r="N285" s="38"/>
      <c r="O285" s="37">
        <v>180</v>
      </c>
      <c r="P285" s="349" t="s">
        <v>467</v>
      </c>
      <c r="Q285" s="340"/>
      <c r="R285" s="340"/>
      <c r="S285" s="340"/>
      <c r="T285" s="34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425</v>
      </c>
      <c r="AG285" s="81"/>
      <c r="AJ285" s="87" t="s">
        <v>88</v>
      </c>
      <c r="AK285" s="87">
        <v>1</v>
      </c>
      <c r="BB285" s="316" t="s">
        <v>94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468</v>
      </c>
      <c r="B286" s="63" t="s">
        <v>469</v>
      </c>
      <c r="C286" s="36">
        <v>4301135309</v>
      </c>
      <c r="D286" s="338">
        <v>4640242181332</v>
      </c>
      <c r="E286" s="338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147</v>
      </c>
      <c r="L286" s="37" t="s">
        <v>87</v>
      </c>
      <c r="M286" s="38" t="s">
        <v>85</v>
      </c>
      <c r="N286" s="38"/>
      <c r="O286" s="37">
        <v>180</v>
      </c>
      <c r="P286" s="350" t="s">
        <v>470</v>
      </c>
      <c r="Q286" s="340"/>
      <c r="R286" s="340"/>
      <c r="S286" s="340"/>
      <c r="T286" s="34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425</v>
      </c>
      <c r="AG286" s="81"/>
      <c r="AJ286" s="87" t="s">
        <v>88</v>
      </c>
      <c r="AK286" s="87">
        <v>1</v>
      </c>
      <c r="BB286" s="318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471</v>
      </c>
      <c r="B287" s="63" t="s">
        <v>472</v>
      </c>
      <c r="C287" s="36">
        <v>4301135308</v>
      </c>
      <c r="D287" s="338">
        <v>4640242181349</v>
      </c>
      <c r="E287" s="338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147</v>
      </c>
      <c r="L287" s="37" t="s">
        <v>87</v>
      </c>
      <c r="M287" s="38" t="s">
        <v>85</v>
      </c>
      <c r="N287" s="38"/>
      <c r="O287" s="37">
        <v>180</v>
      </c>
      <c r="P287" s="351" t="s">
        <v>473</v>
      </c>
      <c r="Q287" s="340"/>
      <c r="R287" s="340"/>
      <c r="S287" s="340"/>
      <c r="T287" s="34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425</v>
      </c>
      <c r="AG287" s="81"/>
      <c r="AJ287" s="87" t="s">
        <v>88</v>
      </c>
      <c r="AK287" s="87">
        <v>1</v>
      </c>
      <c r="BB287" s="320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474</v>
      </c>
      <c r="B288" s="63" t="s">
        <v>475</v>
      </c>
      <c r="C288" s="36">
        <v>4301135307</v>
      </c>
      <c r="D288" s="338">
        <v>4640242181370</v>
      </c>
      <c r="E288" s="338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147</v>
      </c>
      <c r="L288" s="37" t="s">
        <v>87</v>
      </c>
      <c r="M288" s="38" t="s">
        <v>85</v>
      </c>
      <c r="N288" s="38"/>
      <c r="O288" s="37">
        <v>180</v>
      </c>
      <c r="P288" s="352" t="s">
        <v>476</v>
      </c>
      <c r="Q288" s="340"/>
      <c r="R288" s="340"/>
      <c r="S288" s="340"/>
      <c r="T288" s="34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477</v>
      </c>
      <c r="AG288" s="81"/>
      <c r="AJ288" s="87" t="s">
        <v>88</v>
      </c>
      <c r="AK288" s="87">
        <v>1</v>
      </c>
      <c r="BB288" s="322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478</v>
      </c>
      <c r="B289" s="63" t="s">
        <v>479</v>
      </c>
      <c r="C289" s="36">
        <v>4301135318</v>
      </c>
      <c r="D289" s="338">
        <v>4607111037480</v>
      </c>
      <c r="E289" s="338"/>
      <c r="F289" s="62">
        <v>1</v>
      </c>
      <c r="G289" s="37">
        <v>4</v>
      </c>
      <c r="H289" s="62">
        <v>4</v>
      </c>
      <c r="I289" s="62">
        <v>4.2724000000000002</v>
      </c>
      <c r="J289" s="37">
        <v>84</v>
      </c>
      <c r="K289" s="37" t="s">
        <v>86</v>
      </c>
      <c r="L289" s="37" t="s">
        <v>87</v>
      </c>
      <c r="M289" s="38" t="s">
        <v>85</v>
      </c>
      <c r="N289" s="38"/>
      <c r="O289" s="37">
        <v>180</v>
      </c>
      <c r="P289" s="339" t="s">
        <v>480</v>
      </c>
      <c r="Q289" s="340"/>
      <c r="R289" s="340"/>
      <c r="S289" s="340"/>
      <c r="T289" s="34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481</v>
      </c>
      <c r="AG289" s="81"/>
      <c r="AJ289" s="87" t="s">
        <v>88</v>
      </c>
      <c r="AK289" s="87">
        <v>1</v>
      </c>
      <c r="BB289" s="324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482</v>
      </c>
      <c r="B290" s="63" t="s">
        <v>483</v>
      </c>
      <c r="C290" s="36">
        <v>4301135319</v>
      </c>
      <c r="D290" s="338">
        <v>4607111037473</v>
      </c>
      <c r="E290" s="338"/>
      <c r="F290" s="62">
        <v>1</v>
      </c>
      <c r="G290" s="37">
        <v>4</v>
      </c>
      <c r="H290" s="62">
        <v>4</v>
      </c>
      <c r="I290" s="62">
        <v>4.2300000000000004</v>
      </c>
      <c r="J290" s="37">
        <v>84</v>
      </c>
      <c r="K290" s="37" t="s">
        <v>86</v>
      </c>
      <c r="L290" s="37" t="s">
        <v>87</v>
      </c>
      <c r="M290" s="38" t="s">
        <v>85</v>
      </c>
      <c r="N290" s="38"/>
      <c r="O290" s="37">
        <v>180</v>
      </c>
      <c r="P290" s="342" t="s">
        <v>484</v>
      </c>
      <c r="Q290" s="340"/>
      <c r="R290" s="340"/>
      <c r="S290" s="340"/>
      <c r="T290" s="34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485</v>
      </c>
      <c r="AG290" s="81"/>
      <c r="AJ290" s="87" t="s">
        <v>88</v>
      </c>
      <c r="AK290" s="87">
        <v>1</v>
      </c>
      <c r="BB290" s="326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486</v>
      </c>
      <c r="B291" s="63" t="s">
        <v>487</v>
      </c>
      <c r="C291" s="36">
        <v>4301135198</v>
      </c>
      <c r="D291" s="338">
        <v>4640242180663</v>
      </c>
      <c r="E291" s="338"/>
      <c r="F291" s="62">
        <v>0.9</v>
      </c>
      <c r="G291" s="37">
        <v>4</v>
      </c>
      <c r="H291" s="62">
        <v>3.6</v>
      </c>
      <c r="I291" s="62">
        <v>3.83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343" t="s">
        <v>488</v>
      </c>
      <c r="Q291" s="340"/>
      <c r="R291" s="340"/>
      <c r="S291" s="340"/>
      <c r="T291" s="34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489</v>
      </c>
      <c r="AG291" s="81"/>
      <c r="AJ291" s="87" t="s">
        <v>88</v>
      </c>
      <c r="AK291" s="87">
        <v>1</v>
      </c>
      <c r="BB291" s="328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x14ac:dyDescent="0.2">
      <c r="A292" s="335"/>
      <c r="B292" s="335"/>
      <c r="C292" s="335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47"/>
      <c r="P292" s="344" t="s">
        <v>40</v>
      </c>
      <c r="Q292" s="345"/>
      <c r="R292" s="345"/>
      <c r="S292" s="345"/>
      <c r="T292" s="345"/>
      <c r="U292" s="345"/>
      <c r="V292" s="346"/>
      <c r="W292" s="42" t="s">
        <v>39</v>
      </c>
      <c r="X292" s="43">
        <f>IFERROR(SUM(X272:X291),"0")</f>
        <v>0</v>
      </c>
      <c r="Y292" s="43">
        <f>IFERROR(SUM(Y272:Y291),"0")</f>
        <v>0</v>
      </c>
      <c r="Z292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335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47"/>
      <c r="P293" s="344" t="s">
        <v>40</v>
      </c>
      <c r="Q293" s="345"/>
      <c r="R293" s="345"/>
      <c r="S293" s="345"/>
      <c r="T293" s="345"/>
      <c r="U293" s="345"/>
      <c r="V293" s="346"/>
      <c r="W293" s="42" t="s">
        <v>0</v>
      </c>
      <c r="X293" s="43">
        <f>IFERROR(SUMPRODUCT(X272:X291*H272:H291),"0")</f>
        <v>0</v>
      </c>
      <c r="Y293" s="43">
        <f>IFERROR(SUMPRODUCT(Y272:Y291*H272:H291),"0")</f>
        <v>0</v>
      </c>
      <c r="Z293" s="42"/>
      <c r="AA293" s="67"/>
      <c r="AB293" s="67"/>
      <c r="AC293" s="67"/>
    </row>
    <row r="294" spans="1:68" ht="15" customHeight="1" x14ac:dyDescent="0.2">
      <c r="A294" s="335"/>
      <c r="B294" s="335"/>
      <c r="C294" s="335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6"/>
      <c r="P294" s="332" t="s">
        <v>33</v>
      </c>
      <c r="Q294" s="333"/>
      <c r="R294" s="333"/>
      <c r="S294" s="333"/>
      <c r="T294" s="333"/>
      <c r="U294" s="333"/>
      <c r="V294" s="334"/>
      <c r="W294" s="42" t="s">
        <v>0</v>
      </c>
      <c r="X294" s="43">
        <f>IFERROR(X24+X33+X39+X44+X60+X66+X71+X77+X87+X94+X106+X112+X119+X126+X131+X137+X142+X148+X156+X161+X169+X174+X182+X189+X199+X207+X212+X217+X223+X229+X236+X241+X247+X255+X259+X264+X270+X293,"0")</f>
        <v>0</v>
      </c>
      <c r="Y294" s="43">
        <f>IFERROR(Y24+Y33+Y39+Y44+Y60+Y66+Y71+Y77+Y87+Y94+Y106+Y112+Y119+Y126+Y131+Y137+Y142+Y148+Y156+Y161+Y169+Y174+Y182+Y189+Y199+Y207+Y212+Y217+Y223+Y229+Y236+Y241+Y247+Y255+Y259+Y264+Y270+Y293,"0")</f>
        <v>0</v>
      </c>
      <c r="Z294" s="42"/>
      <c r="AA294" s="67"/>
      <c r="AB294" s="67"/>
      <c r="AC294" s="67"/>
    </row>
    <row r="295" spans="1:68" x14ac:dyDescent="0.2">
      <c r="A295" s="335"/>
      <c r="B295" s="335"/>
      <c r="C295" s="335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6"/>
      <c r="P295" s="332" t="s">
        <v>34</v>
      </c>
      <c r="Q295" s="333"/>
      <c r="R295" s="333"/>
      <c r="S295" s="333"/>
      <c r="T295" s="333"/>
      <c r="U295" s="333"/>
      <c r="V295" s="334"/>
      <c r="W295" s="42" t="s">
        <v>0</v>
      </c>
      <c r="X295" s="43">
        <f>IFERROR(SUM(BM22:BM291),"0")</f>
        <v>0</v>
      </c>
      <c r="Y295" s="43">
        <f>IFERROR(SUM(BN22:BN291),"0")</f>
        <v>0</v>
      </c>
      <c r="Z295" s="42"/>
      <c r="AA295" s="67"/>
      <c r="AB295" s="67"/>
      <c r="AC295" s="67"/>
    </row>
    <row r="296" spans="1:68" x14ac:dyDescent="0.2">
      <c r="A296" s="335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6"/>
      <c r="P296" s="332" t="s">
        <v>35</v>
      </c>
      <c r="Q296" s="333"/>
      <c r="R296" s="333"/>
      <c r="S296" s="333"/>
      <c r="T296" s="333"/>
      <c r="U296" s="333"/>
      <c r="V296" s="334"/>
      <c r="W296" s="42" t="s">
        <v>20</v>
      </c>
      <c r="X296" s="44">
        <f>ROUNDUP(SUM(BO22:BO291),0)</f>
        <v>0</v>
      </c>
      <c r="Y296" s="44">
        <f>ROUNDUP(SUM(BP22:BP291),0)</f>
        <v>0</v>
      </c>
      <c r="Z296" s="42"/>
      <c r="AA296" s="67"/>
      <c r="AB296" s="67"/>
      <c r="AC296" s="67"/>
    </row>
    <row r="297" spans="1:68" x14ac:dyDescent="0.2">
      <c r="A297" s="335"/>
      <c r="B297" s="335"/>
      <c r="C297" s="335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6"/>
      <c r="P297" s="332" t="s">
        <v>36</v>
      </c>
      <c r="Q297" s="333"/>
      <c r="R297" s="333"/>
      <c r="S297" s="333"/>
      <c r="T297" s="333"/>
      <c r="U297" s="333"/>
      <c r="V297" s="334"/>
      <c r="W297" s="42" t="s">
        <v>0</v>
      </c>
      <c r="X297" s="43">
        <f>GrossWeightTotal+PalletQtyTotal*25</f>
        <v>0</v>
      </c>
      <c r="Y297" s="43">
        <f>GrossWeightTotalR+PalletQtyTotalR*25</f>
        <v>0</v>
      </c>
      <c r="Z297" s="42"/>
      <c r="AA297" s="67"/>
      <c r="AB297" s="67"/>
      <c r="AC297" s="67"/>
    </row>
    <row r="298" spans="1:68" x14ac:dyDescent="0.2">
      <c r="A298" s="335"/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6"/>
      <c r="P298" s="332" t="s">
        <v>37</v>
      </c>
      <c r="Q298" s="333"/>
      <c r="R298" s="333"/>
      <c r="S298" s="333"/>
      <c r="T298" s="333"/>
      <c r="U298" s="333"/>
      <c r="V298" s="334"/>
      <c r="W298" s="42" t="s">
        <v>20</v>
      </c>
      <c r="X298" s="43">
        <f>IFERROR(X23+X32+X38+X43+X59+X65+X70+X76+X86+X93+X105+X111+X118+X125+X130+X136+X141+X147+X155+X160+X168+X173+X181+X188+X198+X206+X211+X216+X222+X228+X235+X240+X246+X254+X258+X263+X269+X292,"0")</f>
        <v>0</v>
      </c>
      <c r="Y298" s="43">
        <f>IFERROR(Y23+Y32+Y38+Y43+Y59+Y65+Y70+Y76+Y86+Y93+Y105+Y111+Y118+Y125+Y130+Y136+Y141+Y147+Y155+Y160+Y168+Y173+Y181+Y188+Y198+Y206+Y211+Y216+Y222+Y228+Y235+Y240+Y246+Y254+Y258+Y263+Y269+Y292,"0")</f>
        <v>0</v>
      </c>
      <c r="Z298" s="42"/>
      <c r="AA298" s="67"/>
      <c r="AB298" s="67"/>
      <c r="AC298" s="67"/>
    </row>
    <row r="299" spans="1:68" ht="14.25" x14ac:dyDescent="0.2">
      <c r="A299" s="335"/>
      <c r="B299" s="335"/>
      <c r="C299" s="335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6"/>
      <c r="P299" s="332" t="s">
        <v>38</v>
      </c>
      <c r="Q299" s="333"/>
      <c r="R299" s="333"/>
      <c r="S299" s="333"/>
      <c r="T299" s="333"/>
      <c r="U299" s="333"/>
      <c r="V299" s="334"/>
      <c r="W299" s="45" t="s">
        <v>52</v>
      </c>
      <c r="X299" s="42"/>
      <c r="Y299" s="42"/>
      <c r="Z299" s="42">
        <f>IFERROR(Z23+Z32+Z38+Z43+Z59+Z65+Z70+Z76+Z86+Z93+Z105+Z111+Z118+Z125+Z130+Z136+Z141+Z147+Z155+Z160+Z168+Z173+Z181+Z188+Z198+Z206+Z211+Z216+Z222+Z228+Z235+Z240+Z246+Z254+Z258+Z263+Z269+Z292,"0")</f>
        <v>0</v>
      </c>
      <c r="AA299" s="67"/>
      <c r="AB299" s="67"/>
      <c r="AC299" s="67"/>
    </row>
    <row r="300" spans="1:68" ht="13.5" thickBot="1" x14ac:dyDescent="0.25"/>
    <row r="301" spans="1:68" ht="27" thickTop="1" thickBot="1" x14ac:dyDescent="0.25">
      <c r="A301" s="46" t="s">
        <v>9</v>
      </c>
      <c r="B301" s="88" t="s">
        <v>80</v>
      </c>
      <c r="C301" s="329" t="s">
        <v>45</v>
      </c>
      <c r="D301" s="329" t="s">
        <v>45</v>
      </c>
      <c r="E301" s="329" t="s">
        <v>45</v>
      </c>
      <c r="F301" s="329" t="s">
        <v>45</v>
      </c>
      <c r="G301" s="329" t="s">
        <v>45</v>
      </c>
      <c r="H301" s="329" t="s">
        <v>45</v>
      </c>
      <c r="I301" s="329" t="s">
        <v>45</v>
      </c>
      <c r="J301" s="329" t="s">
        <v>45</v>
      </c>
      <c r="K301" s="329" t="s">
        <v>45</v>
      </c>
      <c r="L301" s="329" t="s">
        <v>45</v>
      </c>
      <c r="M301" s="329" t="s">
        <v>45</v>
      </c>
      <c r="N301" s="337"/>
      <c r="O301" s="329" t="s">
        <v>45</v>
      </c>
      <c r="P301" s="329" t="s">
        <v>45</v>
      </c>
      <c r="Q301" s="329" t="s">
        <v>45</v>
      </c>
      <c r="R301" s="329" t="s">
        <v>45</v>
      </c>
      <c r="S301" s="329" t="s">
        <v>45</v>
      </c>
      <c r="T301" s="329" t="s">
        <v>254</v>
      </c>
      <c r="U301" s="329" t="s">
        <v>254</v>
      </c>
      <c r="V301" s="88" t="s">
        <v>282</v>
      </c>
      <c r="W301" s="329" t="s">
        <v>304</v>
      </c>
      <c r="X301" s="329" t="s">
        <v>304</v>
      </c>
      <c r="Y301" s="329" t="s">
        <v>304</v>
      </c>
      <c r="Z301" s="329" t="s">
        <v>304</v>
      </c>
      <c r="AA301" s="329" t="s">
        <v>304</v>
      </c>
      <c r="AB301" s="329" t="s">
        <v>304</v>
      </c>
      <c r="AC301" s="329" t="s">
        <v>304</v>
      </c>
      <c r="AD301" s="88" t="s">
        <v>369</v>
      </c>
      <c r="AE301" s="329" t="s">
        <v>375</v>
      </c>
      <c r="AF301" s="329" t="s">
        <v>375</v>
      </c>
      <c r="AG301" s="88" t="s">
        <v>385</v>
      </c>
      <c r="AH301" s="88" t="s">
        <v>255</v>
      </c>
    </row>
    <row r="302" spans="1:68" ht="14.25" customHeight="1" thickTop="1" x14ac:dyDescent="0.2">
      <c r="A302" s="330" t="s">
        <v>10</v>
      </c>
      <c r="B302" s="329" t="s">
        <v>80</v>
      </c>
      <c r="C302" s="329" t="s">
        <v>89</v>
      </c>
      <c r="D302" s="329" t="s">
        <v>102</v>
      </c>
      <c r="E302" s="329" t="s">
        <v>109</v>
      </c>
      <c r="F302" s="329" t="s">
        <v>115</v>
      </c>
      <c r="G302" s="329" t="s">
        <v>143</v>
      </c>
      <c r="H302" s="329" t="s">
        <v>150</v>
      </c>
      <c r="I302" s="329" t="s">
        <v>155</v>
      </c>
      <c r="J302" s="329" t="s">
        <v>163</v>
      </c>
      <c r="K302" s="329" t="s">
        <v>182</v>
      </c>
      <c r="L302" s="329" t="s">
        <v>192</v>
      </c>
      <c r="M302" s="329" t="s">
        <v>211</v>
      </c>
      <c r="N302" s="1"/>
      <c r="O302" s="329" t="s">
        <v>219</v>
      </c>
      <c r="P302" s="329" t="s">
        <v>229</v>
      </c>
      <c r="Q302" s="329" t="s">
        <v>237</v>
      </c>
      <c r="R302" s="329" t="s">
        <v>241</v>
      </c>
      <c r="S302" s="329" t="s">
        <v>250</v>
      </c>
      <c r="T302" s="329" t="s">
        <v>255</v>
      </c>
      <c r="U302" s="329" t="s">
        <v>259</v>
      </c>
      <c r="V302" s="329" t="s">
        <v>283</v>
      </c>
      <c r="W302" s="329" t="s">
        <v>305</v>
      </c>
      <c r="X302" s="329" t="s">
        <v>318</v>
      </c>
      <c r="Y302" s="329" t="s">
        <v>328</v>
      </c>
      <c r="Z302" s="329" t="s">
        <v>343</v>
      </c>
      <c r="AA302" s="329" t="s">
        <v>354</v>
      </c>
      <c r="AB302" s="329" t="s">
        <v>358</v>
      </c>
      <c r="AC302" s="329" t="s">
        <v>362</v>
      </c>
      <c r="AD302" s="329" t="s">
        <v>370</v>
      </c>
      <c r="AE302" s="329" t="s">
        <v>376</v>
      </c>
      <c r="AF302" s="329" t="s">
        <v>382</v>
      </c>
      <c r="AG302" s="329" t="s">
        <v>386</v>
      </c>
      <c r="AH302" s="329" t="s">
        <v>255</v>
      </c>
    </row>
    <row r="303" spans="1:68" ht="13.5" thickBot="1" x14ac:dyDescent="0.25">
      <c r="A303" s="331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1"/>
      <c r="O303" s="329"/>
      <c r="P303" s="329"/>
      <c r="Q303" s="329"/>
      <c r="R303" s="329"/>
      <c r="S303" s="329"/>
      <c r="T303" s="329"/>
      <c r="U303" s="329"/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29"/>
      <c r="AF303" s="329"/>
      <c r="AG303" s="329"/>
      <c r="AH303" s="329"/>
    </row>
    <row r="304" spans="1:68" ht="18" thickTop="1" thickBot="1" x14ac:dyDescent="0.25">
      <c r="A304" s="46" t="s">
        <v>13</v>
      </c>
      <c r="B304" s="52">
        <f>IFERROR(X22*H22,"0")</f>
        <v>0</v>
      </c>
      <c r="C304" s="52">
        <f>IFERROR(X28*H28,"0")+IFERROR(X29*H29,"0")+IFERROR(X30*H30,"0")+IFERROR(X31*H31,"0")</f>
        <v>0</v>
      </c>
      <c r="D304" s="52">
        <f>IFERROR(X36*H36,"0")+IFERROR(X37*H37,"0")</f>
        <v>0</v>
      </c>
      <c r="E304" s="52">
        <f>IFERROR(X42*H42,"0")</f>
        <v>0</v>
      </c>
      <c r="F304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52">
        <f>IFERROR(X63*H63,"0")+IFERROR(X64*H64,"0")</f>
        <v>0</v>
      </c>
      <c r="H304" s="52">
        <f>IFERROR(X69*H69,"0")</f>
        <v>0</v>
      </c>
      <c r="I304" s="52">
        <f>IFERROR(X74*H74,"0")+IFERROR(X75*H75,"0")</f>
        <v>0</v>
      </c>
      <c r="J304" s="52">
        <f>IFERROR(X80*H80,"0")+IFERROR(X81*H81,"0")+IFERROR(X82*H82,"0")+IFERROR(X83*H83,"0")+IFERROR(X84*H84,"0")+IFERROR(X85*H85,"0")</f>
        <v>0</v>
      </c>
      <c r="K304" s="52">
        <f>IFERROR(X90*H90,"0")+IFERROR(X91*H91,"0")+IFERROR(X92*H92,"0")</f>
        <v>0</v>
      </c>
      <c r="L304" s="52">
        <f>IFERROR(X97*H97,"0")+IFERROR(X98*H98,"0")+IFERROR(X99*H99,"0")+IFERROR(X100*H100,"0")+IFERROR(X101*H101,"0")+IFERROR(X102*H102,"0")+IFERROR(X103*H103,"0")+IFERROR(X104*H104,"0")</f>
        <v>0</v>
      </c>
      <c r="M304" s="52">
        <f>IFERROR(X109*H109,"0")+IFERROR(X110*H110,"0")</f>
        <v>0</v>
      </c>
      <c r="N304" s="1"/>
      <c r="O304" s="52">
        <f>IFERROR(X115*H115,"0")+IFERROR(X116*H116,"0")+IFERROR(X117*H117,"0")</f>
        <v>0</v>
      </c>
      <c r="P304" s="52">
        <f>IFERROR(X122*H122,"0")+IFERROR(X123*H123,"0")+IFERROR(X124*H124,"0")</f>
        <v>0</v>
      </c>
      <c r="Q304" s="52">
        <f>IFERROR(X129*H129,"0")</f>
        <v>0</v>
      </c>
      <c r="R304" s="52">
        <f>IFERROR(X134*H134,"0")+IFERROR(X135*H135,"0")</f>
        <v>0</v>
      </c>
      <c r="S304" s="52">
        <f>IFERROR(X140*H140,"0")</f>
        <v>0</v>
      </c>
      <c r="T304" s="52">
        <f>IFERROR(X146*H146,"0")</f>
        <v>0</v>
      </c>
      <c r="U304" s="52">
        <f>IFERROR(X151*H151,"0")+IFERROR(X152*H152,"0")+IFERROR(X153*H153,"0")+IFERROR(X154*H154,"0")+IFERROR(X158*H158,"0")+IFERROR(X159*H159,"0")</f>
        <v>0</v>
      </c>
      <c r="V304" s="52">
        <f>IFERROR(X165*H165,"0")+IFERROR(X166*H166,"0")+IFERROR(X167*H167,"0")+IFERROR(X171*H171,"0")+IFERROR(X172*H172,"0")</f>
        <v>0</v>
      </c>
      <c r="W304" s="52">
        <f>IFERROR(X178*H178,"0")+IFERROR(X179*H179,"0")+IFERROR(X180*H180,"0")</f>
        <v>0</v>
      </c>
      <c r="X304" s="52">
        <f>IFERROR(X185*H185,"0")+IFERROR(X186*H186,"0")+IFERROR(X187*H187,"0")</f>
        <v>0</v>
      </c>
      <c r="Y304" s="52">
        <f>IFERROR(X192*H192,"0")+IFERROR(X193*H193,"0")+IFERROR(X194*H194,"0")+IFERROR(X195*H195,"0")+IFERROR(X196*H196,"0")+IFERROR(X197*H197,"0")</f>
        <v>0</v>
      </c>
      <c r="Z304" s="52">
        <f>IFERROR(X202*H202,"0")+IFERROR(X203*H203,"0")+IFERROR(X204*H204,"0")+IFERROR(X205*H205,"0")</f>
        <v>0</v>
      </c>
      <c r="AA304" s="52">
        <f>IFERROR(X210*H210,"0")</f>
        <v>0</v>
      </c>
      <c r="AB304" s="52">
        <f>IFERROR(X215*H215,"0")</f>
        <v>0</v>
      </c>
      <c r="AC304" s="52">
        <f>IFERROR(X220*H220,"0")+IFERROR(X221*H221,"0")</f>
        <v>0</v>
      </c>
      <c r="AD304" s="52">
        <f>IFERROR(X227*H227,"0")</f>
        <v>0</v>
      </c>
      <c r="AE304" s="52">
        <f>IFERROR(X233*H233,"0")+IFERROR(X234*H234,"0")</f>
        <v>0</v>
      </c>
      <c r="AF304" s="52">
        <f>IFERROR(X239*H239,"0")</f>
        <v>0</v>
      </c>
      <c r="AG304" s="52">
        <f>IFERROR(X245*H245,"0")</f>
        <v>0</v>
      </c>
      <c r="AH304" s="52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0</v>
      </c>
    </row>
    <row r="305" spans="1:3" ht="13.5" thickTop="1" x14ac:dyDescent="0.2">
      <c r="C305" s="1"/>
    </row>
    <row r="306" spans="1:3" ht="19.5" customHeight="1" x14ac:dyDescent="0.2">
      <c r="A306" s="70" t="s">
        <v>62</v>
      </c>
      <c r="B306" s="70" t="s">
        <v>63</v>
      </c>
      <c r="C306" s="70" t="s">
        <v>65</v>
      </c>
    </row>
    <row r="307" spans="1:3" x14ac:dyDescent="0.2">
      <c r="A307" s="71">
        <f>SUMPRODUCT(--(BB:BB="ЗПФ"),--(W:W="кор"),H:H,Y:Y)+SUMPRODUCT(--(BB:BB="ЗПФ"),--(W:W="кг"),Y:Y)</f>
        <v>0</v>
      </c>
      <c r="B307" s="72">
        <f>SUMPRODUCT(--(BB:BB="ПГП"),--(W:W="кор"),H:H,Y:Y)+SUMPRODUCT(--(BB:BB="ПГП"),--(W:W="кг"),Y:Y)</f>
        <v>0</v>
      </c>
      <c r="C307" s="72">
        <f>SUMPRODUCT(--(BB:BB="КИЗ"),--(W:W="кор"),H:H,Y:Y)+SUMPRODUCT(--(BB:BB="КИЗ"),--(W:W="кг"),Y:Y)</f>
        <v>0</v>
      </c>
    </row>
  </sheetData>
  <sheetProtection algorithmName="SHA-512" hashValue="UWszdEBKC1+SmUXMmjurCxmFw2uwOBkBHpao1lIIZx1OM0GkhybAdmayDFO0OWyWFKIHHpUcjKaYMGDXWdsyHA==" saltValue="2e2CaNBRln4p9UmxKZg+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A226:Z226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94:V294"/>
    <mergeCell ref="A294:O299"/>
    <mergeCell ref="P295:V295"/>
    <mergeCell ref="P296:V296"/>
    <mergeCell ref="P297:V297"/>
    <mergeCell ref="P298:V298"/>
    <mergeCell ref="P299:V299"/>
    <mergeCell ref="C301:S301"/>
    <mergeCell ref="T301:U301"/>
    <mergeCell ref="W301:AC301"/>
    <mergeCell ref="AE301:AF301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302:J303"/>
    <mergeCell ref="K302:K303"/>
    <mergeCell ref="L302:L303"/>
    <mergeCell ref="M302:M303"/>
    <mergeCell ref="O302:O303"/>
    <mergeCell ref="P302:P303"/>
    <mergeCell ref="Q302:Q303"/>
    <mergeCell ref="R302:R303"/>
    <mergeCell ref="S302:S303"/>
    <mergeCell ref="T302:T303"/>
    <mergeCell ref="U302:U303"/>
    <mergeCell ref="V302:V303"/>
    <mergeCell ref="W302:W303"/>
    <mergeCell ref="AG302:AG303"/>
    <mergeCell ref="AH302:AH303"/>
    <mergeCell ref="X302:X303"/>
    <mergeCell ref="Y302:Y303"/>
    <mergeCell ref="Z302:Z303"/>
    <mergeCell ref="AA302:AA303"/>
    <mergeCell ref="AB302:AB303"/>
    <mergeCell ref="AC302:AC303"/>
    <mergeCell ref="AD302:AD303"/>
    <mergeCell ref="AE302:AE303"/>
    <mergeCell ref="AF302:AF303"/>
  </mergeCells>
  <phoneticPr fontId="2" type="noConversion"/>
  <conditionalFormatting sqref="P9:R13 A8:N8 A9:C10 H10:N10 J9:N9">
    <cfRule type="expression" dxfId="8" priority="16" stopIfTrue="1">
      <formula>IF($V$5="самовывоз",1,0)</formula>
    </cfRule>
  </conditionalFormatting>
  <conditionalFormatting sqref="H9:I9">
    <cfRule type="expression" dxfId="7" priority="9" stopIfTrue="1">
      <formula>IF($V$5="самовывоз",1,0)</formula>
    </cfRule>
  </conditionalFormatting>
  <conditionalFormatting sqref="F9:G9">
    <cfRule type="expression" dxfId="6" priority="8" stopIfTrue="1">
      <formula>IF($V$5="самовывоз",1,0)</formula>
    </cfRule>
  </conditionalFormatting>
  <conditionalFormatting sqref="F10:G10">
    <cfRule type="expression" dxfId="5" priority="7" stopIfTrue="1">
      <formula>IF($V$5="самовывоз",1,0)</formula>
    </cfRule>
  </conditionalFormatting>
  <conditionalFormatting sqref="D9:E9">
    <cfRule type="expression" dxfId="4" priority="6" stopIfTrue="1">
      <formula>IF($V$5="самовывоз",1,0)</formula>
    </cfRule>
  </conditionalFormatting>
  <conditionalFormatting sqref="D10:E10">
    <cfRule type="expression" dxfId="3" priority="5" stopIfTrue="1">
      <formula>IF($V$5="самовывоз",1,0)</formula>
    </cfRule>
  </conditionalFormatting>
  <conditionalFormatting sqref="P8 P6:R6 P5">
    <cfRule type="expression" dxfId="2" priority="4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91 X266:X268 X261:X262 X257 X251:X253 X245 X239 X233:X234 X227 X220:X221 X215 X210 X202:X205 X192:X197 X185:X187 X178:X180 X171:X172 X165:X167 X158:X159 X151:X154 X146 X140 X134:X135 X129 X122:X124 X115:X117 X109:X110 X97:X104 X90:X92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79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ukeCgPc0oKUIztdez0e9TFiC58m80SCtnzwimVkGgxzHudyYEbZfMH3Xd3wt84jjpM+gdEVIg048m93WJ8t4aw==" saltValue="gADN2CdTu2asqLYSR31H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