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AFF30DFC-5A6E-4818-B0E3-17231E4F8F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2" l="1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Z290" i="2" s="1"/>
  <c r="Y270" i="2"/>
  <c r="BP270" i="2" s="1"/>
  <c r="X268" i="2"/>
  <c r="X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BO264" i="2"/>
  <c r="BM264" i="2"/>
  <c r="Z264" i="2"/>
  <c r="Z267" i="2" s="1"/>
  <c r="Y264" i="2"/>
  <c r="X262" i="2"/>
  <c r="X261" i="2"/>
  <c r="BO260" i="2"/>
  <c r="BM260" i="2"/>
  <c r="Z260" i="2"/>
  <c r="Y260" i="2"/>
  <c r="BP260" i="2" s="1"/>
  <c r="BP259" i="2"/>
  <c r="BO259" i="2"/>
  <c r="BN259" i="2"/>
  <c r="BM259" i="2"/>
  <c r="Z259" i="2"/>
  <c r="Z261" i="2" s="1"/>
  <c r="Y259" i="2"/>
  <c r="Y262" i="2" s="1"/>
  <c r="X257" i="2"/>
  <c r="X256" i="2"/>
  <c r="BO255" i="2"/>
  <c r="BM255" i="2"/>
  <c r="Z255" i="2"/>
  <c r="Z256" i="2" s="1"/>
  <c r="Y255" i="2"/>
  <c r="BN255" i="2" s="1"/>
  <c r="X253" i="2"/>
  <c r="X252" i="2"/>
  <c r="BO251" i="2"/>
  <c r="BM251" i="2"/>
  <c r="Z251" i="2"/>
  <c r="Y251" i="2"/>
  <c r="BO250" i="2"/>
  <c r="BM250" i="2"/>
  <c r="Z250" i="2"/>
  <c r="Y250" i="2"/>
  <c r="BP250" i="2" s="1"/>
  <c r="BO249" i="2"/>
  <c r="BM249" i="2"/>
  <c r="Z249" i="2"/>
  <c r="Z252" i="2" s="1"/>
  <c r="Y249" i="2"/>
  <c r="X245" i="2"/>
  <c r="X244" i="2"/>
  <c r="BP243" i="2"/>
  <c r="BO243" i="2"/>
  <c r="BN243" i="2"/>
  <c r="BM243" i="2"/>
  <c r="Z243" i="2"/>
  <c r="Z244" i="2" s="1"/>
  <c r="Y243" i="2"/>
  <c r="Y245" i="2" s="1"/>
  <c r="X239" i="2"/>
  <c r="X238" i="2"/>
  <c r="BO237" i="2"/>
  <c r="BN237" i="2"/>
  <c r="BM237" i="2"/>
  <c r="Z237" i="2"/>
  <c r="Z238" i="2" s="1"/>
  <c r="Y237" i="2"/>
  <c r="Y239" i="2" s="1"/>
  <c r="P237" i="2"/>
  <c r="X234" i="2"/>
  <c r="X233" i="2"/>
  <c r="BO232" i="2"/>
  <c r="BM232" i="2"/>
  <c r="Z232" i="2"/>
  <c r="Y232" i="2"/>
  <c r="P232" i="2"/>
  <c r="BP231" i="2"/>
  <c r="BO231" i="2"/>
  <c r="BN231" i="2"/>
  <c r="BM231" i="2"/>
  <c r="Z231" i="2"/>
  <c r="Y231" i="2"/>
  <c r="P231" i="2"/>
  <c r="X227" i="2"/>
  <c r="Y226" i="2"/>
  <c r="X226" i="2"/>
  <c r="BP225" i="2"/>
  <c r="BO225" i="2"/>
  <c r="BN225" i="2"/>
  <c r="BM225" i="2"/>
  <c r="Z225" i="2"/>
  <c r="Z226" i="2" s="1"/>
  <c r="Y225" i="2"/>
  <c r="Y227" i="2" s="1"/>
  <c r="Y221" i="2"/>
  <c r="X221" i="2"/>
  <c r="Z220" i="2"/>
  <c r="X220" i="2"/>
  <c r="BO219" i="2"/>
  <c r="BM219" i="2"/>
  <c r="Z219" i="2"/>
  <c r="Y219" i="2"/>
  <c r="P219" i="2"/>
  <c r="BP218" i="2"/>
  <c r="BO218" i="2"/>
  <c r="BN218" i="2"/>
  <c r="BM218" i="2"/>
  <c r="Z218" i="2"/>
  <c r="Y218" i="2"/>
  <c r="Y220" i="2" s="1"/>
  <c r="X215" i="2"/>
  <c r="X214" i="2"/>
  <c r="BO213" i="2"/>
  <c r="BM213" i="2"/>
  <c r="Z213" i="2"/>
  <c r="Z214" i="2" s="1"/>
  <c r="Y213" i="2"/>
  <c r="P213" i="2"/>
  <c r="Y210" i="2"/>
  <c r="X210" i="2"/>
  <c r="Y209" i="2"/>
  <c r="X209" i="2"/>
  <c r="BO208" i="2"/>
  <c r="BM208" i="2"/>
  <c r="Z208" i="2"/>
  <c r="Z209" i="2" s="1"/>
  <c r="Y208" i="2"/>
  <c r="P208" i="2"/>
  <c r="X205" i="2"/>
  <c r="X204" i="2"/>
  <c r="BO203" i="2"/>
  <c r="BM203" i="2"/>
  <c r="Z203" i="2"/>
  <c r="Y203" i="2"/>
  <c r="P203" i="2"/>
  <c r="BP202" i="2"/>
  <c r="BO202" i="2"/>
  <c r="BN202" i="2"/>
  <c r="BM202" i="2"/>
  <c r="Z202" i="2"/>
  <c r="Y202" i="2"/>
  <c r="P202" i="2"/>
  <c r="BO201" i="2"/>
  <c r="BM201" i="2"/>
  <c r="Z201" i="2"/>
  <c r="Y201" i="2"/>
  <c r="P201" i="2"/>
  <c r="BO200" i="2"/>
  <c r="BM200" i="2"/>
  <c r="Z200" i="2"/>
  <c r="Z204" i="2" s="1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BP193" i="2" s="1"/>
  <c r="P193" i="2"/>
  <c r="BO192" i="2"/>
  <c r="BM192" i="2"/>
  <c r="Z192" i="2"/>
  <c r="Y192" i="2"/>
  <c r="P192" i="2"/>
  <c r="BP191" i="2"/>
  <c r="BO191" i="2"/>
  <c r="BN191" i="2"/>
  <c r="BM191" i="2"/>
  <c r="Z191" i="2"/>
  <c r="Y191" i="2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Z186" i="2" s="1"/>
  <c r="Y183" i="2"/>
  <c r="P183" i="2"/>
  <c r="X180" i="2"/>
  <c r="X179" i="2"/>
  <c r="BO178" i="2"/>
  <c r="BM178" i="2"/>
  <c r="Z178" i="2"/>
  <c r="Z179" i="2" s="1"/>
  <c r="Y178" i="2"/>
  <c r="Y180" i="2" s="1"/>
  <c r="X174" i="2"/>
  <c r="X173" i="2"/>
  <c r="BO172" i="2"/>
  <c r="BM172" i="2"/>
  <c r="Z172" i="2"/>
  <c r="Z173" i="2" s="1"/>
  <c r="Y172" i="2"/>
  <c r="BP172" i="2" s="1"/>
  <c r="P172" i="2"/>
  <c r="BO171" i="2"/>
  <c r="BM171" i="2"/>
  <c r="Z171" i="2"/>
  <c r="Y171" i="2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BP166" i="2" s="1"/>
  <c r="P166" i="2"/>
  <c r="BO165" i="2"/>
  <c r="BM165" i="2"/>
  <c r="Z165" i="2"/>
  <c r="Z168" i="2" s="1"/>
  <c r="Y165" i="2"/>
  <c r="BP165" i="2" s="1"/>
  <c r="P165" i="2"/>
  <c r="X161" i="2"/>
  <c r="Y160" i="2"/>
  <c r="X160" i="2"/>
  <c r="BO159" i="2"/>
  <c r="BM159" i="2"/>
  <c r="Z159" i="2"/>
  <c r="Y159" i="2"/>
  <c r="BP159" i="2" s="1"/>
  <c r="P159" i="2"/>
  <c r="BO158" i="2"/>
  <c r="BN158" i="2"/>
  <c r="BM158" i="2"/>
  <c r="Z158" i="2"/>
  <c r="Z160" i="2" s="1"/>
  <c r="Y158" i="2"/>
  <c r="Y161" i="2" s="1"/>
  <c r="P158" i="2"/>
  <c r="X156" i="2"/>
  <c r="X155" i="2"/>
  <c r="BO154" i="2"/>
  <c r="BN154" i="2"/>
  <c r="BM154" i="2"/>
  <c r="Z154" i="2"/>
  <c r="Y154" i="2"/>
  <c r="BP154" i="2" s="1"/>
  <c r="BP153" i="2"/>
  <c r="BO153" i="2"/>
  <c r="BN153" i="2"/>
  <c r="BM153" i="2"/>
  <c r="Z153" i="2"/>
  <c r="Y153" i="2"/>
  <c r="BO152" i="2"/>
  <c r="BM152" i="2"/>
  <c r="Z152" i="2"/>
  <c r="Y152" i="2"/>
  <c r="BO151" i="2"/>
  <c r="BM151" i="2"/>
  <c r="Z151" i="2"/>
  <c r="Y151" i="2"/>
  <c r="X148" i="2"/>
  <c r="Z147" i="2"/>
  <c r="X147" i="2"/>
  <c r="BO146" i="2"/>
  <c r="BM146" i="2"/>
  <c r="Z146" i="2"/>
  <c r="Y146" i="2"/>
  <c r="X142" i="2"/>
  <c r="Z141" i="2"/>
  <c r="X141" i="2"/>
  <c r="BO140" i="2"/>
  <c r="BM140" i="2"/>
  <c r="Z140" i="2"/>
  <c r="Y140" i="2"/>
  <c r="P140" i="2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Y134" i="2"/>
  <c r="Y136" i="2" s="1"/>
  <c r="X131" i="2"/>
  <c r="X130" i="2"/>
  <c r="BO129" i="2"/>
  <c r="BM129" i="2"/>
  <c r="Z129" i="2"/>
  <c r="Z130" i="2" s="1"/>
  <c r="Y129" i="2"/>
  <c r="Y131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BO122" i="2"/>
  <c r="BM122" i="2"/>
  <c r="Z122" i="2"/>
  <c r="Y122" i="2"/>
  <c r="P122" i="2"/>
  <c r="X119" i="2"/>
  <c r="X118" i="2"/>
  <c r="BO117" i="2"/>
  <c r="BN117" i="2"/>
  <c r="BM117" i="2"/>
  <c r="Z117" i="2"/>
  <c r="Z118" i="2" s="1"/>
  <c r="Y117" i="2"/>
  <c r="BP117" i="2" s="1"/>
  <c r="P117" i="2"/>
  <c r="BO116" i="2"/>
  <c r="BM116" i="2"/>
  <c r="Z116" i="2"/>
  <c r="Y116" i="2"/>
  <c r="BO115" i="2"/>
  <c r="BM115" i="2"/>
  <c r="Z115" i="2"/>
  <c r="Y115" i="2"/>
  <c r="P115" i="2"/>
  <c r="X112" i="2"/>
  <c r="X111" i="2"/>
  <c r="BO110" i="2"/>
  <c r="BM110" i="2"/>
  <c r="Z110" i="2"/>
  <c r="Y110" i="2"/>
  <c r="BO109" i="2"/>
  <c r="BM109" i="2"/>
  <c r="Z109" i="2"/>
  <c r="Z111" i="2" s="1"/>
  <c r="Y109" i="2"/>
  <c r="X106" i="2"/>
  <c r="X105" i="2"/>
  <c r="BP104" i="2"/>
  <c r="BO104" i="2"/>
  <c r="BN104" i="2"/>
  <c r="BM104" i="2"/>
  <c r="Z104" i="2"/>
  <c r="Y104" i="2"/>
  <c r="P104" i="2"/>
  <c r="BO103" i="2"/>
  <c r="BM103" i="2"/>
  <c r="Z103" i="2"/>
  <c r="Y103" i="2"/>
  <c r="P103" i="2"/>
  <c r="BO102" i="2"/>
  <c r="BM102" i="2"/>
  <c r="Z102" i="2"/>
  <c r="Y102" i="2"/>
  <c r="BP102" i="2" s="1"/>
  <c r="P102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O98" i="2"/>
  <c r="BN98" i="2"/>
  <c r="BM98" i="2"/>
  <c r="Z98" i="2"/>
  <c r="Z105" i="2" s="1"/>
  <c r="Y98" i="2"/>
  <c r="BP98" i="2" s="1"/>
  <c r="P98" i="2"/>
  <c r="BO97" i="2"/>
  <c r="BM97" i="2"/>
  <c r="Z97" i="2"/>
  <c r="Y97" i="2"/>
  <c r="P97" i="2"/>
  <c r="X94" i="2"/>
  <c r="X93" i="2"/>
  <c r="BO92" i="2"/>
  <c r="BM92" i="2"/>
  <c r="Z92" i="2"/>
  <c r="Y92" i="2"/>
  <c r="P92" i="2"/>
  <c r="BP91" i="2"/>
  <c r="BO91" i="2"/>
  <c r="BN91" i="2"/>
  <c r="BM91" i="2"/>
  <c r="Z91" i="2"/>
  <c r="Y91" i="2"/>
  <c r="P91" i="2"/>
  <c r="BO90" i="2"/>
  <c r="BM90" i="2"/>
  <c r="Z90" i="2"/>
  <c r="Z93" i="2" s="1"/>
  <c r="Y90" i="2"/>
  <c r="Y93" i="2" s="1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BO83" i="2"/>
  <c r="BM83" i="2"/>
  <c r="Z83" i="2"/>
  <c r="Y83" i="2"/>
  <c r="BP83" i="2" s="1"/>
  <c r="P83" i="2"/>
  <c r="BO82" i="2"/>
  <c r="BM82" i="2"/>
  <c r="Z82" i="2"/>
  <c r="Y82" i="2"/>
  <c r="BP82" i="2" s="1"/>
  <c r="BO81" i="2"/>
  <c r="BM81" i="2"/>
  <c r="Z81" i="2"/>
  <c r="Y81" i="2"/>
  <c r="Y86" i="2" s="1"/>
  <c r="P81" i="2"/>
  <c r="BP80" i="2"/>
  <c r="BO80" i="2"/>
  <c r="BN80" i="2"/>
  <c r="BM80" i="2"/>
  <c r="Z80" i="2"/>
  <c r="Z86" i="2" s="1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Z76" i="2" s="1"/>
  <c r="Y74" i="2"/>
  <c r="P74" i="2"/>
  <c r="X71" i="2"/>
  <c r="X70" i="2"/>
  <c r="BO69" i="2"/>
  <c r="BM69" i="2"/>
  <c r="Z69" i="2"/>
  <c r="Z70" i="2" s="1"/>
  <c r="Y69" i="2"/>
  <c r="P69" i="2"/>
  <c r="X66" i="2"/>
  <c r="X65" i="2"/>
  <c r="BO64" i="2"/>
  <c r="BM64" i="2"/>
  <c r="Z64" i="2"/>
  <c r="Y64" i="2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Y52" i="2"/>
  <c r="BO51" i="2"/>
  <c r="BM51" i="2"/>
  <c r="Z51" i="2"/>
  <c r="Y51" i="2"/>
  <c r="BP51" i="2" s="1"/>
  <c r="P51" i="2"/>
  <c r="BO50" i="2"/>
  <c r="BM50" i="2"/>
  <c r="Z50" i="2"/>
  <c r="Y50" i="2"/>
  <c r="BN50" i="2" s="1"/>
  <c r="P50" i="2"/>
  <c r="BO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P47" i="2"/>
  <c r="X44" i="2"/>
  <c r="X43" i="2"/>
  <c r="BO42" i="2"/>
  <c r="BM42" i="2"/>
  <c r="Z42" i="2"/>
  <c r="Z43" i="2" s="1"/>
  <c r="Y42" i="2"/>
  <c r="P42" i="2"/>
  <c r="Y39" i="2"/>
  <c r="X39" i="2"/>
  <c r="Y38" i="2"/>
  <c r="X38" i="2"/>
  <c r="BO37" i="2"/>
  <c r="BM37" i="2"/>
  <c r="Z37" i="2"/>
  <c r="Y37" i="2"/>
  <c r="P37" i="2"/>
  <c r="BP36" i="2"/>
  <c r="BO36" i="2"/>
  <c r="BN36" i="2"/>
  <c r="BM36" i="2"/>
  <c r="Z36" i="2"/>
  <c r="Y36" i="2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P30" i="2"/>
  <c r="BO29" i="2"/>
  <c r="BM29" i="2"/>
  <c r="Z29" i="2"/>
  <c r="Y29" i="2"/>
  <c r="P29" i="2"/>
  <c r="BO28" i="2"/>
  <c r="BM28" i="2"/>
  <c r="Z28" i="2"/>
  <c r="Z32" i="2" s="1"/>
  <c r="Y28" i="2"/>
  <c r="P28" i="2"/>
  <c r="X24" i="2"/>
  <c r="X292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Y32" i="2" l="1"/>
  <c r="BP28" i="2"/>
  <c r="BP42" i="2"/>
  <c r="BN42" i="2"/>
  <c r="BP50" i="2"/>
  <c r="BP52" i="2"/>
  <c r="BN52" i="2"/>
  <c r="BP54" i="2"/>
  <c r="BN54" i="2"/>
  <c r="Y71" i="2"/>
  <c r="BP69" i="2"/>
  <c r="BN69" i="2"/>
  <c r="BP97" i="2"/>
  <c r="BN97" i="2"/>
  <c r="Y119" i="2"/>
  <c r="Y118" i="2"/>
  <c r="BP115" i="2"/>
  <c r="BN115" i="2"/>
  <c r="BP116" i="2"/>
  <c r="BN116" i="2"/>
  <c r="Y142" i="2"/>
  <c r="Y141" i="2"/>
  <c r="BP140" i="2"/>
  <c r="BN140" i="2"/>
  <c r="Y156" i="2"/>
  <c r="Y155" i="2"/>
  <c r="BP151" i="2"/>
  <c r="BN151" i="2"/>
  <c r="BP152" i="2"/>
  <c r="BN152" i="2"/>
  <c r="Y173" i="2"/>
  <c r="Y174" i="2"/>
  <c r="BP171" i="2"/>
  <c r="BN171" i="2"/>
  <c r="BP201" i="2"/>
  <c r="BN201" i="2"/>
  <c r="BP203" i="2"/>
  <c r="BN203" i="2"/>
  <c r="BP213" i="2"/>
  <c r="BN213" i="2"/>
  <c r="Y234" i="2"/>
  <c r="BN232" i="2"/>
  <c r="Y252" i="2"/>
  <c r="BP249" i="2"/>
  <c r="BN249" i="2"/>
  <c r="BP251" i="2"/>
  <c r="BN251" i="2"/>
  <c r="BP255" i="2"/>
  <c r="Y256" i="2"/>
  <c r="Y257" i="2"/>
  <c r="X293" i="2"/>
  <c r="X294" i="2"/>
  <c r="X296" i="2"/>
  <c r="BN28" i="2"/>
  <c r="BP30" i="2"/>
  <c r="BN30" i="2"/>
  <c r="BP37" i="2"/>
  <c r="BN37" i="2"/>
  <c r="Y43" i="2"/>
  <c r="Y44" i="2"/>
  <c r="BP47" i="2"/>
  <c r="BN47" i="2"/>
  <c r="BP57" i="2"/>
  <c r="BP64" i="2"/>
  <c r="BN64" i="2"/>
  <c r="Y77" i="2"/>
  <c r="BP74" i="2"/>
  <c r="BN74" i="2"/>
  <c r="Y76" i="2"/>
  <c r="Y87" i="2"/>
  <c r="BP92" i="2"/>
  <c r="BN92" i="2"/>
  <c r="BP103" i="2"/>
  <c r="BN103" i="2"/>
  <c r="Y105" i="2"/>
  <c r="BP109" i="2"/>
  <c r="BN109" i="2"/>
  <c r="Y112" i="2"/>
  <c r="BP110" i="2"/>
  <c r="BN110" i="2"/>
  <c r="Y126" i="2"/>
  <c r="BN122" i="2"/>
  <c r="BP146" i="2"/>
  <c r="Y147" i="2"/>
  <c r="BP184" i="2"/>
  <c r="Y187" i="2"/>
  <c r="Y196" i="2"/>
  <c r="Y197" i="2"/>
  <c r="BP192" i="2"/>
  <c r="BN192" i="2"/>
  <c r="BP194" i="2"/>
  <c r="BN194" i="2"/>
  <c r="BP208" i="2"/>
  <c r="BN208" i="2"/>
  <c r="Y214" i="2"/>
  <c r="Y215" i="2"/>
  <c r="BP219" i="2"/>
  <c r="BN219" i="2"/>
  <c r="Y233" i="2"/>
  <c r="Y33" i="2"/>
  <c r="Z38" i="2"/>
  <c r="Z59" i="2"/>
  <c r="Y60" i="2"/>
  <c r="Y66" i="2"/>
  <c r="BP101" i="2"/>
  <c r="Z125" i="2"/>
  <c r="Z136" i="2"/>
  <c r="Z155" i="2"/>
  <c r="BP167" i="2"/>
  <c r="Y186" i="2"/>
  <c r="Z196" i="2"/>
  <c r="Y205" i="2"/>
  <c r="Z233" i="2"/>
  <c r="Y238" i="2"/>
  <c r="Y268" i="2"/>
  <c r="F9" i="2"/>
  <c r="H9" i="2"/>
  <c r="J9" i="2"/>
  <c r="X295" i="2"/>
  <c r="Z297" i="2"/>
  <c r="Y290" i="2"/>
  <c r="BN81" i="2"/>
  <c r="Y106" i="2"/>
  <c r="BN134" i="2"/>
  <c r="Y168" i="2"/>
  <c r="BN193" i="2"/>
  <c r="BN264" i="2"/>
  <c r="BN270" i="2"/>
  <c r="BN272" i="2"/>
  <c r="BN274" i="2"/>
  <c r="BN276" i="2"/>
  <c r="BN278" i="2"/>
  <c r="BN280" i="2"/>
  <c r="BN282" i="2"/>
  <c r="BN284" i="2"/>
  <c r="BN286" i="2"/>
  <c r="BN288" i="2"/>
  <c r="F10" i="2"/>
  <c r="BN49" i="2"/>
  <c r="BN56" i="2"/>
  <c r="BN83" i="2"/>
  <c r="BN100" i="2"/>
  <c r="BP122" i="2"/>
  <c r="BN124" i="2"/>
  <c r="BN129" i="2"/>
  <c r="Y148" i="2"/>
  <c r="BP158" i="2"/>
  <c r="BN166" i="2"/>
  <c r="BN178" i="2"/>
  <c r="BN183" i="2"/>
  <c r="BP232" i="2"/>
  <c r="BP237" i="2"/>
  <c r="BN260" i="2"/>
  <c r="BN266" i="2"/>
  <c r="Y291" i="2"/>
  <c r="BN29" i="2"/>
  <c r="Y65" i="2"/>
  <c r="Y70" i="2"/>
  <c r="BP81" i="2"/>
  <c r="BN85" i="2"/>
  <c r="BN90" i="2"/>
  <c r="Y111" i="2"/>
  <c r="BP134" i="2"/>
  <c r="Y137" i="2"/>
  <c r="BN172" i="2"/>
  <c r="BN195" i="2"/>
  <c r="BN200" i="2"/>
  <c r="Y244" i="2"/>
  <c r="BP264" i="2"/>
  <c r="BN58" i="2"/>
  <c r="BN102" i="2"/>
  <c r="BP129" i="2"/>
  <c r="Y169" i="2"/>
  <c r="BP178" i="2"/>
  <c r="BP183" i="2"/>
  <c r="BN185" i="2"/>
  <c r="BN190" i="2"/>
  <c r="Y204" i="2"/>
  <c r="BN250" i="2"/>
  <c r="Y94" i="2"/>
  <c r="Y292" i="2" s="1"/>
  <c r="BP49" i="2"/>
  <c r="BN51" i="2"/>
  <c r="BN63" i="2"/>
  <c r="BP29" i="2"/>
  <c r="BP90" i="2"/>
  <c r="BP200" i="2"/>
  <c r="Y253" i="2"/>
  <c r="BP63" i="2"/>
  <c r="Y125" i="2"/>
  <c r="Y130" i="2"/>
  <c r="Y179" i="2"/>
  <c r="BP190" i="2"/>
  <c r="Y261" i="2"/>
  <c r="Y267" i="2"/>
  <c r="BN48" i="2"/>
  <c r="BN55" i="2"/>
  <c r="BN82" i="2"/>
  <c r="BN99" i="2"/>
  <c r="BN123" i="2"/>
  <c r="BN146" i="2"/>
  <c r="BN159" i="2"/>
  <c r="BN165" i="2"/>
  <c r="BN265" i="2"/>
  <c r="BN271" i="2"/>
  <c r="BN273" i="2"/>
  <c r="BN275" i="2"/>
  <c r="BN277" i="2"/>
  <c r="BN279" i="2"/>
  <c r="BN281" i="2"/>
  <c r="BN283" i="2"/>
  <c r="BN285" i="2"/>
  <c r="BN287" i="2"/>
  <c r="BN289" i="2"/>
  <c r="Y59" i="2"/>
  <c r="Y293" i="2" l="1"/>
  <c r="Y294" i="2"/>
  <c r="Y296" i="2"/>
  <c r="Y295" i="2"/>
  <c r="A305" i="2"/>
  <c r="C305" i="2"/>
  <c r="B305" i="2"/>
</calcChain>
</file>

<file path=xl/sharedStrings.xml><?xml version="1.0" encoding="utf-8"?>
<sst xmlns="http://schemas.openxmlformats.org/spreadsheetml/2006/main" count="2049" uniqueCount="515">
  <si>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</si>
  <si>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</si>
  <si>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</si>
  <si>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</si>
  <si>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</si>
  <si>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</si>
  <si>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</si>
  <si>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</si>
  <si>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</si>
  <si>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</si>
  <si>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</si>
  <si>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</si>
  <si>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</si>
  <si>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</si>
  <si>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</si>
  <si>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</si>
  <si>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</si>
  <si>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</si>
  <si>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</si>
  <si>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</si>
  <si>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</si>
  <si>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</si>
  <si>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</si>
  <si>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</si>
  <si>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</si>
  <si>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</si>
  <si>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</si>
  <si>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</si>
  <si>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</si>
  <si>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</si>
  <si>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</si>
  <si>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</si>
  <si>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</si>
  <si>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</si>
  <si>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</si>
  <si>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</si>
  <si>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</si>
  <si>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</si>
  <si>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</si>
  <si>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</si>
  <si>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</si>
  <si>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</si>
  <si>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</si>
  <si>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</si>
  <si>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</si>
  <si>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</si>
  <si>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</si>
  <si>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</si>
  <si>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</si>
  <si>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</si>
  <si>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</si>
  <si>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</si>
  <si>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</si>
  <si>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</si>
  <si>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</si>
  <si>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</si>
  <si>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</si>
  <si>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</si>
  <si>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</si>
  <si>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</si>
  <si>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</si>
  <si>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</si>
  <si>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</si>
  <si>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</si>
  <si>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</si>
  <si>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</si>
  <si>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</si>
  <si>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</si>
  <si>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</si>
  <si>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</si>
  <si>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</si>
  <si>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08.11.2024</t>
  </si>
  <si>
    <t>07.11.2024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</si>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</sst>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3" zoomScaleNormal="100" zoomScaleSheetLayoutView="100" workbookViewId="0">
      <selection activeCell="Q10" sqref="Q10:R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5" t="s">
        <v>26</v>
      </c>
      <c r="E1" s="325"/>
      <c r="F1" s="325"/>
      <c r="G1" s="14" t="s">
        <v>70</v>
      </c>
      <c r="H1" s="325" t="s">
        <v>47</v>
      </c>
      <c r="I1" s="325"/>
      <c r="J1" s="325"/>
      <c r="K1" s="325"/>
      <c r="L1" s="325"/>
      <c r="M1" s="325"/>
      <c r="N1" s="325"/>
      <c r="O1" s="325"/>
      <c r="P1" s="325"/>
      <c r="Q1" s="325"/>
      <c r="R1" s="326" t="s">
        <v>71</v>
      </c>
      <c r="S1" s="327"/>
      <c r="T1" s="32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8"/>
      <c r="Q3" s="328"/>
      <c r="R3" s="328"/>
      <c r="S3" s="328"/>
      <c r="T3" s="328"/>
      <c r="U3" s="328"/>
      <c r="V3" s="328"/>
      <c r="W3" s="32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9" t="s">
        <v>8</v>
      </c>
      <c r="B5" s="329"/>
      <c r="C5" s="329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M5" s="330"/>
      <c r="N5" s="75"/>
      <c r="P5" s="27" t="s">
        <v>4</v>
      </c>
      <c r="Q5" s="332">
        <v>45607</v>
      </c>
      <c r="R5" s="333"/>
      <c r="T5" s="334" t="s">
        <v>3</v>
      </c>
      <c r="U5" s="335"/>
      <c r="V5" s="336" t="s">
        <v>483</v>
      </c>
      <c r="W5" s="337"/>
      <c r="AB5" s="59"/>
      <c r="AC5" s="59"/>
      <c r="AD5" s="59"/>
      <c r="AE5" s="59"/>
    </row>
    <row r="6" spans="1:32" s="17" customFormat="1" ht="24" customHeight="1" x14ac:dyDescent="0.2">
      <c r="A6" s="329" t="s">
        <v>1</v>
      </c>
      <c r="B6" s="329"/>
      <c r="C6" s="329"/>
      <c r="D6" s="338" t="s">
        <v>490</v>
      </c>
      <c r="E6" s="338"/>
      <c r="F6" s="338"/>
      <c r="G6" s="338"/>
      <c r="H6" s="338"/>
      <c r="I6" s="338"/>
      <c r="J6" s="338"/>
      <c r="K6" s="338"/>
      <c r="L6" s="338"/>
      <c r="M6" s="338"/>
      <c r="N6" s="76"/>
      <c r="P6" s="27" t="s">
        <v>27</v>
      </c>
      <c r="Q6" s="339" t="str">
        <f>IF(Q5=0," ",CHOOSE(WEEKDAY(Q5,2),"Понедельник","Вторник","Среда","Четверг","Пятница","Суббота","Воскресенье"))</f>
        <v>Понедельник</v>
      </c>
      <c r="R6" s="339"/>
      <c r="T6" s="340" t="s">
        <v>5</v>
      </c>
      <c r="U6" s="341"/>
      <c r="V6" s="342" t="s">
        <v>73</v>
      </c>
      <c r="W6" s="34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8" t="str">
        <f>IFERROR(VLOOKUP(DeliveryAddress,Table,3,0),1)</f>
        <v>3</v>
      </c>
      <c r="E7" s="349"/>
      <c r="F7" s="349"/>
      <c r="G7" s="349"/>
      <c r="H7" s="349"/>
      <c r="I7" s="349"/>
      <c r="J7" s="349"/>
      <c r="K7" s="349"/>
      <c r="L7" s="349"/>
      <c r="M7" s="350"/>
      <c r="N7" s="77"/>
      <c r="P7" s="29"/>
      <c r="Q7" s="48"/>
      <c r="R7" s="48"/>
      <c r="T7" s="340"/>
      <c r="U7" s="341"/>
      <c r="V7" s="344"/>
      <c r="W7" s="345"/>
      <c r="AB7" s="59"/>
      <c r="AC7" s="59"/>
      <c r="AD7" s="59"/>
      <c r="AE7" s="59"/>
    </row>
    <row r="8" spans="1:32" s="17" customFormat="1" ht="25.5" customHeight="1" x14ac:dyDescent="0.2">
      <c r="A8" s="351" t="s">
        <v>58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78"/>
      <c r="P8" s="27" t="s">
        <v>11</v>
      </c>
      <c r="Q8" s="353">
        <v>0.41666666666666669</v>
      </c>
      <c r="R8" s="353"/>
      <c r="T8" s="340"/>
      <c r="U8" s="341"/>
      <c r="V8" s="344"/>
      <c r="W8" s="345"/>
      <c r="AB8" s="59"/>
      <c r="AC8" s="59"/>
      <c r="AD8" s="59"/>
      <c r="AE8" s="59"/>
    </row>
    <row r="9" spans="1:32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46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M9" s="357"/>
      <c r="N9" s="73"/>
      <c r="P9" s="31" t="s">
        <v>15</v>
      </c>
      <c r="Q9" s="358"/>
      <c r="R9" s="358"/>
      <c r="T9" s="340"/>
      <c r="U9" s="341"/>
      <c r="V9" s="346"/>
      <c r="W9" s="34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9" t="str">
        <f>IFERROR(VLOOKUP($D$10,Proxy,2,FALSE),"")</f>
        <v/>
      </c>
      <c r="I10" s="359"/>
      <c r="J10" s="359"/>
      <c r="K10" s="359"/>
      <c r="L10" s="359"/>
      <c r="M10" s="359"/>
      <c r="N10" s="74"/>
      <c r="P10" s="31" t="s">
        <v>32</v>
      </c>
      <c r="Q10" s="360"/>
      <c r="R10" s="360"/>
      <c r="U10" s="29" t="s">
        <v>12</v>
      </c>
      <c r="V10" s="361" t="s">
        <v>74</v>
      </c>
      <c r="W10" s="36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3"/>
      <c r="R11" s="363"/>
      <c r="U11" s="29" t="s">
        <v>28</v>
      </c>
      <c r="V11" s="364" t="s">
        <v>55</v>
      </c>
      <c r="W11" s="3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5" t="s">
        <v>75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79"/>
      <c r="P12" s="27" t="s">
        <v>30</v>
      </c>
      <c r="Q12" s="353"/>
      <c r="R12" s="353"/>
      <c r="S12" s="28"/>
      <c r="T12"/>
      <c r="U12" s="29" t="s">
        <v>46</v>
      </c>
      <c r="V12" s="366"/>
      <c r="W12" s="366"/>
      <c r="X12"/>
      <c r="AB12" s="59"/>
      <c r="AC12" s="59"/>
      <c r="AD12" s="59"/>
      <c r="AE12" s="59"/>
    </row>
    <row r="13" spans="1:32" s="17" customFormat="1" ht="23.25" customHeight="1" x14ac:dyDescent="0.2">
      <c r="A13" s="365" t="s">
        <v>76</v>
      </c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5"/>
      <c r="M13" s="365"/>
      <c r="N13" s="79"/>
      <c r="O13" s="31"/>
      <c r="P13" s="31" t="s">
        <v>31</v>
      </c>
      <c r="Q13" s="364"/>
      <c r="R13" s="3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5" t="s">
        <v>77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7" t="s">
        <v>78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80"/>
      <c r="O15"/>
      <c r="P15" s="368" t="s">
        <v>61</v>
      </c>
      <c r="Q15" s="368"/>
      <c r="R15" s="368"/>
      <c r="S15" s="368"/>
      <c r="T15" s="36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9"/>
      <c r="Q16" s="369"/>
      <c r="R16" s="369"/>
      <c r="S16" s="369"/>
      <c r="T16" s="36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59</v>
      </c>
      <c r="B17" s="372" t="s">
        <v>49</v>
      </c>
      <c r="C17" s="374" t="s">
        <v>48</v>
      </c>
      <c r="D17" s="376" t="s">
        <v>50</v>
      </c>
      <c r="E17" s="377"/>
      <c r="F17" s="372" t="s">
        <v>21</v>
      </c>
      <c r="G17" s="372" t="s">
        <v>24</v>
      </c>
      <c r="H17" s="372" t="s">
        <v>22</v>
      </c>
      <c r="I17" s="372" t="s">
        <v>23</v>
      </c>
      <c r="J17" s="372" t="s">
        <v>16</v>
      </c>
      <c r="K17" s="372" t="s">
        <v>66</v>
      </c>
      <c r="L17" s="372" t="s">
        <v>68</v>
      </c>
      <c r="M17" s="372" t="s">
        <v>2</v>
      </c>
      <c r="N17" s="372" t="s">
        <v>67</v>
      </c>
      <c r="O17" s="372" t="s">
        <v>25</v>
      </c>
      <c r="P17" s="376" t="s">
        <v>17</v>
      </c>
      <c r="Q17" s="380"/>
      <c r="R17" s="380"/>
      <c r="S17" s="380"/>
      <c r="T17" s="377"/>
      <c r="U17" s="370" t="s">
        <v>56</v>
      </c>
      <c r="V17" s="371"/>
      <c r="W17" s="372" t="s">
        <v>6</v>
      </c>
      <c r="X17" s="372" t="s">
        <v>41</v>
      </c>
      <c r="Y17" s="382" t="s">
        <v>54</v>
      </c>
      <c r="Z17" s="384" t="s">
        <v>18</v>
      </c>
      <c r="AA17" s="386" t="s">
        <v>60</v>
      </c>
      <c r="AB17" s="386" t="s">
        <v>19</v>
      </c>
      <c r="AC17" s="386" t="s">
        <v>69</v>
      </c>
      <c r="AD17" s="388" t="s">
        <v>57</v>
      </c>
      <c r="AE17" s="389"/>
      <c r="AF17" s="390"/>
      <c r="AG17" s="85"/>
      <c r="BD17" s="84" t="s">
        <v>64</v>
      </c>
    </row>
    <row r="18" spans="1:68" ht="14.25" customHeight="1" x14ac:dyDescent="0.2">
      <c r="A18" s="373"/>
      <c r="B18" s="373"/>
      <c r="C18" s="375"/>
      <c r="D18" s="378"/>
      <c r="E18" s="379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378"/>
      <c r="Q18" s="381"/>
      <c r="R18" s="381"/>
      <c r="S18" s="381"/>
      <c r="T18" s="379"/>
      <c r="U18" s="86" t="s">
        <v>44</v>
      </c>
      <c r="V18" s="86" t="s">
        <v>43</v>
      </c>
      <c r="W18" s="373"/>
      <c r="X18" s="373"/>
      <c r="Y18" s="383"/>
      <c r="Z18" s="385"/>
      <c r="AA18" s="387"/>
      <c r="AB18" s="387"/>
      <c r="AC18" s="387"/>
      <c r="AD18" s="391"/>
      <c r="AE18" s="392"/>
      <c r="AF18" s="393"/>
      <c r="AG18" s="85"/>
      <c r="BD18" s="84"/>
    </row>
    <row r="19" spans="1:68" ht="27.75" customHeight="1" x14ac:dyDescent="0.2">
      <c r="A19" s="394" t="s">
        <v>79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54"/>
      <c r="AB19" s="54"/>
      <c r="AC19" s="54"/>
    </row>
    <row r="20" spans="1:68" ht="16.5" customHeight="1" x14ac:dyDescent="0.25">
      <c r="A20" s="395" t="s">
        <v>79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65"/>
      <c r="AB20" s="65"/>
      <c r="AC20" s="82"/>
    </row>
    <row r="21" spans="1:68" ht="14.25" customHeight="1" x14ac:dyDescent="0.25">
      <c r="A21" s="396" t="s">
        <v>80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7">
        <v>4607111035752</v>
      </c>
      <c r="E22" s="397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9"/>
      <c r="R22" s="399"/>
      <c r="S22" s="399"/>
      <c r="T22" s="400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4"/>
      <c r="B23" s="404"/>
      <c r="C23" s="404"/>
      <c r="D23" s="404"/>
      <c r="E23" s="404"/>
      <c r="F23" s="404"/>
      <c r="G23" s="404"/>
      <c r="H23" s="404"/>
      <c r="I23" s="404"/>
      <c r="J23" s="404"/>
      <c r="K23" s="404"/>
      <c r="L23" s="404"/>
      <c r="M23" s="404"/>
      <c r="N23" s="404"/>
      <c r="O23" s="405"/>
      <c r="P23" s="401" t="s">
        <v>40</v>
      </c>
      <c r="Q23" s="402"/>
      <c r="R23" s="402"/>
      <c r="S23" s="402"/>
      <c r="T23" s="402"/>
      <c r="U23" s="402"/>
      <c r="V23" s="403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5"/>
      <c r="P24" s="401" t="s">
        <v>40</v>
      </c>
      <c r="Q24" s="402"/>
      <c r="R24" s="402"/>
      <c r="S24" s="402"/>
      <c r="T24" s="402"/>
      <c r="U24" s="402"/>
      <c r="V24" s="403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4" t="s">
        <v>45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54"/>
      <c r="AB25" s="54"/>
      <c r="AC25" s="54"/>
    </row>
    <row r="26" spans="1:68" ht="16.5" customHeight="1" x14ac:dyDescent="0.25">
      <c r="A26" s="395" t="s">
        <v>88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65"/>
      <c r="AB26" s="65"/>
      <c r="AC26" s="82"/>
    </row>
    <row r="27" spans="1:68" ht="14.25" customHeight="1" x14ac:dyDescent="0.25">
      <c r="A27" s="396" t="s">
        <v>89</v>
      </c>
      <c r="B27" s="396"/>
      <c r="C27" s="396"/>
      <c r="D27" s="396"/>
      <c r="E27" s="396"/>
      <c r="F27" s="396"/>
      <c r="G27" s="396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6"/>
      <c r="W27" s="396"/>
      <c r="X27" s="396"/>
      <c r="Y27" s="396"/>
      <c r="Z27" s="39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397">
        <v>4607111036605</v>
      </c>
      <c r="E28" s="397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180</v>
      </c>
      <c r="P28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99"/>
      <c r="R28" s="399"/>
      <c r="S28" s="399"/>
      <c r="T28" s="400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4301132093</v>
      </c>
      <c r="D29" s="397">
        <v>4607111036520</v>
      </c>
      <c r="E29" s="397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180</v>
      </c>
      <c r="P29" s="40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99"/>
      <c r="R29" s="399"/>
      <c r="S29" s="399"/>
      <c r="T29" s="400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4301132092</v>
      </c>
      <c r="D30" s="397">
        <v>4607111036537</v>
      </c>
      <c r="E30" s="397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 t="s">
        <v>86</v>
      </c>
      <c r="M30" s="38" t="s">
        <v>84</v>
      </c>
      <c r="N30" s="38"/>
      <c r="O30" s="37">
        <v>180</v>
      </c>
      <c r="P30" s="4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99"/>
      <c r="R30" s="399"/>
      <c r="S30" s="399"/>
      <c r="T30" s="400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 t="s">
        <v>87</v>
      </c>
      <c r="AK30" s="87">
        <v>1</v>
      </c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4301132094</v>
      </c>
      <c r="D31" s="397">
        <v>4607111036599</v>
      </c>
      <c r="E31" s="397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 t="s">
        <v>86</v>
      </c>
      <c r="M31" s="38" t="s">
        <v>84</v>
      </c>
      <c r="N31" s="38"/>
      <c r="O31" s="37">
        <v>180</v>
      </c>
      <c r="P31" s="40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99"/>
      <c r="R31" s="399"/>
      <c r="S31" s="399"/>
      <c r="T31" s="400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 t="s">
        <v>87</v>
      </c>
      <c r="AK31" s="87">
        <v>1</v>
      </c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4"/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5"/>
      <c r="P32" s="401" t="s">
        <v>40</v>
      </c>
      <c r="Q32" s="402"/>
      <c r="R32" s="402"/>
      <c r="S32" s="402"/>
      <c r="T32" s="402"/>
      <c r="U32" s="402"/>
      <c r="V32" s="403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  <c r="M33" s="404"/>
      <c r="N33" s="404"/>
      <c r="O33" s="405"/>
      <c r="P33" s="401" t="s">
        <v>40</v>
      </c>
      <c r="Q33" s="402"/>
      <c r="R33" s="402"/>
      <c r="S33" s="402"/>
      <c r="T33" s="402"/>
      <c r="U33" s="402"/>
      <c r="V33" s="403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5" t="s">
        <v>101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65"/>
      <c r="AB34" s="65"/>
      <c r="AC34" s="82"/>
    </row>
    <row r="35" spans="1:68" ht="14.25" customHeight="1" x14ac:dyDescent="0.25">
      <c r="A35" s="396" t="s">
        <v>80</v>
      </c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66"/>
      <c r="AB35" s="66"/>
      <c r="AC35" s="83"/>
    </row>
    <row r="36" spans="1:68" ht="27" customHeight="1" x14ac:dyDescent="0.25">
      <c r="A36" s="63" t="s">
        <v>102</v>
      </c>
      <c r="B36" s="63" t="s">
        <v>103</v>
      </c>
      <c r="C36" s="36">
        <v>4301070884</v>
      </c>
      <c r="D36" s="397">
        <v>4607111036315</v>
      </c>
      <c r="E36" s="397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1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9"/>
      <c r="R36" s="399"/>
      <c r="S36" s="399"/>
      <c r="T36" s="400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104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105</v>
      </c>
      <c r="B37" s="63" t="s">
        <v>106</v>
      </c>
      <c r="C37" s="36">
        <v>4301070864</v>
      </c>
      <c r="D37" s="397">
        <v>4607111036292</v>
      </c>
      <c r="E37" s="397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1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99"/>
      <c r="R37" s="399"/>
      <c r="S37" s="399"/>
      <c r="T37" s="400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107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4"/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5"/>
      <c r="P38" s="401" t="s">
        <v>40</v>
      </c>
      <c r="Q38" s="402"/>
      <c r="R38" s="402"/>
      <c r="S38" s="402"/>
      <c r="T38" s="402"/>
      <c r="U38" s="402"/>
      <c r="V38" s="403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4"/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5"/>
      <c r="P39" s="401" t="s">
        <v>40</v>
      </c>
      <c r="Q39" s="402"/>
      <c r="R39" s="402"/>
      <c r="S39" s="402"/>
      <c r="T39" s="402"/>
      <c r="U39" s="402"/>
      <c r="V39" s="403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5" t="s">
        <v>108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65"/>
      <c r="AB40" s="65"/>
      <c r="AC40" s="82"/>
    </row>
    <row r="41" spans="1:68" ht="14.25" customHeight="1" x14ac:dyDescent="0.25">
      <c r="A41" s="396" t="s">
        <v>109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4301190022</v>
      </c>
      <c r="D42" s="397">
        <v>4607111037053</v>
      </c>
      <c r="E42" s="397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113</v>
      </c>
      <c r="L42" s="37" t="s">
        <v>86</v>
      </c>
      <c r="M42" s="38" t="s">
        <v>84</v>
      </c>
      <c r="N42" s="38"/>
      <c r="O42" s="37">
        <v>365</v>
      </c>
      <c r="P42" s="4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99"/>
      <c r="R42" s="399"/>
      <c r="S42" s="399"/>
      <c r="T42" s="400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87</v>
      </c>
      <c r="AK42" s="87">
        <v>1</v>
      </c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4"/>
      <c r="B43" s="404"/>
      <c r="C43" s="404"/>
      <c r="D43" s="404"/>
      <c r="E43" s="404"/>
      <c r="F43" s="404"/>
      <c r="G43" s="404"/>
      <c r="H43" s="404"/>
      <c r="I43" s="404"/>
      <c r="J43" s="404"/>
      <c r="K43" s="404"/>
      <c r="L43" s="404"/>
      <c r="M43" s="404"/>
      <c r="N43" s="404"/>
      <c r="O43" s="405"/>
      <c r="P43" s="401" t="s">
        <v>40</v>
      </c>
      <c r="Q43" s="402"/>
      <c r="R43" s="402"/>
      <c r="S43" s="402"/>
      <c r="T43" s="402"/>
      <c r="U43" s="402"/>
      <c r="V43" s="403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4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4"/>
      <c r="O44" s="405"/>
      <c r="P44" s="401" t="s">
        <v>40</v>
      </c>
      <c r="Q44" s="402"/>
      <c r="R44" s="402"/>
      <c r="S44" s="402"/>
      <c r="T44" s="402"/>
      <c r="U44" s="402"/>
      <c r="V44" s="403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5" t="s">
        <v>114</v>
      </c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395"/>
      <c r="P45" s="395"/>
      <c r="Q45" s="395"/>
      <c r="R45" s="395"/>
      <c r="S45" s="395"/>
      <c r="T45" s="395"/>
      <c r="U45" s="395"/>
      <c r="V45" s="395"/>
      <c r="W45" s="395"/>
      <c r="X45" s="395"/>
      <c r="Y45" s="395"/>
      <c r="Z45" s="395"/>
      <c r="AA45" s="65"/>
      <c r="AB45" s="65"/>
      <c r="AC45" s="82"/>
    </row>
    <row r="46" spans="1:68" ht="14.25" customHeight="1" x14ac:dyDescent="0.25">
      <c r="A46" s="396" t="s">
        <v>80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66"/>
      <c r="AB46" s="66"/>
      <c r="AC46" s="83"/>
    </row>
    <row r="47" spans="1:68" ht="27" customHeight="1" x14ac:dyDescent="0.25">
      <c r="A47" s="63" t="s">
        <v>115</v>
      </c>
      <c r="B47" s="63" t="s">
        <v>116</v>
      </c>
      <c r="C47" s="36">
        <v>4301070989</v>
      </c>
      <c r="D47" s="397">
        <v>4607111037190</v>
      </c>
      <c r="E47" s="397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99"/>
      <c r="R47" s="399"/>
      <c r="S47" s="399"/>
      <c r="T47" s="400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117</v>
      </c>
      <c r="AG47" s="81"/>
      <c r="AJ47" s="87" t="s">
        <v>87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4301071032</v>
      </c>
      <c r="D48" s="397">
        <v>4607111038999</v>
      </c>
      <c r="E48" s="397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99"/>
      <c r="R48" s="399"/>
      <c r="S48" s="399"/>
      <c r="T48" s="400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117</v>
      </c>
      <c r="AG48" s="81"/>
      <c r="AJ48" s="87" t="s">
        <v>87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4301070972</v>
      </c>
      <c r="D49" s="397">
        <v>4607111037183</v>
      </c>
      <c r="E49" s="397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99"/>
      <c r="R49" s="399"/>
      <c r="S49" s="399"/>
      <c r="T49" s="400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117</v>
      </c>
      <c r="AG49" s="81"/>
      <c r="AJ49" s="87" t="s">
        <v>87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4301071044</v>
      </c>
      <c r="D50" s="397">
        <v>4607111039385</v>
      </c>
      <c r="E50" s="397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99"/>
      <c r="R50" s="399"/>
      <c r="S50" s="399"/>
      <c r="T50" s="400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117</v>
      </c>
      <c r="AG50" s="81"/>
      <c r="AJ50" s="87" t="s">
        <v>87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124</v>
      </c>
      <c r="B51" s="63" t="s">
        <v>125</v>
      </c>
      <c r="C51" s="36">
        <v>4301070970</v>
      </c>
      <c r="D51" s="397">
        <v>4607111037091</v>
      </c>
      <c r="E51" s="397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99"/>
      <c r="R51" s="399"/>
      <c r="S51" s="399"/>
      <c r="T51" s="400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 t="s">
        <v>87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4301071045</v>
      </c>
      <c r="D52" s="397">
        <v>4607111039392</v>
      </c>
      <c r="E52" s="397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85</v>
      </c>
      <c r="L52" s="37" t="s">
        <v>86</v>
      </c>
      <c r="M52" s="38" t="s">
        <v>84</v>
      </c>
      <c r="N52" s="38"/>
      <c r="O52" s="37">
        <v>180</v>
      </c>
      <c r="P52" s="418" t="s">
        <v>129</v>
      </c>
      <c r="Q52" s="399"/>
      <c r="R52" s="399"/>
      <c r="S52" s="399"/>
      <c r="T52" s="400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126</v>
      </c>
      <c r="AG52" s="81"/>
      <c r="AJ52" s="87" t="s">
        <v>87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4301070971</v>
      </c>
      <c r="D53" s="397">
        <v>4607111036902</v>
      </c>
      <c r="E53" s="397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85</v>
      </c>
      <c r="L53" s="37" t="s">
        <v>86</v>
      </c>
      <c r="M53" s="38" t="s">
        <v>84</v>
      </c>
      <c r="N53" s="38"/>
      <c r="O53" s="37">
        <v>180</v>
      </c>
      <c r="P53" s="41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99"/>
      <c r="R53" s="399"/>
      <c r="S53" s="399"/>
      <c r="T53" s="400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126</v>
      </c>
      <c r="AG53" s="81"/>
      <c r="AJ53" s="87" t="s">
        <v>87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132</v>
      </c>
      <c r="B54" s="63" t="s">
        <v>133</v>
      </c>
      <c r="C54" s="36">
        <v>4301071031</v>
      </c>
      <c r="D54" s="397">
        <v>4607111038982</v>
      </c>
      <c r="E54" s="397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85</v>
      </c>
      <c r="L54" s="37" t="s">
        <v>86</v>
      </c>
      <c r="M54" s="38" t="s">
        <v>84</v>
      </c>
      <c r="N54" s="38"/>
      <c r="O54" s="37">
        <v>180</v>
      </c>
      <c r="P54" s="4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99"/>
      <c r="R54" s="399"/>
      <c r="S54" s="399"/>
      <c r="T54" s="400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126</v>
      </c>
      <c r="AG54" s="81"/>
      <c r="AJ54" s="87" t="s">
        <v>87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4301070969</v>
      </c>
      <c r="D55" s="397">
        <v>4607111036858</v>
      </c>
      <c r="E55" s="397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85</v>
      </c>
      <c r="L55" s="37" t="s">
        <v>86</v>
      </c>
      <c r="M55" s="38" t="s">
        <v>84</v>
      </c>
      <c r="N55" s="38"/>
      <c r="O55" s="37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99"/>
      <c r="R55" s="399"/>
      <c r="S55" s="399"/>
      <c r="T55" s="400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126</v>
      </c>
      <c r="AG55" s="81"/>
      <c r="AJ55" s="87" t="s">
        <v>87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136</v>
      </c>
      <c r="B56" s="63" t="s">
        <v>137</v>
      </c>
      <c r="C56" s="36">
        <v>4301071046</v>
      </c>
      <c r="D56" s="397">
        <v>4607111039354</v>
      </c>
      <c r="E56" s="397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85</v>
      </c>
      <c r="L56" s="37" t="s">
        <v>86</v>
      </c>
      <c r="M56" s="38" t="s">
        <v>84</v>
      </c>
      <c r="N56" s="38"/>
      <c r="O56" s="37">
        <v>180</v>
      </c>
      <c r="P56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99"/>
      <c r="R56" s="399"/>
      <c r="S56" s="399"/>
      <c r="T56" s="400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126</v>
      </c>
      <c r="AG56" s="81"/>
      <c r="AJ56" s="87" t="s">
        <v>87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138</v>
      </c>
      <c r="B57" s="63" t="s">
        <v>139</v>
      </c>
      <c r="C57" s="36">
        <v>4301070968</v>
      </c>
      <c r="D57" s="397">
        <v>4607111036889</v>
      </c>
      <c r="E57" s="397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99"/>
      <c r="R57" s="399"/>
      <c r="S57" s="399"/>
      <c r="T57" s="400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126</v>
      </c>
      <c r="AG57" s="81"/>
      <c r="AJ57" s="87" t="s">
        <v>87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140</v>
      </c>
      <c r="B58" s="63" t="s">
        <v>141</v>
      </c>
      <c r="C58" s="36">
        <v>4301071047</v>
      </c>
      <c r="D58" s="397">
        <v>4607111039330</v>
      </c>
      <c r="E58" s="397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85</v>
      </c>
      <c r="L58" s="37" t="s">
        <v>86</v>
      </c>
      <c r="M58" s="38" t="s">
        <v>84</v>
      </c>
      <c r="N58" s="38"/>
      <c r="O58" s="37">
        <v>180</v>
      </c>
      <c r="P58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99"/>
      <c r="R58" s="399"/>
      <c r="S58" s="399"/>
      <c r="T58" s="400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126</v>
      </c>
      <c r="AG58" s="81"/>
      <c r="AJ58" s="87" t="s">
        <v>87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4"/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5"/>
      <c r="P59" s="401" t="s">
        <v>40</v>
      </c>
      <c r="Q59" s="402"/>
      <c r="R59" s="402"/>
      <c r="S59" s="402"/>
      <c r="T59" s="402"/>
      <c r="U59" s="402"/>
      <c r="V59" s="403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4"/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5"/>
      <c r="P60" s="401" t="s">
        <v>40</v>
      </c>
      <c r="Q60" s="402"/>
      <c r="R60" s="402"/>
      <c r="S60" s="402"/>
      <c r="T60" s="402"/>
      <c r="U60" s="402"/>
      <c r="V60" s="403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5" t="s">
        <v>142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65"/>
      <c r="AB61" s="65"/>
      <c r="AC61" s="82"/>
    </row>
    <row r="62" spans="1:68" ht="14.25" customHeight="1" x14ac:dyDescent="0.25">
      <c r="A62" s="396" t="s">
        <v>80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66"/>
      <c r="AB62" s="66"/>
      <c r="AC62" s="83"/>
    </row>
    <row r="63" spans="1:68" ht="27" customHeight="1" x14ac:dyDescent="0.25">
      <c r="A63" s="63" t="s">
        <v>143</v>
      </c>
      <c r="B63" s="63" t="s">
        <v>144</v>
      </c>
      <c r="C63" s="36">
        <v>4301070977</v>
      </c>
      <c r="D63" s="397">
        <v>4607111037411</v>
      </c>
      <c r="E63" s="397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146</v>
      </c>
      <c r="L63" s="37" t="s">
        <v>86</v>
      </c>
      <c r="M63" s="38" t="s">
        <v>84</v>
      </c>
      <c r="N63" s="38"/>
      <c r="O63" s="37">
        <v>180</v>
      </c>
      <c r="P63" s="42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99"/>
      <c r="R63" s="399"/>
      <c r="S63" s="399"/>
      <c r="T63" s="400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145</v>
      </c>
      <c r="AG63" s="81"/>
      <c r="AJ63" s="87" t="s">
        <v>87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147</v>
      </c>
      <c r="B64" s="63" t="s">
        <v>148</v>
      </c>
      <c r="C64" s="36">
        <v>4301070981</v>
      </c>
      <c r="D64" s="397">
        <v>4607111036728</v>
      </c>
      <c r="E64" s="397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 t="s">
        <v>86</v>
      </c>
      <c r="M64" s="38" t="s">
        <v>84</v>
      </c>
      <c r="N64" s="38"/>
      <c r="O64" s="37">
        <v>180</v>
      </c>
      <c r="P64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99"/>
      <c r="R64" s="399"/>
      <c r="S64" s="399"/>
      <c r="T64" s="400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145</v>
      </c>
      <c r="AG64" s="81"/>
      <c r="AJ64" s="87" t="s">
        <v>87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5"/>
      <c r="P65" s="401" t="s">
        <v>40</v>
      </c>
      <c r="Q65" s="402"/>
      <c r="R65" s="402"/>
      <c r="S65" s="402"/>
      <c r="T65" s="402"/>
      <c r="U65" s="402"/>
      <c r="V65" s="403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4"/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5"/>
      <c r="P66" s="401" t="s">
        <v>40</v>
      </c>
      <c r="Q66" s="402"/>
      <c r="R66" s="402"/>
      <c r="S66" s="402"/>
      <c r="T66" s="402"/>
      <c r="U66" s="402"/>
      <c r="V66" s="403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5" t="s">
        <v>149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65"/>
      <c r="AB67" s="65"/>
      <c r="AC67" s="82"/>
    </row>
    <row r="68" spans="1:68" ht="14.25" customHeight="1" x14ac:dyDescent="0.25">
      <c r="A68" s="396" t="s">
        <v>150</v>
      </c>
      <c r="B68" s="396"/>
      <c r="C68" s="396"/>
      <c r="D68" s="396"/>
      <c r="E68" s="396"/>
      <c r="F68" s="396"/>
      <c r="G68" s="396"/>
      <c r="H68" s="396"/>
      <c r="I68" s="396"/>
      <c r="J68" s="396"/>
      <c r="K68" s="396"/>
      <c r="L68" s="396"/>
      <c r="M68" s="396"/>
      <c r="N68" s="396"/>
      <c r="O68" s="396"/>
      <c r="P68" s="396"/>
      <c r="Q68" s="396"/>
      <c r="R68" s="396"/>
      <c r="S68" s="396"/>
      <c r="T68" s="396"/>
      <c r="U68" s="396"/>
      <c r="V68" s="396"/>
      <c r="W68" s="396"/>
      <c r="X68" s="396"/>
      <c r="Y68" s="396"/>
      <c r="Z68" s="396"/>
      <c r="AA68" s="66"/>
      <c r="AB68" s="66"/>
      <c r="AC68" s="83"/>
    </row>
    <row r="69" spans="1:68" ht="27" customHeight="1" x14ac:dyDescent="0.25">
      <c r="A69" s="63" t="s">
        <v>151</v>
      </c>
      <c r="B69" s="63" t="s">
        <v>152</v>
      </c>
      <c r="C69" s="36">
        <v>4301135271</v>
      </c>
      <c r="D69" s="397">
        <v>4607111033659</v>
      </c>
      <c r="E69" s="397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 t="s">
        <v>86</v>
      </c>
      <c r="M69" s="38" t="s">
        <v>84</v>
      </c>
      <c r="N69" s="38"/>
      <c r="O69" s="37">
        <v>180</v>
      </c>
      <c r="P69" s="42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99"/>
      <c r="R69" s="399"/>
      <c r="S69" s="399"/>
      <c r="T69" s="400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153</v>
      </c>
      <c r="AG69" s="81"/>
      <c r="AJ69" s="87" t="s">
        <v>87</v>
      </c>
      <c r="AK69" s="87">
        <v>1</v>
      </c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4"/>
      <c r="B70" s="404"/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5"/>
      <c r="P70" s="401" t="s">
        <v>40</v>
      </c>
      <c r="Q70" s="402"/>
      <c r="R70" s="402"/>
      <c r="S70" s="402"/>
      <c r="T70" s="402"/>
      <c r="U70" s="402"/>
      <c r="V70" s="403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4"/>
      <c r="B71" s="404"/>
      <c r="C71" s="404"/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5"/>
      <c r="P71" s="401" t="s">
        <v>40</v>
      </c>
      <c r="Q71" s="402"/>
      <c r="R71" s="402"/>
      <c r="S71" s="402"/>
      <c r="T71" s="402"/>
      <c r="U71" s="402"/>
      <c r="V71" s="403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5" t="s">
        <v>154</v>
      </c>
      <c r="B72" s="395"/>
      <c r="C72" s="395"/>
      <c r="D72" s="395"/>
      <c r="E72" s="395"/>
      <c r="F72" s="395"/>
      <c r="G72" s="395"/>
      <c r="H72" s="395"/>
      <c r="I72" s="395"/>
      <c r="J72" s="395"/>
      <c r="K72" s="395"/>
      <c r="L72" s="395"/>
      <c r="M72" s="395"/>
      <c r="N72" s="395"/>
      <c r="O72" s="395"/>
      <c r="P72" s="395"/>
      <c r="Q72" s="395"/>
      <c r="R72" s="395"/>
      <c r="S72" s="395"/>
      <c r="T72" s="395"/>
      <c r="U72" s="395"/>
      <c r="V72" s="395"/>
      <c r="W72" s="395"/>
      <c r="X72" s="395"/>
      <c r="Y72" s="395"/>
      <c r="Z72" s="395"/>
      <c r="AA72" s="65"/>
      <c r="AB72" s="65"/>
      <c r="AC72" s="82"/>
    </row>
    <row r="73" spans="1:68" ht="14.25" customHeight="1" x14ac:dyDescent="0.25">
      <c r="A73" s="396" t="s">
        <v>155</v>
      </c>
      <c r="B73" s="396"/>
      <c r="C73" s="396"/>
      <c r="D73" s="396"/>
      <c r="E73" s="396"/>
      <c r="F73" s="396"/>
      <c r="G73" s="396"/>
      <c r="H73" s="396"/>
      <c r="I73" s="396"/>
      <c r="J73" s="396"/>
      <c r="K73" s="396"/>
      <c r="L73" s="396"/>
      <c r="M73" s="396"/>
      <c r="N73" s="396"/>
      <c r="O73" s="396"/>
      <c r="P73" s="396"/>
      <c r="Q73" s="396"/>
      <c r="R73" s="396"/>
      <c r="S73" s="396"/>
      <c r="T73" s="396"/>
      <c r="U73" s="396"/>
      <c r="V73" s="396"/>
      <c r="W73" s="396"/>
      <c r="X73" s="396"/>
      <c r="Y73" s="396"/>
      <c r="Z73" s="396"/>
      <c r="AA73" s="66"/>
      <c r="AB73" s="66"/>
      <c r="AC73" s="83"/>
    </row>
    <row r="74" spans="1:68" ht="27" customHeight="1" x14ac:dyDescent="0.25">
      <c r="A74" s="63" t="s">
        <v>156</v>
      </c>
      <c r="B74" s="63" t="s">
        <v>157</v>
      </c>
      <c r="C74" s="36">
        <v>4301131021</v>
      </c>
      <c r="D74" s="397">
        <v>4607111034137</v>
      </c>
      <c r="E74" s="397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 t="s">
        <v>86</v>
      </c>
      <c r="M74" s="38" t="s">
        <v>84</v>
      </c>
      <c r="N74" s="38"/>
      <c r="O74" s="37">
        <v>180</v>
      </c>
      <c r="P74" s="42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99"/>
      <c r="R74" s="399"/>
      <c r="S74" s="399"/>
      <c r="T74" s="400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158</v>
      </c>
      <c r="AG74" s="81"/>
      <c r="AJ74" s="87" t="s">
        <v>87</v>
      </c>
      <c r="AK74" s="87">
        <v>1</v>
      </c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159</v>
      </c>
      <c r="B75" s="63" t="s">
        <v>160</v>
      </c>
      <c r="C75" s="36">
        <v>4301131022</v>
      </c>
      <c r="D75" s="397">
        <v>4607111034120</v>
      </c>
      <c r="E75" s="397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 t="s">
        <v>86</v>
      </c>
      <c r="M75" s="38" t="s">
        <v>84</v>
      </c>
      <c r="N75" s="38"/>
      <c r="O75" s="37">
        <v>180</v>
      </c>
      <c r="P75" s="42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99"/>
      <c r="R75" s="399"/>
      <c r="S75" s="399"/>
      <c r="T75" s="400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161</v>
      </c>
      <c r="AG75" s="81"/>
      <c r="AJ75" s="87" t="s">
        <v>87</v>
      </c>
      <c r="AK75" s="87">
        <v>1</v>
      </c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4"/>
      <c r="B76" s="404"/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5"/>
      <c r="P76" s="401" t="s">
        <v>40</v>
      </c>
      <c r="Q76" s="402"/>
      <c r="R76" s="402"/>
      <c r="S76" s="402"/>
      <c r="T76" s="402"/>
      <c r="U76" s="402"/>
      <c r="V76" s="403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4"/>
      <c r="B77" s="404"/>
      <c r="C77" s="404"/>
      <c r="D77" s="404"/>
      <c r="E77" s="404"/>
      <c r="F77" s="404"/>
      <c r="G77" s="404"/>
      <c r="H77" s="404"/>
      <c r="I77" s="404"/>
      <c r="J77" s="404"/>
      <c r="K77" s="404"/>
      <c r="L77" s="404"/>
      <c r="M77" s="404"/>
      <c r="N77" s="404"/>
      <c r="O77" s="405"/>
      <c r="P77" s="401" t="s">
        <v>40</v>
      </c>
      <c r="Q77" s="402"/>
      <c r="R77" s="402"/>
      <c r="S77" s="402"/>
      <c r="T77" s="402"/>
      <c r="U77" s="402"/>
      <c r="V77" s="403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5" t="s">
        <v>162</v>
      </c>
      <c r="B78" s="395"/>
      <c r="C78" s="395"/>
      <c r="D78" s="395"/>
      <c r="E78" s="395"/>
      <c r="F78" s="395"/>
      <c r="G78" s="395"/>
      <c r="H78" s="395"/>
      <c r="I78" s="395"/>
      <c r="J78" s="395"/>
      <c r="K78" s="395"/>
      <c r="L78" s="395"/>
      <c r="M78" s="395"/>
      <c r="N78" s="395"/>
      <c r="O78" s="395"/>
      <c r="P78" s="395"/>
      <c r="Q78" s="395"/>
      <c r="R78" s="395"/>
      <c r="S78" s="395"/>
      <c r="T78" s="395"/>
      <c r="U78" s="395"/>
      <c r="V78" s="395"/>
      <c r="W78" s="395"/>
      <c r="X78" s="395"/>
      <c r="Y78" s="395"/>
      <c r="Z78" s="395"/>
      <c r="AA78" s="65"/>
      <c r="AB78" s="65"/>
      <c r="AC78" s="82"/>
    </row>
    <row r="79" spans="1:68" ht="14.25" customHeight="1" x14ac:dyDescent="0.25">
      <c r="A79" s="396" t="s">
        <v>150</v>
      </c>
      <c r="B79" s="396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  <c r="N79" s="396"/>
      <c r="O79" s="396"/>
      <c r="P79" s="396"/>
      <c r="Q79" s="396"/>
      <c r="R79" s="396"/>
      <c r="S79" s="396"/>
      <c r="T79" s="396"/>
      <c r="U79" s="396"/>
      <c r="V79" s="396"/>
      <c r="W79" s="396"/>
      <c r="X79" s="396"/>
      <c r="Y79" s="396"/>
      <c r="Z79" s="396"/>
      <c r="AA79" s="66"/>
      <c r="AB79" s="66"/>
      <c r="AC79" s="83"/>
    </row>
    <row r="80" spans="1:68" ht="27" customHeight="1" x14ac:dyDescent="0.25">
      <c r="A80" s="63" t="s">
        <v>163</v>
      </c>
      <c r="B80" s="63" t="s">
        <v>164</v>
      </c>
      <c r="C80" s="36">
        <v>4301135285</v>
      </c>
      <c r="D80" s="397">
        <v>4607111036407</v>
      </c>
      <c r="E80" s="397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4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99"/>
      <c r="R80" s="399"/>
      <c r="S80" s="399"/>
      <c r="T80" s="400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165</v>
      </c>
      <c r="AG80" s="81"/>
      <c r="AJ80" s="87" t="s">
        <v>87</v>
      </c>
      <c r="AK80" s="87">
        <v>1</v>
      </c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166</v>
      </c>
      <c r="B81" s="63" t="s">
        <v>167</v>
      </c>
      <c r="C81" s="36">
        <v>4301135286</v>
      </c>
      <c r="D81" s="397">
        <v>4607111033628</v>
      </c>
      <c r="E81" s="397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 t="s">
        <v>86</v>
      </c>
      <c r="M81" s="38" t="s">
        <v>84</v>
      </c>
      <c r="N81" s="38"/>
      <c r="O81" s="37">
        <v>180</v>
      </c>
      <c r="P81" s="43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99"/>
      <c r="R81" s="399"/>
      <c r="S81" s="399"/>
      <c r="T81" s="400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168</v>
      </c>
      <c r="AG81" s="81"/>
      <c r="AJ81" s="87" t="s">
        <v>87</v>
      </c>
      <c r="AK81" s="87">
        <v>1</v>
      </c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169</v>
      </c>
      <c r="B82" s="63" t="s">
        <v>170</v>
      </c>
      <c r="C82" s="36">
        <v>4301135565</v>
      </c>
      <c r="D82" s="397">
        <v>4607111033451</v>
      </c>
      <c r="E82" s="397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 t="s">
        <v>86</v>
      </c>
      <c r="M82" s="38" t="s">
        <v>84</v>
      </c>
      <c r="N82" s="38"/>
      <c r="O82" s="37">
        <v>180</v>
      </c>
      <c r="P82" s="432" t="s">
        <v>171</v>
      </c>
      <c r="Q82" s="399"/>
      <c r="R82" s="399"/>
      <c r="S82" s="399"/>
      <c r="T82" s="400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172</v>
      </c>
      <c r="AG82" s="81"/>
      <c r="AJ82" s="87" t="s">
        <v>87</v>
      </c>
      <c r="AK82" s="87">
        <v>1</v>
      </c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173</v>
      </c>
      <c r="B83" s="63" t="s">
        <v>174</v>
      </c>
      <c r="C83" s="36">
        <v>4301135295</v>
      </c>
      <c r="D83" s="397">
        <v>4607111035141</v>
      </c>
      <c r="E83" s="397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3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99"/>
      <c r="R83" s="399"/>
      <c r="S83" s="399"/>
      <c r="T83" s="400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175</v>
      </c>
      <c r="AG83" s="81"/>
      <c r="AJ83" s="87" t="s">
        <v>87</v>
      </c>
      <c r="AK83" s="87">
        <v>1</v>
      </c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176</v>
      </c>
      <c r="B84" s="63" t="s">
        <v>177</v>
      </c>
      <c r="C84" s="36">
        <v>4301135578</v>
      </c>
      <c r="D84" s="397">
        <v>4607111033444</v>
      </c>
      <c r="E84" s="397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34" t="s">
        <v>178</v>
      </c>
      <c r="Q84" s="399"/>
      <c r="R84" s="399"/>
      <c r="S84" s="399"/>
      <c r="T84" s="400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172</v>
      </c>
      <c r="AG84" s="81"/>
      <c r="AJ84" s="87" t="s">
        <v>87</v>
      </c>
      <c r="AK84" s="87">
        <v>1</v>
      </c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179</v>
      </c>
      <c r="B85" s="63" t="s">
        <v>180</v>
      </c>
      <c r="C85" s="36">
        <v>4301135290</v>
      </c>
      <c r="D85" s="397">
        <v>4607111035028</v>
      </c>
      <c r="E85" s="397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99"/>
      <c r="R85" s="399"/>
      <c r="S85" s="399"/>
      <c r="T85" s="400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175</v>
      </c>
      <c r="AG85" s="81"/>
      <c r="AJ85" s="87" t="s">
        <v>87</v>
      </c>
      <c r="AK85" s="87">
        <v>1</v>
      </c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4"/>
      <c r="B86" s="404"/>
      <c r="C86" s="404"/>
      <c r="D86" s="404"/>
      <c r="E86" s="404"/>
      <c r="F86" s="404"/>
      <c r="G86" s="404"/>
      <c r="H86" s="404"/>
      <c r="I86" s="404"/>
      <c r="J86" s="404"/>
      <c r="K86" s="404"/>
      <c r="L86" s="404"/>
      <c r="M86" s="404"/>
      <c r="N86" s="404"/>
      <c r="O86" s="405"/>
      <c r="P86" s="401" t="s">
        <v>40</v>
      </c>
      <c r="Q86" s="402"/>
      <c r="R86" s="402"/>
      <c r="S86" s="402"/>
      <c r="T86" s="402"/>
      <c r="U86" s="402"/>
      <c r="V86" s="403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4"/>
      <c r="B87" s="404"/>
      <c r="C87" s="404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5"/>
      <c r="P87" s="401" t="s">
        <v>40</v>
      </c>
      <c r="Q87" s="402"/>
      <c r="R87" s="402"/>
      <c r="S87" s="402"/>
      <c r="T87" s="402"/>
      <c r="U87" s="402"/>
      <c r="V87" s="403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5" t="s">
        <v>181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65"/>
      <c r="AB88" s="65"/>
      <c r="AC88" s="82"/>
    </row>
    <row r="89" spans="1:68" ht="14.25" customHeight="1" x14ac:dyDescent="0.25">
      <c r="A89" s="396" t="s">
        <v>182</v>
      </c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6"/>
      <c r="O89" s="396"/>
      <c r="P89" s="396"/>
      <c r="Q89" s="396"/>
      <c r="R89" s="396"/>
      <c r="S89" s="396"/>
      <c r="T89" s="396"/>
      <c r="U89" s="396"/>
      <c r="V89" s="396"/>
      <c r="W89" s="396"/>
      <c r="X89" s="396"/>
      <c r="Y89" s="396"/>
      <c r="Z89" s="396"/>
      <c r="AA89" s="66"/>
      <c r="AB89" s="66"/>
      <c r="AC89" s="83"/>
    </row>
    <row r="90" spans="1:68" ht="27" customHeight="1" x14ac:dyDescent="0.25">
      <c r="A90" s="63" t="s">
        <v>183</v>
      </c>
      <c r="B90" s="63" t="s">
        <v>184</v>
      </c>
      <c r="C90" s="36">
        <v>4301136042</v>
      </c>
      <c r="D90" s="397">
        <v>4607025784012</v>
      </c>
      <c r="E90" s="397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3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99"/>
      <c r="R90" s="399"/>
      <c r="S90" s="399"/>
      <c r="T90" s="400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185</v>
      </c>
      <c r="AG90" s="81"/>
      <c r="AJ90" s="87" t="s">
        <v>87</v>
      </c>
      <c r="AK90" s="87">
        <v>1</v>
      </c>
      <c r="BB90" s="152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186</v>
      </c>
      <c r="B91" s="63" t="s">
        <v>187</v>
      </c>
      <c r="C91" s="36">
        <v>4301136040</v>
      </c>
      <c r="D91" s="397">
        <v>4607025784319</v>
      </c>
      <c r="E91" s="397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99"/>
      <c r="R91" s="399"/>
      <c r="S91" s="399"/>
      <c r="T91" s="400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168</v>
      </c>
      <c r="AG91" s="81"/>
      <c r="AJ91" s="87" t="s">
        <v>87</v>
      </c>
      <c r="AK91" s="87">
        <v>1</v>
      </c>
      <c r="BB91" s="154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188</v>
      </c>
      <c r="B92" s="63" t="s">
        <v>189</v>
      </c>
      <c r="C92" s="36">
        <v>4301136039</v>
      </c>
      <c r="D92" s="397">
        <v>4607111035370</v>
      </c>
      <c r="E92" s="397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99"/>
      <c r="R92" s="399"/>
      <c r="S92" s="399"/>
      <c r="T92" s="400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190</v>
      </c>
      <c r="AG92" s="81"/>
      <c r="AJ92" s="87" t="s">
        <v>87</v>
      </c>
      <c r="AK92" s="87">
        <v>1</v>
      </c>
      <c r="BB92" s="156" t="s">
        <v>93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4"/>
      <c r="B93" s="404"/>
      <c r="C93" s="404"/>
      <c r="D93" s="404"/>
      <c r="E93" s="404"/>
      <c r="F93" s="404"/>
      <c r="G93" s="404"/>
      <c r="H93" s="404"/>
      <c r="I93" s="404"/>
      <c r="J93" s="404"/>
      <c r="K93" s="404"/>
      <c r="L93" s="404"/>
      <c r="M93" s="404"/>
      <c r="N93" s="404"/>
      <c r="O93" s="405"/>
      <c r="P93" s="401" t="s">
        <v>40</v>
      </c>
      <c r="Q93" s="402"/>
      <c r="R93" s="402"/>
      <c r="S93" s="402"/>
      <c r="T93" s="402"/>
      <c r="U93" s="402"/>
      <c r="V93" s="403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4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4"/>
      <c r="O94" s="405"/>
      <c r="P94" s="401" t="s">
        <v>40</v>
      </c>
      <c r="Q94" s="402"/>
      <c r="R94" s="402"/>
      <c r="S94" s="402"/>
      <c r="T94" s="402"/>
      <c r="U94" s="402"/>
      <c r="V94" s="403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5" t="s">
        <v>191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95"/>
      <c r="AA95" s="65"/>
      <c r="AB95" s="65"/>
      <c r="AC95" s="82"/>
    </row>
    <row r="96" spans="1:68" ht="14.25" customHeight="1" x14ac:dyDescent="0.25">
      <c r="A96" s="396" t="s">
        <v>80</v>
      </c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6"/>
      <c r="P96" s="396"/>
      <c r="Q96" s="396"/>
      <c r="R96" s="396"/>
      <c r="S96" s="396"/>
      <c r="T96" s="396"/>
      <c r="U96" s="396"/>
      <c r="V96" s="396"/>
      <c r="W96" s="396"/>
      <c r="X96" s="396"/>
      <c r="Y96" s="396"/>
      <c r="Z96" s="396"/>
      <c r="AA96" s="66"/>
      <c r="AB96" s="66"/>
      <c r="AC96" s="83"/>
    </row>
    <row r="97" spans="1:68" ht="27" customHeight="1" x14ac:dyDescent="0.25">
      <c r="A97" s="63" t="s">
        <v>192</v>
      </c>
      <c r="B97" s="63" t="s">
        <v>193</v>
      </c>
      <c r="C97" s="36">
        <v>4301070975</v>
      </c>
      <c r="D97" s="397">
        <v>4607111033970</v>
      </c>
      <c r="E97" s="397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85</v>
      </c>
      <c r="L97" s="37" t="s">
        <v>86</v>
      </c>
      <c r="M97" s="38" t="s">
        <v>84</v>
      </c>
      <c r="N97" s="38"/>
      <c r="O97" s="37">
        <v>180</v>
      </c>
      <c r="P97" s="43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99"/>
      <c r="R97" s="399"/>
      <c r="S97" s="399"/>
      <c r="T97" s="400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145</v>
      </c>
      <c r="AG97" s="81"/>
      <c r="AJ97" s="87" t="s">
        <v>87</v>
      </c>
      <c r="AK97" s="87">
        <v>1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194</v>
      </c>
      <c r="B98" s="63" t="s">
        <v>195</v>
      </c>
      <c r="C98" s="36">
        <v>4301071051</v>
      </c>
      <c r="D98" s="397">
        <v>4607111039262</v>
      </c>
      <c r="E98" s="397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85</v>
      </c>
      <c r="L98" s="37" t="s">
        <v>86</v>
      </c>
      <c r="M98" s="38" t="s">
        <v>84</v>
      </c>
      <c r="N98" s="38"/>
      <c r="O98" s="37">
        <v>180</v>
      </c>
      <c r="P98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99"/>
      <c r="R98" s="399"/>
      <c r="S98" s="399"/>
      <c r="T98" s="400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145</v>
      </c>
      <c r="AG98" s="81"/>
      <c r="AJ98" s="87" t="s">
        <v>87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196</v>
      </c>
      <c r="B99" s="63" t="s">
        <v>197</v>
      </c>
      <c r="C99" s="36">
        <v>4301070976</v>
      </c>
      <c r="D99" s="397">
        <v>4607111034144</v>
      </c>
      <c r="E99" s="397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85</v>
      </c>
      <c r="L99" s="37" t="s">
        <v>86</v>
      </c>
      <c r="M99" s="38" t="s">
        <v>84</v>
      </c>
      <c r="N99" s="38"/>
      <c r="O99" s="37">
        <v>180</v>
      </c>
      <c r="P99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99"/>
      <c r="R99" s="399"/>
      <c r="S99" s="399"/>
      <c r="T99" s="400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145</v>
      </c>
      <c r="AG99" s="81"/>
      <c r="AJ99" s="87" t="s">
        <v>87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198</v>
      </c>
      <c r="B100" s="63" t="s">
        <v>199</v>
      </c>
      <c r="C100" s="36">
        <v>4301071038</v>
      </c>
      <c r="D100" s="397">
        <v>4607111039248</v>
      </c>
      <c r="E100" s="397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85</v>
      </c>
      <c r="L100" s="37" t="s">
        <v>86</v>
      </c>
      <c r="M100" s="38" t="s">
        <v>84</v>
      </c>
      <c r="N100" s="38"/>
      <c r="O100" s="37">
        <v>180</v>
      </c>
      <c r="P100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99"/>
      <c r="R100" s="399"/>
      <c r="S100" s="399"/>
      <c r="T100" s="400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145</v>
      </c>
      <c r="AG100" s="81"/>
      <c r="AJ100" s="87" t="s">
        <v>87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200</v>
      </c>
      <c r="B101" s="63" t="s">
        <v>201</v>
      </c>
      <c r="C101" s="36">
        <v>4301070973</v>
      </c>
      <c r="D101" s="397">
        <v>4607111033987</v>
      </c>
      <c r="E101" s="397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85</v>
      </c>
      <c r="L101" s="37" t="s">
        <v>86</v>
      </c>
      <c r="M101" s="38" t="s">
        <v>84</v>
      </c>
      <c r="N101" s="38"/>
      <c r="O101" s="37">
        <v>180</v>
      </c>
      <c r="P101" s="44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99"/>
      <c r="R101" s="399"/>
      <c r="S101" s="399"/>
      <c r="T101" s="400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202</v>
      </c>
      <c r="AG101" s="81"/>
      <c r="AJ101" s="87" t="s">
        <v>87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4301071049</v>
      </c>
      <c r="D102" s="397">
        <v>4607111039293</v>
      </c>
      <c r="E102" s="397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85</v>
      </c>
      <c r="L102" s="37" t="s">
        <v>86</v>
      </c>
      <c r="M102" s="38" t="s">
        <v>84</v>
      </c>
      <c r="N102" s="38"/>
      <c r="O102" s="37">
        <v>180</v>
      </c>
      <c r="P102" s="44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99"/>
      <c r="R102" s="399"/>
      <c r="S102" s="399"/>
      <c r="T102" s="400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205</v>
      </c>
      <c r="AG102" s="81"/>
      <c r="AJ102" s="87" t="s">
        <v>87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206</v>
      </c>
      <c r="B103" s="63" t="s">
        <v>207</v>
      </c>
      <c r="C103" s="36">
        <v>4301070974</v>
      </c>
      <c r="D103" s="397">
        <v>4607111034151</v>
      </c>
      <c r="E103" s="397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85</v>
      </c>
      <c r="L103" s="37" t="s">
        <v>86</v>
      </c>
      <c r="M103" s="38" t="s">
        <v>84</v>
      </c>
      <c r="N103" s="38"/>
      <c r="O103" s="37">
        <v>180</v>
      </c>
      <c r="P103" s="4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99"/>
      <c r="R103" s="399"/>
      <c r="S103" s="399"/>
      <c r="T103" s="400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202</v>
      </c>
      <c r="AG103" s="81"/>
      <c r="AJ103" s="87" t="s">
        <v>87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208</v>
      </c>
      <c r="B104" s="63" t="s">
        <v>209</v>
      </c>
      <c r="C104" s="36">
        <v>4301071039</v>
      </c>
      <c r="D104" s="397">
        <v>4607111039279</v>
      </c>
      <c r="E104" s="397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85</v>
      </c>
      <c r="L104" s="37" t="s">
        <v>86</v>
      </c>
      <c r="M104" s="38" t="s">
        <v>84</v>
      </c>
      <c r="N104" s="38"/>
      <c r="O104" s="37">
        <v>180</v>
      </c>
      <c r="P104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99"/>
      <c r="R104" s="399"/>
      <c r="S104" s="399"/>
      <c r="T104" s="400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145</v>
      </c>
      <c r="AG104" s="81"/>
      <c r="AJ104" s="87" t="s">
        <v>87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4"/>
      <c r="O105" s="405"/>
      <c r="P105" s="401" t="s">
        <v>40</v>
      </c>
      <c r="Q105" s="402"/>
      <c r="R105" s="402"/>
      <c r="S105" s="402"/>
      <c r="T105" s="402"/>
      <c r="U105" s="402"/>
      <c r="V105" s="403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04"/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5"/>
      <c r="P106" s="401" t="s">
        <v>40</v>
      </c>
      <c r="Q106" s="402"/>
      <c r="R106" s="402"/>
      <c r="S106" s="402"/>
      <c r="T106" s="402"/>
      <c r="U106" s="402"/>
      <c r="V106" s="403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95" t="s">
        <v>210</v>
      </c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395"/>
      <c r="P107" s="395"/>
      <c r="Q107" s="395"/>
      <c r="R107" s="395"/>
      <c r="S107" s="395"/>
      <c r="T107" s="395"/>
      <c r="U107" s="395"/>
      <c r="V107" s="395"/>
      <c r="W107" s="395"/>
      <c r="X107" s="395"/>
      <c r="Y107" s="395"/>
      <c r="Z107" s="395"/>
      <c r="AA107" s="65"/>
      <c r="AB107" s="65"/>
      <c r="AC107" s="82"/>
    </row>
    <row r="108" spans="1:68" ht="14.25" customHeight="1" x14ac:dyDescent="0.25">
      <c r="A108" s="396" t="s">
        <v>150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66"/>
      <c r="AB108" s="66"/>
      <c r="AC108" s="83"/>
    </row>
    <row r="109" spans="1:68" ht="27" customHeight="1" x14ac:dyDescent="0.25">
      <c r="A109" s="63" t="s">
        <v>211</v>
      </c>
      <c r="B109" s="63" t="s">
        <v>212</v>
      </c>
      <c r="C109" s="36">
        <v>4301135533</v>
      </c>
      <c r="D109" s="397">
        <v>4607111034014</v>
      </c>
      <c r="E109" s="397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94</v>
      </c>
      <c r="L109" s="37" t="s">
        <v>86</v>
      </c>
      <c r="M109" s="38" t="s">
        <v>84</v>
      </c>
      <c r="N109" s="38"/>
      <c r="O109" s="37">
        <v>180</v>
      </c>
      <c r="P109" s="447" t="s">
        <v>213</v>
      </c>
      <c r="Q109" s="399"/>
      <c r="R109" s="399"/>
      <c r="S109" s="399"/>
      <c r="T109" s="400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214</v>
      </c>
      <c r="AG109" s="81"/>
      <c r="AJ109" s="87" t="s">
        <v>87</v>
      </c>
      <c r="AK109" s="87">
        <v>1</v>
      </c>
      <c r="BB109" s="174" t="s">
        <v>93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215</v>
      </c>
      <c r="B110" s="63" t="s">
        <v>216</v>
      </c>
      <c r="C110" s="36">
        <v>4301135532</v>
      </c>
      <c r="D110" s="397">
        <v>4607111033994</v>
      </c>
      <c r="E110" s="397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94</v>
      </c>
      <c r="L110" s="37" t="s">
        <v>86</v>
      </c>
      <c r="M110" s="38" t="s">
        <v>84</v>
      </c>
      <c r="N110" s="38"/>
      <c r="O110" s="37">
        <v>180</v>
      </c>
      <c r="P110" s="448" t="s">
        <v>217</v>
      </c>
      <c r="Q110" s="399"/>
      <c r="R110" s="399"/>
      <c r="S110" s="399"/>
      <c r="T110" s="400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172</v>
      </c>
      <c r="AG110" s="81"/>
      <c r="AJ110" s="87" t="s">
        <v>87</v>
      </c>
      <c r="AK110" s="87">
        <v>1</v>
      </c>
      <c r="BB110" s="176" t="s">
        <v>93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04"/>
      <c r="B111" s="404"/>
      <c r="C111" s="404"/>
      <c r="D111" s="404"/>
      <c r="E111" s="404"/>
      <c r="F111" s="404"/>
      <c r="G111" s="404"/>
      <c r="H111" s="404"/>
      <c r="I111" s="404"/>
      <c r="J111" s="404"/>
      <c r="K111" s="404"/>
      <c r="L111" s="404"/>
      <c r="M111" s="404"/>
      <c r="N111" s="404"/>
      <c r="O111" s="405"/>
      <c r="P111" s="401" t="s">
        <v>40</v>
      </c>
      <c r="Q111" s="402"/>
      <c r="R111" s="402"/>
      <c r="S111" s="402"/>
      <c r="T111" s="402"/>
      <c r="U111" s="402"/>
      <c r="V111" s="403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404"/>
      <c r="B112" s="404"/>
      <c r="C112" s="404"/>
      <c r="D112" s="404"/>
      <c r="E112" s="404"/>
      <c r="F112" s="404"/>
      <c r="G112" s="404"/>
      <c r="H112" s="404"/>
      <c r="I112" s="404"/>
      <c r="J112" s="404"/>
      <c r="K112" s="404"/>
      <c r="L112" s="404"/>
      <c r="M112" s="404"/>
      <c r="N112" s="404"/>
      <c r="O112" s="405"/>
      <c r="P112" s="401" t="s">
        <v>40</v>
      </c>
      <c r="Q112" s="402"/>
      <c r="R112" s="402"/>
      <c r="S112" s="402"/>
      <c r="T112" s="402"/>
      <c r="U112" s="402"/>
      <c r="V112" s="403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95" t="s">
        <v>218</v>
      </c>
      <c r="B113" s="395"/>
      <c r="C113" s="395"/>
      <c r="D113" s="395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5"/>
      <c r="T113" s="395"/>
      <c r="U113" s="395"/>
      <c r="V113" s="395"/>
      <c r="W113" s="395"/>
      <c r="X113" s="395"/>
      <c r="Y113" s="395"/>
      <c r="Z113" s="395"/>
      <c r="AA113" s="65"/>
      <c r="AB113" s="65"/>
      <c r="AC113" s="82"/>
    </row>
    <row r="114" spans="1:68" ht="14.25" customHeight="1" x14ac:dyDescent="0.25">
      <c r="A114" s="396" t="s">
        <v>150</v>
      </c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6"/>
      <c r="P114" s="396"/>
      <c r="Q114" s="396"/>
      <c r="R114" s="396"/>
      <c r="S114" s="396"/>
      <c r="T114" s="396"/>
      <c r="U114" s="396"/>
      <c r="V114" s="396"/>
      <c r="W114" s="396"/>
      <c r="X114" s="396"/>
      <c r="Y114" s="396"/>
      <c r="Z114" s="396"/>
      <c r="AA114" s="66"/>
      <c r="AB114" s="66"/>
      <c r="AC114" s="83"/>
    </row>
    <row r="115" spans="1:68" ht="27" customHeight="1" x14ac:dyDescent="0.25">
      <c r="A115" s="63" t="s">
        <v>219</v>
      </c>
      <c r="B115" s="63" t="s">
        <v>220</v>
      </c>
      <c r="C115" s="36">
        <v>4301135311</v>
      </c>
      <c r="D115" s="397">
        <v>4607111039095</v>
      </c>
      <c r="E115" s="397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94</v>
      </c>
      <c r="L115" s="37" t="s">
        <v>86</v>
      </c>
      <c r="M115" s="38" t="s">
        <v>84</v>
      </c>
      <c r="N115" s="38"/>
      <c r="O115" s="37">
        <v>180</v>
      </c>
      <c r="P115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99"/>
      <c r="R115" s="399"/>
      <c r="S115" s="399"/>
      <c r="T115" s="400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221</v>
      </c>
      <c r="AG115" s="81"/>
      <c r="AJ115" s="87" t="s">
        <v>87</v>
      </c>
      <c r="AK115" s="87">
        <v>1</v>
      </c>
      <c r="BB115" s="178" t="s">
        <v>93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222</v>
      </c>
      <c r="B116" s="63" t="s">
        <v>223</v>
      </c>
      <c r="C116" s="36">
        <v>4301135300</v>
      </c>
      <c r="D116" s="397">
        <v>4607111039101</v>
      </c>
      <c r="E116" s="397"/>
      <c r="F116" s="62">
        <v>0.45</v>
      </c>
      <c r="G116" s="37">
        <v>8</v>
      </c>
      <c r="H116" s="62">
        <v>3.6</v>
      </c>
      <c r="I116" s="62">
        <v>4.26</v>
      </c>
      <c r="J116" s="37">
        <v>70</v>
      </c>
      <c r="K116" s="37" t="s">
        <v>94</v>
      </c>
      <c r="L116" s="37" t="s">
        <v>86</v>
      </c>
      <c r="M116" s="38" t="s">
        <v>84</v>
      </c>
      <c r="N116" s="38"/>
      <c r="O116" s="37">
        <v>180</v>
      </c>
      <c r="P116" s="450" t="s">
        <v>224</v>
      </c>
      <c r="Q116" s="399"/>
      <c r="R116" s="399"/>
      <c r="S116" s="399"/>
      <c r="T116" s="400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221</v>
      </c>
      <c r="AG116" s="81"/>
      <c r="AJ116" s="87" t="s">
        <v>87</v>
      </c>
      <c r="AK116" s="87">
        <v>1</v>
      </c>
      <c r="BB116" s="180" t="s">
        <v>93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4301135282</v>
      </c>
      <c r="D117" s="397">
        <v>4607111034199</v>
      </c>
      <c r="E117" s="397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94</v>
      </c>
      <c r="L117" s="37" t="s">
        <v>86</v>
      </c>
      <c r="M117" s="38" t="s">
        <v>84</v>
      </c>
      <c r="N117" s="38"/>
      <c r="O117" s="37">
        <v>180</v>
      </c>
      <c r="P117" s="45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99"/>
      <c r="R117" s="399"/>
      <c r="S117" s="399"/>
      <c r="T117" s="400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227</v>
      </c>
      <c r="AG117" s="81"/>
      <c r="AJ117" s="87" t="s">
        <v>87</v>
      </c>
      <c r="AK117" s="87">
        <v>1</v>
      </c>
      <c r="BB117" s="182" t="s">
        <v>93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4"/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5"/>
      <c r="P118" s="401" t="s">
        <v>40</v>
      </c>
      <c r="Q118" s="402"/>
      <c r="R118" s="402"/>
      <c r="S118" s="402"/>
      <c r="T118" s="402"/>
      <c r="U118" s="402"/>
      <c r="V118" s="403"/>
      <c r="W118" s="42" t="s">
        <v>39</v>
      </c>
      <c r="X118" s="43">
        <f>IFERROR(SUM(X115:X117),"0")</f>
        <v>0</v>
      </c>
      <c r="Y118" s="43">
        <f>IFERROR(SUM(Y115:Y117),"0")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04"/>
      <c r="B119" s="404"/>
      <c r="C119" s="404"/>
      <c r="D119" s="404"/>
      <c r="E119" s="404"/>
      <c r="F119" s="404"/>
      <c r="G119" s="404"/>
      <c r="H119" s="404"/>
      <c r="I119" s="404"/>
      <c r="J119" s="404"/>
      <c r="K119" s="404"/>
      <c r="L119" s="404"/>
      <c r="M119" s="404"/>
      <c r="N119" s="404"/>
      <c r="O119" s="405"/>
      <c r="P119" s="401" t="s">
        <v>40</v>
      </c>
      <c r="Q119" s="402"/>
      <c r="R119" s="402"/>
      <c r="S119" s="402"/>
      <c r="T119" s="402"/>
      <c r="U119" s="402"/>
      <c r="V119" s="403"/>
      <c r="W119" s="42" t="s">
        <v>0</v>
      </c>
      <c r="X119" s="43">
        <f>IFERROR(SUMPRODUCT(X115:X117*H115:H117),"0")</f>
        <v>0</v>
      </c>
      <c r="Y119" s="43">
        <f>IFERROR(SUMPRODUCT(Y115:Y117*H115:H117),"0")</f>
        <v>0</v>
      </c>
      <c r="Z119" s="42"/>
      <c r="AA119" s="67"/>
      <c r="AB119" s="67"/>
      <c r="AC119" s="67"/>
    </row>
    <row r="120" spans="1:68" ht="16.5" customHeight="1" x14ac:dyDescent="0.25">
      <c r="A120" s="395" t="s">
        <v>228</v>
      </c>
      <c r="B120" s="395"/>
      <c r="C120" s="395"/>
      <c r="D120" s="395"/>
      <c r="E120" s="395"/>
      <c r="F120" s="395"/>
      <c r="G120" s="395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5"/>
      <c r="T120" s="395"/>
      <c r="U120" s="395"/>
      <c r="V120" s="395"/>
      <c r="W120" s="395"/>
      <c r="X120" s="395"/>
      <c r="Y120" s="395"/>
      <c r="Z120" s="395"/>
      <c r="AA120" s="65"/>
      <c r="AB120" s="65"/>
      <c r="AC120" s="82"/>
    </row>
    <row r="121" spans="1:68" ht="14.25" customHeight="1" x14ac:dyDescent="0.25">
      <c r="A121" s="396" t="s">
        <v>150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66"/>
      <c r="AB121" s="66"/>
      <c r="AC121" s="83"/>
    </row>
    <row r="122" spans="1:68" ht="27" customHeight="1" x14ac:dyDescent="0.25">
      <c r="A122" s="63" t="s">
        <v>229</v>
      </c>
      <c r="B122" s="63" t="s">
        <v>230</v>
      </c>
      <c r="C122" s="36">
        <v>4301135178</v>
      </c>
      <c r="D122" s="397">
        <v>4607111034816</v>
      </c>
      <c r="E122" s="397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94</v>
      </c>
      <c r="L122" s="37" t="s">
        <v>86</v>
      </c>
      <c r="M122" s="38" t="s">
        <v>84</v>
      </c>
      <c r="N122" s="38"/>
      <c r="O122" s="37">
        <v>180</v>
      </c>
      <c r="P122" s="45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99"/>
      <c r="R122" s="399"/>
      <c r="S122" s="399"/>
      <c r="T122" s="400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227</v>
      </c>
      <c r="AG122" s="81"/>
      <c r="AJ122" s="87" t="s">
        <v>87</v>
      </c>
      <c r="AK122" s="87">
        <v>1</v>
      </c>
      <c r="BB122" s="184" t="s">
        <v>93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4301135275</v>
      </c>
      <c r="D123" s="397">
        <v>4607111034380</v>
      </c>
      <c r="E123" s="397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99"/>
      <c r="R123" s="399"/>
      <c r="S123" s="399"/>
      <c r="T123" s="400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233</v>
      </c>
      <c r="AG123" s="81"/>
      <c r="AJ123" s="87" t="s">
        <v>87</v>
      </c>
      <c r="AK123" s="87">
        <v>1</v>
      </c>
      <c r="BB123" s="186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234</v>
      </c>
      <c r="B124" s="63" t="s">
        <v>235</v>
      </c>
      <c r="C124" s="36">
        <v>4301135277</v>
      </c>
      <c r="D124" s="397">
        <v>4607111034397</v>
      </c>
      <c r="E124" s="397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99"/>
      <c r="R124" s="399"/>
      <c r="S124" s="399"/>
      <c r="T124" s="400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214</v>
      </c>
      <c r="AG124" s="81"/>
      <c r="AJ124" s="87" t="s">
        <v>87</v>
      </c>
      <c r="AK124" s="87">
        <v>1</v>
      </c>
      <c r="BB124" s="188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4"/>
      <c r="B125" s="404"/>
      <c r="C125" s="404"/>
      <c r="D125" s="404"/>
      <c r="E125" s="404"/>
      <c r="F125" s="404"/>
      <c r="G125" s="404"/>
      <c r="H125" s="404"/>
      <c r="I125" s="404"/>
      <c r="J125" s="404"/>
      <c r="K125" s="404"/>
      <c r="L125" s="404"/>
      <c r="M125" s="404"/>
      <c r="N125" s="404"/>
      <c r="O125" s="405"/>
      <c r="P125" s="401" t="s">
        <v>40</v>
      </c>
      <c r="Q125" s="402"/>
      <c r="R125" s="402"/>
      <c r="S125" s="402"/>
      <c r="T125" s="402"/>
      <c r="U125" s="402"/>
      <c r="V125" s="403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04"/>
      <c r="B126" s="404"/>
      <c r="C126" s="404"/>
      <c r="D126" s="404"/>
      <c r="E126" s="404"/>
      <c r="F126" s="404"/>
      <c r="G126" s="404"/>
      <c r="H126" s="404"/>
      <c r="I126" s="404"/>
      <c r="J126" s="404"/>
      <c r="K126" s="404"/>
      <c r="L126" s="404"/>
      <c r="M126" s="404"/>
      <c r="N126" s="404"/>
      <c r="O126" s="405"/>
      <c r="P126" s="401" t="s">
        <v>40</v>
      </c>
      <c r="Q126" s="402"/>
      <c r="R126" s="402"/>
      <c r="S126" s="402"/>
      <c r="T126" s="402"/>
      <c r="U126" s="402"/>
      <c r="V126" s="403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95" t="s">
        <v>236</v>
      </c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  <c r="S127" s="395"/>
      <c r="T127" s="395"/>
      <c r="U127" s="395"/>
      <c r="V127" s="395"/>
      <c r="W127" s="395"/>
      <c r="X127" s="395"/>
      <c r="Y127" s="395"/>
      <c r="Z127" s="395"/>
      <c r="AA127" s="65"/>
      <c r="AB127" s="65"/>
      <c r="AC127" s="82"/>
    </row>
    <row r="128" spans="1:68" ht="14.25" customHeight="1" x14ac:dyDescent="0.25">
      <c r="A128" s="396" t="s">
        <v>150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96"/>
      <c r="AA128" s="66"/>
      <c r="AB128" s="66"/>
      <c r="AC128" s="83"/>
    </row>
    <row r="129" spans="1:68" ht="27" customHeight="1" x14ac:dyDescent="0.25">
      <c r="A129" s="63" t="s">
        <v>237</v>
      </c>
      <c r="B129" s="63" t="s">
        <v>238</v>
      </c>
      <c r="C129" s="36">
        <v>4301135279</v>
      </c>
      <c r="D129" s="397">
        <v>4607111035806</v>
      </c>
      <c r="E129" s="397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4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99"/>
      <c r="R129" s="399"/>
      <c r="S129" s="399"/>
      <c r="T129" s="400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239</v>
      </c>
      <c r="AG129" s="81"/>
      <c r="AJ129" s="87" t="s">
        <v>87</v>
      </c>
      <c r="AK129" s="87">
        <v>1</v>
      </c>
      <c r="BB129" s="190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4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4"/>
      <c r="O130" s="405"/>
      <c r="P130" s="401" t="s">
        <v>40</v>
      </c>
      <c r="Q130" s="402"/>
      <c r="R130" s="402"/>
      <c r="S130" s="402"/>
      <c r="T130" s="402"/>
      <c r="U130" s="402"/>
      <c r="V130" s="403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4"/>
      <c r="O131" s="405"/>
      <c r="P131" s="401" t="s">
        <v>40</v>
      </c>
      <c r="Q131" s="402"/>
      <c r="R131" s="402"/>
      <c r="S131" s="402"/>
      <c r="T131" s="402"/>
      <c r="U131" s="402"/>
      <c r="V131" s="403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5" t="s">
        <v>240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65"/>
      <c r="AB132" s="65"/>
      <c r="AC132" s="82"/>
    </row>
    <row r="133" spans="1:68" ht="14.25" customHeight="1" x14ac:dyDescent="0.25">
      <c r="A133" s="396" t="s">
        <v>241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66"/>
      <c r="AB133" s="66"/>
      <c r="AC133" s="83"/>
    </row>
    <row r="134" spans="1:68" ht="27" customHeight="1" x14ac:dyDescent="0.25">
      <c r="A134" s="63" t="s">
        <v>242</v>
      </c>
      <c r="B134" s="63" t="s">
        <v>243</v>
      </c>
      <c r="C134" s="36">
        <v>4301071054</v>
      </c>
      <c r="D134" s="397">
        <v>4607111035639</v>
      </c>
      <c r="E134" s="397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246</v>
      </c>
      <c r="L134" s="37" t="s">
        <v>86</v>
      </c>
      <c r="M134" s="38" t="s">
        <v>84</v>
      </c>
      <c r="N134" s="38"/>
      <c r="O134" s="37">
        <v>180</v>
      </c>
      <c r="P134" s="456" t="s">
        <v>244</v>
      </c>
      <c r="Q134" s="399"/>
      <c r="R134" s="399"/>
      <c r="S134" s="399"/>
      <c r="T134" s="400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245</v>
      </c>
      <c r="AG134" s="81"/>
      <c r="AJ134" s="87" t="s">
        <v>87</v>
      </c>
      <c r="AK134" s="87">
        <v>1</v>
      </c>
      <c r="BB134" s="192" t="s">
        <v>93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247</v>
      </c>
      <c r="B135" s="63" t="s">
        <v>248</v>
      </c>
      <c r="C135" s="36">
        <v>4301135540</v>
      </c>
      <c r="D135" s="397">
        <v>4607111035646</v>
      </c>
      <c r="E135" s="397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246</v>
      </c>
      <c r="L135" s="37" t="s">
        <v>86</v>
      </c>
      <c r="M135" s="38" t="s">
        <v>84</v>
      </c>
      <c r="N135" s="38"/>
      <c r="O135" s="37">
        <v>180</v>
      </c>
      <c r="P135" s="4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99"/>
      <c r="R135" s="399"/>
      <c r="S135" s="399"/>
      <c r="T135" s="400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245</v>
      </c>
      <c r="AG135" s="81"/>
      <c r="AJ135" s="87" t="s">
        <v>87</v>
      </c>
      <c r="AK135" s="87">
        <v>1</v>
      </c>
      <c r="BB135" s="19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4"/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5"/>
      <c r="P136" s="401" t="s">
        <v>40</v>
      </c>
      <c r="Q136" s="402"/>
      <c r="R136" s="402"/>
      <c r="S136" s="402"/>
      <c r="T136" s="402"/>
      <c r="U136" s="402"/>
      <c r="V136" s="403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4"/>
      <c r="B137" s="404"/>
      <c r="C137" s="404"/>
      <c r="D137" s="404"/>
      <c r="E137" s="404"/>
      <c r="F137" s="404"/>
      <c r="G137" s="404"/>
      <c r="H137" s="404"/>
      <c r="I137" s="404"/>
      <c r="J137" s="404"/>
      <c r="K137" s="404"/>
      <c r="L137" s="404"/>
      <c r="M137" s="404"/>
      <c r="N137" s="404"/>
      <c r="O137" s="405"/>
      <c r="P137" s="401" t="s">
        <v>40</v>
      </c>
      <c r="Q137" s="402"/>
      <c r="R137" s="402"/>
      <c r="S137" s="402"/>
      <c r="T137" s="402"/>
      <c r="U137" s="402"/>
      <c r="V137" s="403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5" t="s">
        <v>249</v>
      </c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5"/>
      <c r="O138" s="395"/>
      <c r="P138" s="395"/>
      <c r="Q138" s="395"/>
      <c r="R138" s="395"/>
      <c r="S138" s="395"/>
      <c r="T138" s="395"/>
      <c r="U138" s="395"/>
      <c r="V138" s="395"/>
      <c r="W138" s="395"/>
      <c r="X138" s="395"/>
      <c r="Y138" s="395"/>
      <c r="Z138" s="395"/>
      <c r="AA138" s="65"/>
      <c r="AB138" s="65"/>
      <c r="AC138" s="82"/>
    </row>
    <row r="139" spans="1:68" ht="14.25" customHeight="1" x14ac:dyDescent="0.25">
      <c r="A139" s="396" t="s">
        <v>150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96"/>
      <c r="AA139" s="66"/>
      <c r="AB139" s="66"/>
      <c r="AC139" s="83"/>
    </row>
    <row r="140" spans="1:68" ht="27" customHeight="1" x14ac:dyDescent="0.25">
      <c r="A140" s="63" t="s">
        <v>250</v>
      </c>
      <c r="B140" s="63" t="s">
        <v>251</v>
      </c>
      <c r="C140" s="36">
        <v>4301135281</v>
      </c>
      <c r="D140" s="397">
        <v>4607111036568</v>
      </c>
      <c r="E140" s="397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94</v>
      </c>
      <c r="L140" s="37" t="s">
        <v>86</v>
      </c>
      <c r="M140" s="38" t="s">
        <v>84</v>
      </c>
      <c r="N140" s="38"/>
      <c r="O140" s="37">
        <v>180</v>
      </c>
      <c r="P140" s="45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99"/>
      <c r="R140" s="399"/>
      <c r="S140" s="399"/>
      <c r="T140" s="400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252</v>
      </c>
      <c r="AG140" s="81"/>
      <c r="AJ140" s="87" t="s">
        <v>87</v>
      </c>
      <c r="AK140" s="87">
        <v>1</v>
      </c>
      <c r="BB140" s="196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4"/>
      <c r="B141" s="404"/>
      <c r="C141" s="404"/>
      <c r="D141" s="404"/>
      <c r="E141" s="404"/>
      <c r="F141" s="404"/>
      <c r="G141" s="404"/>
      <c r="H141" s="404"/>
      <c r="I141" s="404"/>
      <c r="J141" s="404"/>
      <c r="K141" s="404"/>
      <c r="L141" s="404"/>
      <c r="M141" s="404"/>
      <c r="N141" s="404"/>
      <c r="O141" s="405"/>
      <c r="P141" s="401" t="s">
        <v>40</v>
      </c>
      <c r="Q141" s="402"/>
      <c r="R141" s="402"/>
      <c r="S141" s="402"/>
      <c r="T141" s="402"/>
      <c r="U141" s="402"/>
      <c r="V141" s="403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4"/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5"/>
      <c r="P142" s="401" t="s">
        <v>40</v>
      </c>
      <c r="Q142" s="402"/>
      <c r="R142" s="402"/>
      <c r="S142" s="402"/>
      <c r="T142" s="402"/>
      <c r="U142" s="402"/>
      <c r="V142" s="403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94" t="s">
        <v>253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54"/>
      <c r="AB143" s="54"/>
      <c r="AC143" s="54"/>
    </row>
    <row r="144" spans="1:68" ht="16.5" customHeight="1" x14ac:dyDescent="0.25">
      <c r="A144" s="395" t="s">
        <v>254</v>
      </c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5"/>
      <c r="P144" s="395"/>
      <c r="Q144" s="395"/>
      <c r="R144" s="395"/>
      <c r="S144" s="395"/>
      <c r="T144" s="395"/>
      <c r="U144" s="395"/>
      <c r="V144" s="395"/>
      <c r="W144" s="395"/>
      <c r="X144" s="395"/>
      <c r="Y144" s="395"/>
      <c r="Z144" s="395"/>
      <c r="AA144" s="65"/>
      <c r="AB144" s="65"/>
      <c r="AC144" s="82"/>
    </row>
    <row r="145" spans="1:68" ht="14.25" customHeight="1" x14ac:dyDescent="0.25">
      <c r="A145" s="396" t="s">
        <v>150</v>
      </c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6"/>
      <c r="P145" s="396"/>
      <c r="Q145" s="396"/>
      <c r="R145" s="396"/>
      <c r="S145" s="396"/>
      <c r="T145" s="396"/>
      <c r="U145" s="396"/>
      <c r="V145" s="396"/>
      <c r="W145" s="396"/>
      <c r="X145" s="396"/>
      <c r="Y145" s="396"/>
      <c r="Z145" s="396"/>
      <c r="AA145" s="66"/>
      <c r="AB145" s="66"/>
      <c r="AC145" s="83"/>
    </row>
    <row r="146" spans="1:68" ht="27" customHeight="1" x14ac:dyDescent="0.25">
      <c r="A146" s="63" t="s">
        <v>255</v>
      </c>
      <c r="B146" s="63" t="s">
        <v>256</v>
      </c>
      <c r="C146" s="36">
        <v>4301135317</v>
      </c>
      <c r="D146" s="397">
        <v>4607111039057</v>
      </c>
      <c r="E146" s="397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146</v>
      </c>
      <c r="L146" s="37" t="s">
        <v>86</v>
      </c>
      <c r="M146" s="38" t="s">
        <v>84</v>
      </c>
      <c r="N146" s="38"/>
      <c r="O146" s="37">
        <v>180</v>
      </c>
      <c r="P146" s="459" t="s">
        <v>257</v>
      </c>
      <c r="Q146" s="399"/>
      <c r="R146" s="399"/>
      <c r="S146" s="399"/>
      <c r="T146" s="400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221</v>
      </c>
      <c r="AG146" s="81"/>
      <c r="AJ146" s="87" t="s">
        <v>87</v>
      </c>
      <c r="AK146" s="87">
        <v>1</v>
      </c>
      <c r="BB146" s="198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4"/>
      <c r="B147" s="404"/>
      <c r="C147" s="404"/>
      <c r="D147" s="404"/>
      <c r="E147" s="404"/>
      <c r="F147" s="404"/>
      <c r="G147" s="404"/>
      <c r="H147" s="404"/>
      <c r="I147" s="404"/>
      <c r="J147" s="404"/>
      <c r="K147" s="404"/>
      <c r="L147" s="404"/>
      <c r="M147" s="404"/>
      <c r="N147" s="404"/>
      <c r="O147" s="405"/>
      <c r="P147" s="401" t="s">
        <v>40</v>
      </c>
      <c r="Q147" s="402"/>
      <c r="R147" s="402"/>
      <c r="S147" s="402"/>
      <c r="T147" s="402"/>
      <c r="U147" s="402"/>
      <c r="V147" s="403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4"/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5"/>
      <c r="P148" s="401" t="s">
        <v>40</v>
      </c>
      <c r="Q148" s="402"/>
      <c r="R148" s="402"/>
      <c r="S148" s="402"/>
      <c r="T148" s="402"/>
      <c r="U148" s="402"/>
      <c r="V148" s="403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5" t="s">
        <v>258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95"/>
      <c r="AA149" s="65"/>
      <c r="AB149" s="65"/>
      <c r="AC149" s="82"/>
    </row>
    <row r="150" spans="1:68" ht="14.25" customHeight="1" x14ac:dyDescent="0.25">
      <c r="A150" s="396" t="s">
        <v>80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396"/>
      <c r="AA150" s="66"/>
      <c r="AB150" s="66"/>
      <c r="AC150" s="83"/>
    </row>
    <row r="151" spans="1:68" ht="16.5" customHeight="1" x14ac:dyDescent="0.25">
      <c r="A151" s="63" t="s">
        <v>259</v>
      </c>
      <c r="B151" s="63" t="s">
        <v>260</v>
      </c>
      <c r="C151" s="36">
        <v>4301071062</v>
      </c>
      <c r="D151" s="397">
        <v>4607111036384</v>
      </c>
      <c r="E151" s="397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85</v>
      </c>
      <c r="L151" s="37" t="s">
        <v>86</v>
      </c>
      <c r="M151" s="38" t="s">
        <v>84</v>
      </c>
      <c r="N151" s="38"/>
      <c r="O151" s="37">
        <v>180</v>
      </c>
      <c r="P151" s="460" t="s">
        <v>261</v>
      </c>
      <c r="Q151" s="399"/>
      <c r="R151" s="399"/>
      <c r="S151" s="399"/>
      <c r="T151" s="400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262</v>
      </c>
      <c r="AG151" s="81"/>
      <c r="AJ151" s="87" t="s">
        <v>87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263</v>
      </c>
      <c r="B152" s="63" t="s">
        <v>264</v>
      </c>
      <c r="C152" s="36">
        <v>4301071056</v>
      </c>
      <c r="D152" s="397">
        <v>4640242180250</v>
      </c>
      <c r="E152" s="397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85</v>
      </c>
      <c r="L152" s="37" t="s">
        <v>86</v>
      </c>
      <c r="M152" s="38" t="s">
        <v>84</v>
      </c>
      <c r="N152" s="38"/>
      <c r="O152" s="37">
        <v>180</v>
      </c>
      <c r="P152" s="461" t="s">
        <v>265</v>
      </c>
      <c r="Q152" s="399"/>
      <c r="R152" s="399"/>
      <c r="S152" s="399"/>
      <c r="T152" s="400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266</v>
      </c>
      <c r="AG152" s="81"/>
      <c r="AJ152" s="87" t="s">
        <v>87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267</v>
      </c>
      <c r="B153" s="63" t="s">
        <v>268</v>
      </c>
      <c r="C153" s="36">
        <v>4301071050</v>
      </c>
      <c r="D153" s="397">
        <v>4607111036216</v>
      </c>
      <c r="E153" s="397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85</v>
      </c>
      <c r="L153" s="37" t="s">
        <v>86</v>
      </c>
      <c r="M153" s="38" t="s">
        <v>84</v>
      </c>
      <c r="N153" s="38"/>
      <c r="O153" s="37">
        <v>180</v>
      </c>
      <c r="P153" s="462" t="s">
        <v>269</v>
      </c>
      <c r="Q153" s="399"/>
      <c r="R153" s="399"/>
      <c r="S153" s="399"/>
      <c r="T153" s="400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270</v>
      </c>
      <c r="AG153" s="81"/>
      <c r="AJ153" s="87" t="s">
        <v>87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4301071061</v>
      </c>
      <c r="D154" s="397">
        <v>4607111036278</v>
      </c>
      <c r="E154" s="397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85</v>
      </c>
      <c r="L154" s="37" t="s">
        <v>86</v>
      </c>
      <c r="M154" s="38" t="s">
        <v>84</v>
      </c>
      <c r="N154" s="38"/>
      <c r="O154" s="37">
        <v>180</v>
      </c>
      <c r="P154" s="463" t="s">
        <v>273</v>
      </c>
      <c r="Q154" s="399"/>
      <c r="R154" s="399"/>
      <c r="S154" s="399"/>
      <c r="T154" s="400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274</v>
      </c>
      <c r="AG154" s="81"/>
      <c r="AJ154" s="87" t="s">
        <v>87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4"/>
      <c r="B155" s="404"/>
      <c r="C155" s="404"/>
      <c r="D155" s="404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5"/>
      <c r="P155" s="401" t="s">
        <v>40</v>
      </c>
      <c r="Q155" s="402"/>
      <c r="R155" s="402"/>
      <c r="S155" s="402"/>
      <c r="T155" s="402"/>
      <c r="U155" s="402"/>
      <c r="V155" s="403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04"/>
      <c r="B156" s="404"/>
      <c r="C156" s="404"/>
      <c r="D156" s="404"/>
      <c r="E156" s="404"/>
      <c r="F156" s="404"/>
      <c r="G156" s="404"/>
      <c r="H156" s="404"/>
      <c r="I156" s="404"/>
      <c r="J156" s="404"/>
      <c r="K156" s="404"/>
      <c r="L156" s="404"/>
      <c r="M156" s="404"/>
      <c r="N156" s="404"/>
      <c r="O156" s="405"/>
      <c r="P156" s="401" t="s">
        <v>40</v>
      </c>
      <c r="Q156" s="402"/>
      <c r="R156" s="402"/>
      <c r="S156" s="402"/>
      <c r="T156" s="402"/>
      <c r="U156" s="402"/>
      <c r="V156" s="403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6" t="s">
        <v>275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66"/>
      <c r="AB157" s="66"/>
      <c r="AC157" s="83"/>
    </row>
    <row r="158" spans="1:68" ht="27" customHeight="1" x14ac:dyDescent="0.25">
      <c r="A158" s="63" t="s">
        <v>276</v>
      </c>
      <c r="B158" s="63" t="s">
        <v>277</v>
      </c>
      <c r="C158" s="36">
        <v>4301080153</v>
      </c>
      <c r="D158" s="397">
        <v>4607111036827</v>
      </c>
      <c r="E158" s="397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85</v>
      </c>
      <c r="L158" s="37" t="s">
        <v>86</v>
      </c>
      <c r="M158" s="38" t="s">
        <v>84</v>
      </c>
      <c r="N158" s="38"/>
      <c r="O158" s="37">
        <v>90</v>
      </c>
      <c r="P158" s="4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99"/>
      <c r="R158" s="399"/>
      <c r="S158" s="399"/>
      <c r="T158" s="400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278</v>
      </c>
      <c r="AG158" s="81"/>
      <c r="AJ158" s="87" t="s">
        <v>87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279</v>
      </c>
      <c r="B159" s="63" t="s">
        <v>280</v>
      </c>
      <c r="C159" s="36">
        <v>4301080154</v>
      </c>
      <c r="D159" s="397">
        <v>4607111036834</v>
      </c>
      <c r="E159" s="397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85</v>
      </c>
      <c r="L159" s="37" t="s">
        <v>86</v>
      </c>
      <c r="M159" s="38" t="s">
        <v>84</v>
      </c>
      <c r="N159" s="38"/>
      <c r="O159" s="37">
        <v>90</v>
      </c>
      <c r="P159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99"/>
      <c r="R159" s="399"/>
      <c r="S159" s="399"/>
      <c r="T159" s="400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278</v>
      </c>
      <c r="AG159" s="81"/>
      <c r="AJ159" s="87" t="s">
        <v>87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4"/>
      <c r="B160" s="404"/>
      <c r="C160" s="404"/>
      <c r="D160" s="404"/>
      <c r="E160" s="404"/>
      <c r="F160" s="404"/>
      <c r="G160" s="404"/>
      <c r="H160" s="404"/>
      <c r="I160" s="404"/>
      <c r="J160" s="404"/>
      <c r="K160" s="404"/>
      <c r="L160" s="404"/>
      <c r="M160" s="404"/>
      <c r="N160" s="404"/>
      <c r="O160" s="405"/>
      <c r="P160" s="401" t="s">
        <v>40</v>
      </c>
      <c r="Q160" s="402"/>
      <c r="R160" s="402"/>
      <c r="S160" s="402"/>
      <c r="T160" s="402"/>
      <c r="U160" s="402"/>
      <c r="V160" s="403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404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5"/>
      <c r="P161" s="401" t="s">
        <v>40</v>
      </c>
      <c r="Q161" s="402"/>
      <c r="R161" s="402"/>
      <c r="S161" s="402"/>
      <c r="T161" s="402"/>
      <c r="U161" s="402"/>
      <c r="V161" s="403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94" t="s">
        <v>281</v>
      </c>
      <c r="B162" s="394"/>
      <c r="C162" s="394"/>
      <c r="D162" s="394"/>
      <c r="E162" s="394"/>
      <c r="F162" s="394"/>
      <c r="G162" s="394"/>
      <c r="H162" s="394"/>
      <c r="I162" s="394"/>
      <c r="J162" s="394"/>
      <c r="K162" s="394"/>
      <c r="L162" s="394"/>
      <c r="M162" s="394"/>
      <c r="N162" s="394"/>
      <c r="O162" s="394"/>
      <c r="P162" s="394"/>
      <c r="Q162" s="394"/>
      <c r="R162" s="394"/>
      <c r="S162" s="394"/>
      <c r="T162" s="394"/>
      <c r="U162" s="394"/>
      <c r="V162" s="394"/>
      <c r="W162" s="394"/>
      <c r="X162" s="394"/>
      <c r="Y162" s="394"/>
      <c r="Z162" s="394"/>
      <c r="AA162" s="54"/>
      <c r="AB162" s="54"/>
      <c r="AC162" s="54"/>
    </row>
    <row r="163" spans="1:68" ht="16.5" customHeight="1" x14ac:dyDescent="0.25">
      <c r="A163" s="395" t="s">
        <v>282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65"/>
      <c r="AB163" s="65"/>
      <c r="AC163" s="82"/>
    </row>
    <row r="164" spans="1:68" ht="14.25" customHeight="1" x14ac:dyDescent="0.25">
      <c r="A164" s="396" t="s">
        <v>89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66"/>
      <c r="AB164" s="66"/>
      <c r="AC164" s="83"/>
    </row>
    <row r="165" spans="1:68" ht="27" customHeight="1" x14ac:dyDescent="0.25">
      <c r="A165" s="63" t="s">
        <v>283</v>
      </c>
      <c r="B165" s="63" t="s">
        <v>284</v>
      </c>
      <c r="C165" s="36">
        <v>4301132097</v>
      </c>
      <c r="D165" s="397">
        <v>4607111035721</v>
      </c>
      <c r="E165" s="397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94</v>
      </c>
      <c r="L165" s="37" t="s">
        <v>86</v>
      </c>
      <c r="M165" s="38" t="s">
        <v>84</v>
      </c>
      <c r="N165" s="38"/>
      <c r="O165" s="37">
        <v>365</v>
      </c>
      <c r="P165" s="46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99"/>
      <c r="R165" s="399"/>
      <c r="S165" s="399"/>
      <c r="T165" s="400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285</v>
      </c>
      <c r="AG165" s="81"/>
      <c r="AJ165" s="87" t="s">
        <v>87</v>
      </c>
      <c r="AK165" s="87">
        <v>1</v>
      </c>
      <c r="BB165" s="212" t="s">
        <v>93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4301132100</v>
      </c>
      <c r="D166" s="397">
        <v>4607111035691</v>
      </c>
      <c r="E166" s="397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94</v>
      </c>
      <c r="L166" s="37" t="s">
        <v>86</v>
      </c>
      <c r="M166" s="38" t="s">
        <v>84</v>
      </c>
      <c r="N166" s="38"/>
      <c r="O166" s="37">
        <v>365</v>
      </c>
      <c r="P166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99"/>
      <c r="R166" s="399"/>
      <c r="S166" s="399"/>
      <c r="T166" s="400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288</v>
      </c>
      <c r="AG166" s="81"/>
      <c r="AJ166" s="87" t="s">
        <v>87</v>
      </c>
      <c r="AK166" s="87">
        <v>1</v>
      </c>
      <c r="BB166" s="214" t="s">
        <v>93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4301132079</v>
      </c>
      <c r="D167" s="397">
        <v>4607111038487</v>
      </c>
      <c r="E167" s="397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94</v>
      </c>
      <c r="L167" s="37" t="s">
        <v>86</v>
      </c>
      <c r="M167" s="38" t="s">
        <v>84</v>
      </c>
      <c r="N167" s="38"/>
      <c r="O167" s="37">
        <v>180</v>
      </c>
      <c r="P167" s="46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99"/>
      <c r="R167" s="399"/>
      <c r="S167" s="399"/>
      <c r="T167" s="400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291</v>
      </c>
      <c r="AG167" s="81"/>
      <c r="AJ167" s="87" t="s">
        <v>87</v>
      </c>
      <c r="AK167" s="87">
        <v>1</v>
      </c>
      <c r="BB167" s="216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4"/>
      <c r="O168" s="405"/>
      <c r="P168" s="401" t="s">
        <v>40</v>
      </c>
      <c r="Q168" s="402"/>
      <c r="R168" s="402"/>
      <c r="S168" s="402"/>
      <c r="T168" s="402"/>
      <c r="U168" s="402"/>
      <c r="V168" s="403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04"/>
      <c r="B169" s="404"/>
      <c r="C169" s="404"/>
      <c r="D169" s="404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5"/>
      <c r="P169" s="401" t="s">
        <v>40</v>
      </c>
      <c r="Q169" s="402"/>
      <c r="R169" s="402"/>
      <c r="S169" s="402"/>
      <c r="T169" s="402"/>
      <c r="U169" s="402"/>
      <c r="V169" s="403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6" t="s">
        <v>292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96"/>
      <c r="AA170" s="66"/>
      <c r="AB170" s="66"/>
      <c r="AC170" s="83"/>
    </row>
    <row r="171" spans="1:68" ht="27" customHeight="1" x14ac:dyDescent="0.25">
      <c r="A171" s="63" t="s">
        <v>293</v>
      </c>
      <c r="B171" s="63" t="s">
        <v>294</v>
      </c>
      <c r="C171" s="36">
        <v>4301051855</v>
      </c>
      <c r="D171" s="397">
        <v>4680115885875</v>
      </c>
      <c r="E171" s="397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299</v>
      </c>
      <c r="L171" s="37" t="s">
        <v>86</v>
      </c>
      <c r="M171" s="38" t="s">
        <v>298</v>
      </c>
      <c r="N171" s="38"/>
      <c r="O171" s="37">
        <v>365</v>
      </c>
      <c r="P171" s="469" t="s">
        <v>295</v>
      </c>
      <c r="Q171" s="399"/>
      <c r="R171" s="399"/>
      <c r="S171" s="399"/>
      <c r="T171" s="400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296</v>
      </c>
      <c r="AG171" s="81"/>
      <c r="AJ171" s="87" t="s">
        <v>87</v>
      </c>
      <c r="AK171" s="87">
        <v>1</v>
      </c>
      <c r="BB171" s="218" t="s">
        <v>297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4301051319</v>
      </c>
      <c r="D172" s="397">
        <v>4680115881204</v>
      </c>
      <c r="E172" s="397"/>
      <c r="F172" s="62">
        <v>0.33</v>
      </c>
      <c r="G172" s="37">
        <v>6</v>
      </c>
      <c r="H172" s="62">
        <v>1.98</v>
      </c>
      <c r="I172" s="62">
        <v>2.246</v>
      </c>
      <c r="J172" s="37">
        <v>156</v>
      </c>
      <c r="K172" s="37" t="s">
        <v>85</v>
      </c>
      <c r="L172" s="37" t="s">
        <v>86</v>
      </c>
      <c r="M172" s="38" t="s">
        <v>298</v>
      </c>
      <c r="N172" s="38"/>
      <c r="O172" s="37">
        <v>365</v>
      </c>
      <c r="P172" s="47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99"/>
      <c r="R172" s="399"/>
      <c r="S172" s="399"/>
      <c r="T172" s="400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IFERROR(IF(X172="","",X172*0.00753),"")</f>
        <v>0</v>
      </c>
      <c r="AA172" s="68" t="s">
        <v>46</v>
      </c>
      <c r="AB172" s="69" t="s">
        <v>46</v>
      </c>
      <c r="AC172" s="219" t="s">
        <v>302</v>
      </c>
      <c r="AG172" s="81"/>
      <c r="AJ172" s="87" t="s">
        <v>87</v>
      </c>
      <c r="AK172" s="87">
        <v>1</v>
      </c>
      <c r="BB172" s="220" t="s">
        <v>297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4"/>
      <c r="O173" s="405"/>
      <c r="P173" s="401" t="s">
        <v>40</v>
      </c>
      <c r="Q173" s="402"/>
      <c r="R173" s="402"/>
      <c r="S173" s="402"/>
      <c r="T173" s="402"/>
      <c r="U173" s="402"/>
      <c r="V173" s="403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404"/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5"/>
      <c r="P174" s="401" t="s">
        <v>40</v>
      </c>
      <c r="Q174" s="402"/>
      <c r="R174" s="402"/>
      <c r="S174" s="402"/>
      <c r="T174" s="402"/>
      <c r="U174" s="402"/>
      <c r="V174" s="403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394" t="s">
        <v>303</v>
      </c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4"/>
      <c r="P175" s="394"/>
      <c r="Q175" s="394"/>
      <c r="R175" s="394"/>
      <c r="S175" s="394"/>
      <c r="T175" s="394"/>
      <c r="U175" s="394"/>
      <c r="V175" s="394"/>
      <c r="W175" s="394"/>
      <c r="X175" s="394"/>
      <c r="Y175" s="394"/>
      <c r="Z175" s="394"/>
      <c r="AA175" s="54"/>
      <c r="AB175" s="54"/>
      <c r="AC175" s="54"/>
    </row>
    <row r="176" spans="1:68" ht="16.5" customHeight="1" x14ac:dyDescent="0.25">
      <c r="A176" s="395" t="s">
        <v>304</v>
      </c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5"/>
      <c r="P176" s="395"/>
      <c r="Q176" s="395"/>
      <c r="R176" s="395"/>
      <c r="S176" s="395"/>
      <c r="T176" s="395"/>
      <c r="U176" s="395"/>
      <c r="V176" s="395"/>
      <c r="W176" s="395"/>
      <c r="X176" s="395"/>
      <c r="Y176" s="395"/>
      <c r="Z176" s="395"/>
      <c r="AA176" s="65"/>
      <c r="AB176" s="65"/>
      <c r="AC176" s="82"/>
    </row>
    <row r="177" spans="1:68" ht="14.25" customHeight="1" x14ac:dyDescent="0.25">
      <c r="A177" s="396" t="s">
        <v>150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396"/>
      <c r="AA177" s="66"/>
      <c r="AB177" s="66"/>
      <c r="AC177" s="83"/>
    </row>
    <row r="178" spans="1:68" ht="27" customHeight="1" x14ac:dyDescent="0.25">
      <c r="A178" s="63" t="s">
        <v>305</v>
      </c>
      <c r="B178" s="63" t="s">
        <v>306</v>
      </c>
      <c r="C178" s="36">
        <v>4301135719</v>
      </c>
      <c r="D178" s="397">
        <v>4620207490235</v>
      </c>
      <c r="E178" s="397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94</v>
      </c>
      <c r="L178" s="37" t="s">
        <v>86</v>
      </c>
      <c r="M178" s="38" t="s">
        <v>84</v>
      </c>
      <c r="N178" s="38"/>
      <c r="O178" s="37">
        <v>180</v>
      </c>
      <c r="P178" s="471" t="s">
        <v>307</v>
      </c>
      <c r="Q178" s="399"/>
      <c r="R178" s="399"/>
      <c r="S178" s="399"/>
      <c r="T178" s="400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21" t="s">
        <v>308</v>
      </c>
      <c r="AG178" s="81"/>
      <c r="AJ178" s="87" t="s">
        <v>87</v>
      </c>
      <c r="AK178" s="87">
        <v>1</v>
      </c>
      <c r="BB178" s="222" t="s">
        <v>93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4"/>
      <c r="B179" s="404"/>
      <c r="C179" s="404"/>
      <c r="D179" s="404"/>
      <c r="E179" s="404"/>
      <c r="F179" s="404"/>
      <c r="G179" s="404"/>
      <c r="H179" s="404"/>
      <c r="I179" s="404"/>
      <c r="J179" s="404"/>
      <c r="K179" s="404"/>
      <c r="L179" s="404"/>
      <c r="M179" s="404"/>
      <c r="N179" s="404"/>
      <c r="O179" s="405"/>
      <c r="P179" s="401" t="s">
        <v>40</v>
      </c>
      <c r="Q179" s="402"/>
      <c r="R179" s="402"/>
      <c r="S179" s="402"/>
      <c r="T179" s="402"/>
      <c r="U179" s="402"/>
      <c r="V179" s="403"/>
      <c r="W179" s="42" t="s">
        <v>39</v>
      </c>
      <c r="X179" s="43">
        <f>IFERROR(SUM(X178:X178),"0")</f>
        <v>0</v>
      </c>
      <c r="Y179" s="43">
        <f>IFERROR(SUM(Y178:Y178),"0")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404"/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5"/>
      <c r="P180" s="401" t="s">
        <v>40</v>
      </c>
      <c r="Q180" s="402"/>
      <c r="R180" s="402"/>
      <c r="S180" s="402"/>
      <c r="T180" s="402"/>
      <c r="U180" s="402"/>
      <c r="V180" s="403"/>
      <c r="W180" s="42" t="s">
        <v>0</v>
      </c>
      <c r="X180" s="43">
        <f>IFERROR(SUMPRODUCT(X178:X178*H178:H178),"0")</f>
        <v>0</v>
      </c>
      <c r="Y180" s="43">
        <f>IFERROR(SUMPRODUCT(Y178:Y178*H178:H178),"0")</f>
        <v>0</v>
      </c>
      <c r="Z180" s="42"/>
      <c r="AA180" s="67"/>
      <c r="AB180" s="67"/>
      <c r="AC180" s="67"/>
    </row>
    <row r="181" spans="1:68" ht="16.5" customHeight="1" x14ac:dyDescent="0.25">
      <c r="A181" s="395" t="s">
        <v>309</v>
      </c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395"/>
      <c r="P181" s="395"/>
      <c r="Q181" s="395"/>
      <c r="R181" s="395"/>
      <c r="S181" s="395"/>
      <c r="T181" s="395"/>
      <c r="U181" s="395"/>
      <c r="V181" s="395"/>
      <c r="W181" s="395"/>
      <c r="X181" s="395"/>
      <c r="Y181" s="395"/>
      <c r="Z181" s="395"/>
      <c r="AA181" s="65"/>
      <c r="AB181" s="65"/>
      <c r="AC181" s="82"/>
    </row>
    <row r="182" spans="1:68" ht="14.25" customHeight="1" x14ac:dyDescent="0.25">
      <c r="A182" s="396" t="s">
        <v>80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66"/>
      <c r="AB182" s="66"/>
      <c r="AC182" s="83"/>
    </row>
    <row r="183" spans="1:68" ht="16.5" customHeight="1" x14ac:dyDescent="0.25">
      <c r="A183" s="63" t="s">
        <v>310</v>
      </c>
      <c r="B183" s="63" t="s">
        <v>311</v>
      </c>
      <c r="C183" s="36">
        <v>4301070948</v>
      </c>
      <c r="D183" s="397">
        <v>4607111037022</v>
      </c>
      <c r="E183" s="397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85</v>
      </c>
      <c r="L183" s="37" t="s">
        <v>86</v>
      </c>
      <c r="M183" s="38" t="s">
        <v>84</v>
      </c>
      <c r="N183" s="38"/>
      <c r="O183" s="37">
        <v>180</v>
      </c>
      <c r="P183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9"/>
      <c r="R183" s="399"/>
      <c r="S183" s="399"/>
      <c r="T183" s="400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23" t="s">
        <v>312</v>
      </c>
      <c r="AG183" s="81"/>
      <c r="AJ183" s="87" t="s">
        <v>87</v>
      </c>
      <c r="AK183" s="87">
        <v>1</v>
      </c>
      <c r="BB183" s="224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313</v>
      </c>
      <c r="B184" s="63" t="s">
        <v>314</v>
      </c>
      <c r="C184" s="36">
        <v>4301070990</v>
      </c>
      <c r="D184" s="397">
        <v>4607111038494</v>
      </c>
      <c r="E184" s="397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85</v>
      </c>
      <c r="L184" s="37" t="s">
        <v>86</v>
      </c>
      <c r="M184" s="38" t="s">
        <v>84</v>
      </c>
      <c r="N184" s="38"/>
      <c r="O184" s="37">
        <v>180</v>
      </c>
      <c r="P184" s="47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9"/>
      <c r="R184" s="399"/>
      <c r="S184" s="399"/>
      <c r="T184" s="400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25" t="s">
        <v>315</v>
      </c>
      <c r="AG184" s="81"/>
      <c r="AJ184" s="87" t="s">
        <v>87</v>
      </c>
      <c r="AK184" s="87">
        <v>1</v>
      </c>
      <c r="BB184" s="226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316</v>
      </c>
      <c r="B185" s="63" t="s">
        <v>317</v>
      </c>
      <c r="C185" s="36">
        <v>4301070966</v>
      </c>
      <c r="D185" s="397">
        <v>4607111038135</v>
      </c>
      <c r="E185" s="397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85</v>
      </c>
      <c r="L185" s="37" t="s">
        <v>86</v>
      </c>
      <c r="M185" s="38" t="s">
        <v>84</v>
      </c>
      <c r="N185" s="38"/>
      <c r="O185" s="37">
        <v>180</v>
      </c>
      <c r="P185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9"/>
      <c r="R185" s="399"/>
      <c r="S185" s="399"/>
      <c r="T185" s="400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318</v>
      </c>
      <c r="AG185" s="81"/>
      <c r="AJ185" s="87" t="s">
        <v>87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4"/>
      <c r="B186" s="404"/>
      <c r="C186" s="404"/>
      <c r="D186" s="404"/>
      <c r="E186" s="404"/>
      <c r="F186" s="404"/>
      <c r="G186" s="404"/>
      <c r="H186" s="404"/>
      <c r="I186" s="404"/>
      <c r="J186" s="404"/>
      <c r="K186" s="404"/>
      <c r="L186" s="404"/>
      <c r="M186" s="404"/>
      <c r="N186" s="404"/>
      <c r="O186" s="405"/>
      <c r="P186" s="401" t="s">
        <v>40</v>
      </c>
      <c r="Q186" s="402"/>
      <c r="R186" s="402"/>
      <c r="S186" s="402"/>
      <c r="T186" s="402"/>
      <c r="U186" s="402"/>
      <c r="V186" s="403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4"/>
      <c r="B187" s="404"/>
      <c r="C187" s="404"/>
      <c r="D187" s="404"/>
      <c r="E187" s="404"/>
      <c r="F187" s="404"/>
      <c r="G187" s="404"/>
      <c r="H187" s="404"/>
      <c r="I187" s="404"/>
      <c r="J187" s="404"/>
      <c r="K187" s="404"/>
      <c r="L187" s="404"/>
      <c r="M187" s="404"/>
      <c r="N187" s="404"/>
      <c r="O187" s="405"/>
      <c r="P187" s="401" t="s">
        <v>40</v>
      </c>
      <c r="Q187" s="402"/>
      <c r="R187" s="402"/>
      <c r="S187" s="402"/>
      <c r="T187" s="402"/>
      <c r="U187" s="402"/>
      <c r="V187" s="403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5" t="s">
        <v>319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65"/>
      <c r="AB188" s="65"/>
      <c r="AC188" s="82"/>
    </row>
    <row r="189" spans="1:68" ht="14.25" customHeight="1" x14ac:dyDescent="0.25">
      <c r="A189" s="396" t="s">
        <v>80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66"/>
      <c r="AB189" s="66"/>
      <c r="AC189" s="83"/>
    </row>
    <row r="190" spans="1:68" ht="27" customHeight="1" x14ac:dyDescent="0.25">
      <c r="A190" s="63" t="s">
        <v>320</v>
      </c>
      <c r="B190" s="63" t="s">
        <v>321</v>
      </c>
      <c r="C190" s="36">
        <v>4301070996</v>
      </c>
      <c r="D190" s="397">
        <v>4607111038654</v>
      </c>
      <c r="E190" s="397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85</v>
      </c>
      <c r="L190" s="37" t="s">
        <v>86</v>
      </c>
      <c r="M190" s="38" t="s">
        <v>84</v>
      </c>
      <c r="N190" s="38"/>
      <c r="O190" s="37">
        <v>180</v>
      </c>
      <c r="P190" s="47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9"/>
      <c r="R190" s="399"/>
      <c r="S190" s="399"/>
      <c r="T190" s="400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8">IFERROR(IF(X190="","",X190),"")</f>
        <v>0</v>
      </c>
      <c r="Z190" s="41">
        <f t="shared" ref="Z190:Z195" si="19">IFERROR(IF(X190="","",X190*0.0155),"")</f>
        <v>0</v>
      </c>
      <c r="AA190" s="68" t="s">
        <v>46</v>
      </c>
      <c r="AB190" s="69" t="s">
        <v>46</v>
      </c>
      <c r="AC190" s="229" t="s">
        <v>322</v>
      </c>
      <c r="AG190" s="81"/>
      <c r="AJ190" s="87" t="s">
        <v>87</v>
      </c>
      <c r="AK190" s="87">
        <v>1</v>
      </c>
      <c r="BB190" s="230" t="s">
        <v>70</v>
      </c>
      <c r="BM190" s="81">
        <f t="shared" ref="BM190:BM195" si="20">IFERROR(X190*I190,"0")</f>
        <v>0</v>
      </c>
      <c r="BN190" s="81">
        <f t="shared" ref="BN190:BN195" si="21">IFERROR(Y190*I190,"0")</f>
        <v>0</v>
      </c>
      <c r="BO190" s="81">
        <f t="shared" ref="BO190:BO195" si="22">IFERROR(X190/J190,"0")</f>
        <v>0</v>
      </c>
      <c r="BP190" s="81">
        <f t="shared" ref="BP190:BP195" si="23">IFERROR(Y190/J190,"0")</f>
        <v>0</v>
      </c>
    </row>
    <row r="191" spans="1:68" ht="27" customHeight="1" x14ac:dyDescent="0.25">
      <c r="A191" s="63" t="s">
        <v>323</v>
      </c>
      <c r="B191" s="63" t="s">
        <v>324</v>
      </c>
      <c r="C191" s="36">
        <v>4301070997</v>
      </c>
      <c r="D191" s="397">
        <v>4607111038586</v>
      </c>
      <c r="E191" s="397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85</v>
      </c>
      <c r="L191" s="37" t="s">
        <v>86</v>
      </c>
      <c r="M191" s="38" t="s">
        <v>84</v>
      </c>
      <c r="N191" s="38"/>
      <c r="O191" s="37">
        <v>180</v>
      </c>
      <c r="P191" s="4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9"/>
      <c r="R191" s="399"/>
      <c r="S191" s="399"/>
      <c r="T191" s="400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8"/>
        <v>0</v>
      </c>
      <c r="Z191" s="41">
        <f t="shared" si="19"/>
        <v>0</v>
      </c>
      <c r="AA191" s="68" t="s">
        <v>46</v>
      </c>
      <c r="AB191" s="69" t="s">
        <v>46</v>
      </c>
      <c r="AC191" s="231" t="s">
        <v>322</v>
      </c>
      <c r="AG191" s="81"/>
      <c r="AJ191" s="87" t="s">
        <v>87</v>
      </c>
      <c r="AK191" s="87">
        <v>1</v>
      </c>
      <c r="BB191" s="232" t="s">
        <v>70</v>
      </c>
      <c r="BM191" s="81">
        <f t="shared" si="20"/>
        <v>0</v>
      </c>
      <c r="BN191" s="81">
        <f t="shared" si="21"/>
        <v>0</v>
      </c>
      <c r="BO191" s="81">
        <f t="shared" si="22"/>
        <v>0</v>
      </c>
      <c r="BP191" s="81">
        <f t="shared" si="23"/>
        <v>0</v>
      </c>
    </row>
    <row r="192" spans="1:68" ht="27" customHeight="1" x14ac:dyDescent="0.25">
      <c r="A192" s="63" t="s">
        <v>325</v>
      </c>
      <c r="B192" s="63" t="s">
        <v>326</v>
      </c>
      <c r="C192" s="36">
        <v>4301070962</v>
      </c>
      <c r="D192" s="397">
        <v>4607111038609</v>
      </c>
      <c r="E192" s="397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85</v>
      </c>
      <c r="L192" s="37" t="s">
        <v>86</v>
      </c>
      <c r="M192" s="38" t="s">
        <v>84</v>
      </c>
      <c r="N192" s="38"/>
      <c r="O192" s="37">
        <v>180</v>
      </c>
      <c r="P192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9"/>
      <c r="R192" s="399"/>
      <c r="S192" s="399"/>
      <c r="T192" s="400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8"/>
        <v>0</v>
      </c>
      <c r="Z192" s="41">
        <f t="shared" si="19"/>
        <v>0</v>
      </c>
      <c r="AA192" s="68" t="s">
        <v>46</v>
      </c>
      <c r="AB192" s="69" t="s">
        <v>46</v>
      </c>
      <c r="AC192" s="233" t="s">
        <v>327</v>
      </c>
      <c r="AG192" s="81"/>
      <c r="AJ192" s="87" t="s">
        <v>87</v>
      </c>
      <c r="AK192" s="87">
        <v>1</v>
      </c>
      <c r="BB192" s="234" t="s">
        <v>70</v>
      </c>
      <c r="BM192" s="81">
        <f t="shared" si="20"/>
        <v>0</v>
      </c>
      <c r="BN192" s="81">
        <f t="shared" si="21"/>
        <v>0</v>
      </c>
      <c r="BO192" s="81">
        <f t="shared" si="22"/>
        <v>0</v>
      </c>
      <c r="BP192" s="81">
        <f t="shared" si="23"/>
        <v>0</v>
      </c>
    </row>
    <row r="193" spans="1:68" ht="27" customHeight="1" x14ac:dyDescent="0.25">
      <c r="A193" s="63" t="s">
        <v>328</v>
      </c>
      <c r="B193" s="63" t="s">
        <v>329</v>
      </c>
      <c r="C193" s="36">
        <v>4301070963</v>
      </c>
      <c r="D193" s="397">
        <v>4607111038630</v>
      </c>
      <c r="E193" s="397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4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9"/>
      <c r="R193" s="399"/>
      <c r="S193" s="399"/>
      <c r="T193" s="400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327</v>
      </c>
      <c r="AG193" s="81"/>
      <c r="AJ193" s="87" t="s">
        <v>87</v>
      </c>
      <c r="AK193" s="87">
        <v>1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4301070959</v>
      </c>
      <c r="D194" s="397">
        <v>4607111038616</v>
      </c>
      <c r="E194" s="397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9"/>
      <c r="R194" s="399"/>
      <c r="S194" s="399"/>
      <c r="T194" s="400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322</v>
      </c>
      <c r="AG194" s="81"/>
      <c r="AJ194" s="87" t="s">
        <v>87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332</v>
      </c>
      <c r="B195" s="63" t="s">
        <v>333</v>
      </c>
      <c r="C195" s="36">
        <v>4301070960</v>
      </c>
      <c r="D195" s="397">
        <v>4607111038623</v>
      </c>
      <c r="E195" s="397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9"/>
      <c r="R195" s="399"/>
      <c r="S195" s="399"/>
      <c r="T195" s="400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322</v>
      </c>
      <c r="AG195" s="81"/>
      <c r="AJ195" s="87" t="s">
        <v>87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x14ac:dyDescent="0.2">
      <c r="A196" s="404"/>
      <c r="B196" s="404"/>
      <c r="C196" s="404"/>
      <c r="D196" s="404"/>
      <c r="E196" s="404"/>
      <c r="F196" s="404"/>
      <c r="G196" s="404"/>
      <c r="H196" s="404"/>
      <c r="I196" s="404"/>
      <c r="J196" s="404"/>
      <c r="K196" s="404"/>
      <c r="L196" s="404"/>
      <c r="M196" s="404"/>
      <c r="N196" s="404"/>
      <c r="O196" s="405"/>
      <c r="P196" s="401" t="s">
        <v>40</v>
      </c>
      <c r="Q196" s="402"/>
      <c r="R196" s="402"/>
      <c r="S196" s="402"/>
      <c r="T196" s="402"/>
      <c r="U196" s="402"/>
      <c r="V196" s="403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4"/>
      <c r="B197" s="404"/>
      <c r="C197" s="404"/>
      <c r="D197" s="404"/>
      <c r="E197" s="404"/>
      <c r="F197" s="404"/>
      <c r="G197" s="404"/>
      <c r="H197" s="404"/>
      <c r="I197" s="404"/>
      <c r="J197" s="404"/>
      <c r="K197" s="404"/>
      <c r="L197" s="404"/>
      <c r="M197" s="404"/>
      <c r="N197" s="404"/>
      <c r="O197" s="405"/>
      <c r="P197" s="401" t="s">
        <v>40</v>
      </c>
      <c r="Q197" s="402"/>
      <c r="R197" s="402"/>
      <c r="S197" s="402"/>
      <c r="T197" s="402"/>
      <c r="U197" s="402"/>
      <c r="V197" s="403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5" t="s">
        <v>334</v>
      </c>
      <c r="B198" s="395"/>
      <c r="C198" s="395"/>
      <c r="D198" s="395"/>
      <c r="E198" s="395"/>
      <c r="F198" s="395"/>
      <c r="G198" s="395"/>
      <c r="H198" s="395"/>
      <c r="I198" s="395"/>
      <c r="J198" s="395"/>
      <c r="K198" s="395"/>
      <c r="L198" s="395"/>
      <c r="M198" s="395"/>
      <c r="N198" s="395"/>
      <c r="O198" s="395"/>
      <c r="P198" s="395"/>
      <c r="Q198" s="395"/>
      <c r="R198" s="395"/>
      <c r="S198" s="395"/>
      <c r="T198" s="395"/>
      <c r="U198" s="395"/>
      <c r="V198" s="395"/>
      <c r="W198" s="395"/>
      <c r="X198" s="395"/>
      <c r="Y198" s="395"/>
      <c r="Z198" s="395"/>
      <c r="AA198" s="65"/>
      <c r="AB198" s="65"/>
      <c r="AC198" s="82"/>
    </row>
    <row r="199" spans="1:68" ht="14.25" customHeight="1" x14ac:dyDescent="0.25">
      <c r="A199" s="396" t="s">
        <v>80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96"/>
      <c r="AA199" s="66"/>
      <c r="AB199" s="66"/>
      <c r="AC199" s="83"/>
    </row>
    <row r="200" spans="1:68" ht="27" customHeight="1" x14ac:dyDescent="0.25">
      <c r="A200" s="63" t="s">
        <v>335</v>
      </c>
      <c r="B200" s="63" t="s">
        <v>336</v>
      </c>
      <c r="C200" s="36">
        <v>4301070915</v>
      </c>
      <c r="D200" s="397">
        <v>4607111035882</v>
      </c>
      <c r="E200" s="397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9"/>
      <c r="R200" s="399"/>
      <c r="S200" s="399"/>
      <c r="T200" s="400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41" t="s">
        <v>337</v>
      </c>
      <c r="AG200" s="81"/>
      <c r="AJ200" s="87" t="s">
        <v>87</v>
      </c>
      <c r="AK200" s="87">
        <v>1</v>
      </c>
      <c r="BB200" s="242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4301070921</v>
      </c>
      <c r="D201" s="397">
        <v>4607111035905</v>
      </c>
      <c r="E201" s="397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9"/>
      <c r="R201" s="399"/>
      <c r="S201" s="399"/>
      <c r="T201" s="400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43" t="s">
        <v>337</v>
      </c>
      <c r="AG201" s="81"/>
      <c r="AJ201" s="87" t="s">
        <v>87</v>
      </c>
      <c r="AK201" s="87">
        <v>1</v>
      </c>
      <c r="BB201" s="244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4301070917</v>
      </c>
      <c r="D202" s="397">
        <v>4607111035912</v>
      </c>
      <c r="E202" s="397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9"/>
      <c r="R202" s="399"/>
      <c r="S202" s="399"/>
      <c r="T202" s="400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342</v>
      </c>
      <c r="AG202" s="81"/>
      <c r="AJ202" s="87" t="s">
        <v>87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4301070920</v>
      </c>
      <c r="D203" s="397">
        <v>4607111035929</v>
      </c>
      <c r="E203" s="397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9"/>
      <c r="R203" s="399"/>
      <c r="S203" s="399"/>
      <c r="T203" s="400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342</v>
      </c>
      <c r="AG203" s="81"/>
      <c r="AJ203" s="87" t="s">
        <v>87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4"/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5"/>
      <c r="P204" s="401" t="s">
        <v>40</v>
      </c>
      <c r="Q204" s="402"/>
      <c r="R204" s="402"/>
      <c r="S204" s="402"/>
      <c r="T204" s="402"/>
      <c r="U204" s="402"/>
      <c r="V204" s="403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4"/>
      <c r="B205" s="404"/>
      <c r="C205" s="404"/>
      <c r="D205" s="404"/>
      <c r="E205" s="404"/>
      <c r="F205" s="404"/>
      <c r="G205" s="404"/>
      <c r="H205" s="404"/>
      <c r="I205" s="404"/>
      <c r="J205" s="404"/>
      <c r="K205" s="404"/>
      <c r="L205" s="404"/>
      <c r="M205" s="404"/>
      <c r="N205" s="404"/>
      <c r="O205" s="405"/>
      <c r="P205" s="401" t="s">
        <v>40</v>
      </c>
      <c r="Q205" s="402"/>
      <c r="R205" s="402"/>
      <c r="S205" s="402"/>
      <c r="T205" s="402"/>
      <c r="U205" s="402"/>
      <c r="V205" s="403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5" t="s">
        <v>345</v>
      </c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5"/>
      <c r="P206" s="395"/>
      <c r="Q206" s="395"/>
      <c r="R206" s="395"/>
      <c r="S206" s="395"/>
      <c r="T206" s="395"/>
      <c r="U206" s="395"/>
      <c r="V206" s="395"/>
      <c r="W206" s="395"/>
      <c r="X206" s="395"/>
      <c r="Y206" s="395"/>
      <c r="Z206" s="395"/>
      <c r="AA206" s="65"/>
      <c r="AB206" s="65"/>
      <c r="AC206" s="82"/>
    </row>
    <row r="207" spans="1:68" ht="14.25" customHeight="1" x14ac:dyDescent="0.25">
      <c r="A207" s="396" t="s">
        <v>80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66"/>
      <c r="AB207" s="66"/>
      <c r="AC207" s="83"/>
    </row>
    <row r="208" spans="1:68" ht="16.5" customHeight="1" x14ac:dyDescent="0.25">
      <c r="A208" s="63" t="s">
        <v>346</v>
      </c>
      <c r="B208" s="63" t="s">
        <v>347</v>
      </c>
      <c r="C208" s="36">
        <v>4301070912</v>
      </c>
      <c r="D208" s="397">
        <v>4607111037213</v>
      </c>
      <c r="E208" s="397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8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9"/>
      <c r="R208" s="399"/>
      <c r="S208" s="399"/>
      <c r="T208" s="400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9" t="s">
        <v>348</v>
      </c>
      <c r="AG208" s="81"/>
      <c r="AJ208" s="87" t="s">
        <v>87</v>
      </c>
      <c r="AK208" s="87">
        <v>1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4"/>
      <c r="B209" s="404"/>
      <c r="C209" s="404"/>
      <c r="D209" s="404"/>
      <c r="E209" s="404"/>
      <c r="F209" s="404"/>
      <c r="G209" s="404"/>
      <c r="H209" s="404"/>
      <c r="I209" s="404"/>
      <c r="J209" s="404"/>
      <c r="K209" s="404"/>
      <c r="L209" s="404"/>
      <c r="M209" s="404"/>
      <c r="N209" s="404"/>
      <c r="O209" s="405"/>
      <c r="P209" s="401" t="s">
        <v>40</v>
      </c>
      <c r="Q209" s="402"/>
      <c r="R209" s="402"/>
      <c r="S209" s="402"/>
      <c r="T209" s="402"/>
      <c r="U209" s="402"/>
      <c r="V209" s="403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4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4"/>
      <c r="O210" s="405"/>
      <c r="P210" s="401" t="s">
        <v>40</v>
      </c>
      <c r="Q210" s="402"/>
      <c r="R210" s="402"/>
      <c r="S210" s="402"/>
      <c r="T210" s="402"/>
      <c r="U210" s="402"/>
      <c r="V210" s="403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5" t="s">
        <v>349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95"/>
      <c r="AA211" s="65"/>
      <c r="AB211" s="65"/>
      <c r="AC211" s="82"/>
    </row>
    <row r="212" spans="1:68" ht="14.25" customHeight="1" x14ac:dyDescent="0.25">
      <c r="A212" s="396" t="s">
        <v>292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66"/>
      <c r="AB212" s="66"/>
      <c r="AC212" s="83"/>
    </row>
    <row r="213" spans="1:68" ht="27" customHeight="1" x14ac:dyDescent="0.25">
      <c r="A213" s="63" t="s">
        <v>350</v>
      </c>
      <c r="B213" s="63" t="s">
        <v>351</v>
      </c>
      <c r="C213" s="36">
        <v>4301051320</v>
      </c>
      <c r="D213" s="397">
        <v>4680115881334</v>
      </c>
      <c r="E213" s="397"/>
      <c r="F213" s="62">
        <v>0.33</v>
      </c>
      <c r="G213" s="37">
        <v>6</v>
      </c>
      <c r="H213" s="62">
        <v>1.98</v>
      </c>
      <c r="I213" s="62">
        <v>2.27</v>
      </c>
      <c r="J213" s="37">
        <v>156</v>
      </c>
      <c r="K213" s="37" t="s">
        <v>85</v>
      </c>
      <c r="L213" s="37" t="s">
        <v>86</v>
      </c>
      <c r="M213" s="38" t="s">
        <v>298</v>
      </c>
      <c r="N213" s="38"/>
      <c r="O213" s="37">
        <v>365</v>
      </c>
      <c r="P213" s="4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9"/>
      <c r="R213" s="399"/>
      <c r="S213" s="399"/>
      <c r="T213" s="400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IFERROR(IF(X213="","",X213*0.00753),"")</f>
        <v>0</v>
      </c>
      <c r="AA213" s="68" t="s">
        <v>46</v>
      </c>
      <c r="AB213" s="69" t="s">
        <v>46</v>
      </c>
      <c r="AC213" s="251" t="s">
        <v>352</v>
      </c>
      <c r="AG213" s="81"/>
      <c r="AJ213" s="87" t="s">
        <v>87</v>
      </c>
      <c r="AK213" s="87">
        <v>1</v>
      </c>
      <c r="BB213" s="252" t="s">
        <v>297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4"/>
      <c r="B214" s="404"/>
      <c r="C214" s="404"/>
      <c r="D214" s="404"/>
      <c r="E214" s="404"/>
      <c r="F214" s="404"/>
      <c r="G214" s="404"/>
      <c r="H214" s="404"/>
      <c r="I214" s="404"/>
      <c r="J214" s="404"/>
      <c r="K214" s="404"/>
      <c r="L214" s="404"/>
      <c r="M214" s="404"/>
      <c r="N214" s="404"/>
      <c r="O214" s="405"/>
      <c r="P214" s="401" t="s">
        <v>40</v>
      </c>
      <c r="Q214" s="402"/>
      <c r="R214" s="402"/>
      <c r="S214" s="402"/>
      <c r="T214" s="402"/>
      <c r="U214" s="402"/>
      <c r="V214" s="403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4"/>
      <c r="B215" s="404"/>
      <c r="C215" s="404"/>
      <c r="D215" s="404"/>
      <c r="E215" s="404"/>
      <c r="F215" s="404"/>
      <c r="G215" s="404"/>
      <c r="H215" s="404"/>
      <c r="I215" s="404"/>
      <c r="J215" s="404"/>
      <c r="K215" s="404"/>
      <c r="L215" s="404"/>
      <c r="M215" s="404"/>
      <c r="N215" s="404"/>
      <c r="O215" s="405"/>
      <c r="P215" s="401" t="s">
        <v>40</v>
      </c>
      <c r="Q215" s="402"/>
      <c r="R215" s="402"/>
      <c r="S215" s="402"/>
      <c r="T215" s="402"/>
      <c r="U215" s="402"/>
      <c r="V215" s="403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5" t="s">
        <v>353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65"/>
      <c r="AB216" s="65"/>
      <c r="AC216" s="82"/>
    </row>
    <row r="217" spans="1:68" ht="14.25" customHeight="1" x14ac:dyDescent="0.25">
      <c r="A217" s="396" t="s">
        <v>80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96"/>
      <c r="AA217" s="66"/>
      <c r="AB217" s="66"/>
      <c r="AC217" s="83"/>
    </row>
    <row r="218" spans="1:68" ht="16.5" customHeight="1" x14ac:dyDescent="0.25">
      <c r="A218" s="63" t="s">
        <v>354</v>
      </c>
      <c r="B218" s="63" t="s">
        <v>355</v>
      </c>
      <c r="C218" s="36">
        <v>4301071063</v>
      </c>
      <c r="D218" s="397">
        <v>4607111039019</v>
      </c>
      <c r="E218" s="397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7" t="s">
        <v>356</v>
      </c>
      <c r="Q218" s="399"/>
      <c r="R218" s="399"/>
      <c r="S218" s="399"/>
      <c r="T218" s="400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3" t="s">
        <v>357</v>
      </c>
      <c r="AG218" s="81"/>
      <c r="AJ218" s="87" t="s">
        <v>87</v>
      </c>
      <c r="AK218" s="87">
        <v>1</v>
      </c>
      <c r="BB218" s="25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358</v>
      </c>
      <c r="B219" s="63" t="s">
        <v>359</v>
      </c>
      <c r="C219" s="36">
        <v>4301071000</v>
      </c>
      <c r="D219" s="397">
        <v>4607111038708</v>
      </c>
      <c r="E219" s="397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9"/>
      <c r="R219" s="399"/>
      <c r="S219" s="399"/>
      <c r="T219" s="400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5" t="s">
        <v>357</v>
      </c>
      <c r="AG219" s="81"/>
      <c r="AJ219" s="87" t="s">
        <v>87</v>
      </c>
      <c r="AK219" s="87">
        <v>1</v>
      </c>
      <c r="BB219" s="25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4"/>
      <c r="B220" s="404"/>
      <c r="C220" s="404"/>
      <c r="D220" s="404"/>
      <c r="E220" s="404"/>
      <c r="F220" s="404"/>
      <c r="G220" s="404"/>
      <c r="H220" s="404"/>
      <c r="I220" s="404"/>
      <c r="J220" s="404"/>
      <c r="K220" s="404"/>
      <c r="L220" s="404"/>
      <c r="M220" s="404"/>
      <c r="N220" s="404"/>
      <c r="O220" s="405"/>
      <c r="P220" s="401" t="s">
        <v>40</v>
      </c>
      <c r="Q220" s="402"/>
      <c r="R220" s="402"/>
      <c r="S220" s="402"/>
      <c r="T220" s="402"/>
      <c r="U220" s="402"/>
      <c r="V220" s="403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4"/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5"/>
      <c r="P221" s="401" t="s">
        <v>40</v>
      </c>
      <c r="Q221" s="402"/>
      <c r="R221" s="402"/>
      <c r="S221" s="402"/>
      <c r="T221" s="402"/>
      <c r="U221" s="402"/>
      <c r="V221" s="403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4" t="s">
        <v>360</v>
      </c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54"/>
      <c r="AB222" s="54"/>
      <c r="AC222" s="54"/>
    </row>
    <row r="223" spans="1:68" ht="16.5" customHeight="1" x14ac:dyDescent="0.25">
      <c r="A223" s="395" t="s">
        <v>361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95"/>
      <c r="AA223" s="65"/>
      <c r="AB223" s="65"/>
      <c r="AC223" s="82"/>
    </row>
    <row r="224" spans="1:68" ht="14.25" customHeight="1" x14ac:dyDescent="0.25">
      <c r="A224" s="396" t="s">
        <v>80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66"/>
      <c r="AB224" s="66"/>
      <c r="AC224" s="83"/>
    </row>
    <row r="225" spans="1:68" ht="27" customHeight="1" x14ac:dyDescent="0.25">
      <c r="A225" s="63" t="s">
        <v>362</v>
      </c>
      <c r="B225" s="63" t="s">
        <v>363</v>
      </c>
      <c r="C225" s="36">
        <v>4301071036</v>
      </c>
      <c r="D225" s="397">
        <v>4607111036162</v>
      </c>
      <c r="E225" s="397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90</v>
      </c>
      <c r="P225" s="489" t="s">
        <v>364</v>
      </c>
      <c r="Q225" s="399"/>
      <c r="R225" s="399"/>
      <c r="S225" s="399"/>
      <c r="T225" s="400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365</v>
      </c>
      <c r="AG225" s="81"/>
      <c r="AJ225" s="87" t="s">
        <v>87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4"/>
      <c r="B226" s="404"/>
      <c r="C226" s="404"/>
      <c r="D226" s="404"/>
      <c r="E226" s="404"/>
      <c r="F226" s="404"/>
      <c r="G226" s="404"/>
      <c r="H226" s="404"/>
      <c r="I226" s="404"/>
      <c r="J226" s="404"/>
      <c r="K226" s="404"/>
      <c r="L226" s="404"/>
      <c r="M226" s="404"/>
      <c r="N226" s="404"/>
      <c r="O226" s="405"/>
      <c r="P226" s="401" t="s">
        <v>40</v>
      </c>
      <c r="Q226" s="402"/>
      <c r="R226" s="402"/>
      <c r="S226" s="402"/>
      <c r="T226" s="402"/>
      <c r="U226" s="402"/>
      <c r="V226" s="403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4"/>
      <c r="B227" s="404"/>
      <c r="C227" s="404"/>
      <c r="D227" s="404"/>
      <c r="E227" s="404"/>
      <c r="F227" s="404"/>
      <c r="G227" s="404"/>
      <c r="H227" s="404"/>
      <c r="I227" s="404"/>
      <c r="J227" s="404"/>
      <c r="K227" s="404"/>
      <c r="L227" s="404"/>
      <c r="M227" s="404"/>
      <c r="N227" s="404"/>
      <c r="O227" s="405"/>
      <c r="P227" s="401" t="s">
        <v>40</v>
      </c>
      <c r="Q227" s="402"/>
      <c r="R227" s="402"/>
      <c r="S227" s="402"/>
      <c r="T227" s="402"/>
      <c r="U227" s="402"/>
      <c r="V227" s="403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4" t="s">
        <v>366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54"/>
      <c r="AB228" s="54"/>
      <c r="AC228" s="54"/>
    </row>
    <row r="229" spans="1:68" ht="16.5" customHeight="1" x14ac:dyDescent="0.25">
      <c r="A229" s="395" t="s">
        <v>367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95"/>
      <c r="AA229" s="65"/>
      <c r="AB229" s="65"/>
      <c r="AC229" s="82"/>
    </row>
    <row r="230" spans="1:68" ht="14.25" customHeight="1" x14ac:dyDescent="0.25">
      <c r="A230" s="396" t="s">
        <v>80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396"/>
      <c r="AA230" s="66"/>
      <c r="AB230" s="66"/>
      <c r="AC230" s="83"/>
    </row>
    <row r="231" spans="1:68" ht="27" customHeight="1" x14ac:dyDescent="0.25">
      <c r="A231" s="63" t="s">
        <v>368</v>
      </c>
      <c r="B231" s="63" t="s">
        <v>369</v>
      </c>
      <c r="C231" s="36">
        <v>4301071029</v>
      </c>
      <c r="D231" s="397">
        <v>4607111035899</v>
      </c>
      <c r="E231" s="397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9"/>
      <c r="R231" s="399"/>
      <c r="S231" s="399"/>
      <c r="T231" s="400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9" t="s">
        <v>270</v>
      </c>
      <c r="AG231" s="81"/>
      <c r="AJ231" s="87" t="s">
        <v>87</v>
      </c>
      <c r="AK231" s="87">
        <v>1</v>
      </c>
      <c r="BB231" s="260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370</v>
      </c>
      <c r="B232" s="63" t="s">
        <v>371</v>
      </c>
      <c r="C232" s="36">
        <v>4301070991</v>
      </c>
      <c r="D232" s="397">
        <v>4607111038180</v>
      </c>
      <c r="E232" s="397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9"/>
      <c r="R232" s="399"/>
      <c r="S232" s="399"/>
      <c r="T232" s="400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61" t="s">
        <v>372</v>
      </c>
      <c r="AG232" s="81"/>
      <c r="AJ232" s="87" t="s">
        <v>87</v>
      </c>
      <c r="AK232" s="87">
        <v>1</v>
      </c>
      <c r="BB232" s="262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4"/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5"/>
      <c r="P233" s="401" t="s">
        <v>40</v>
      </c>
      <c r="Q233" s="402"/>
      <c r="R233" s="402"/>
      <c r="S233" s="402"/>
      <c r="T233" s="402"/>
      <c r="U233" s="402"/>
      <c r="V233" s="403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4"/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5"/>
      <c r="P234" s="401" t="s">
        <v>40</v>
      </c>
      <c r="Q234" s="402"/>
      <c r="R234" s="402"/>
      <c r="S234" s="402"/>
      <c r="T234" s="402"/>
      <c r="U234" s="402"/>
      <c r="V234" s="403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5" t="s">
        <v>373</v>
      </c>
      <c r="B235" s="395"/>
      <c r="C235" s="395"/>
      <c r="D235" s="395"/>
      <c r="E235" s="395"/>
      <c r="F235" s="395"/>
      <c r="G235" s="395"/>
      <c r="H235" s="395"/>
      <c r="I235" s="395"/>
      <c r="J235" s="395"/>
      <c r="K235" s="395"/>
      <c r="L235" s="395"/>
      <c r="M235" s="395"/>
      <c r="N235" s="395"/>
      <c r="O235" s="395"/>
      <c r="P235" s="395"/>
      <c r="Q235" s="395"/>
      <c r="R235" s="395"/>
      <c r="S235" s="395"/>
      <c r="T235" s="395"/>
      <c r="U235" s="395"/>
      <c r="V235" s="395"/>
      <c r="W235" s="395"/>
      <c r="X235" s="395"/>
      <c r="Y235" s="395"/>
      <c r="Z235" s="395"/>
      <c r="AA235" s="65"/>
      <c r="AB235" s="65"/>
      <c r="AC235" s="82"/>
    </row>
    <row r="236" spans="1:68" ht="14.25" customHeight="1" x14ac:dyDescent="0.25">
      <c r="A236" s="396" t="s">
        <v>80</v>
      </c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6"/>
      <c r="P236" s="396"/>
      <c r="Q236" s="396"/>
      <c r="R236" s="396"/>
      <c r="S236" s="396"/>
      <c r="T236" s="396"/>
      <c r="U236" s="396"/>
      <c r="V236" s="396"/>
      <c r="W236" s="396"/>
      <c r="X236" s="396"/>
      <c r="Y236" s="396"/>
      <c r="Z236" s="396"/>
      <c r="AA236" s="66"/>
      <c r="AB236" s="66"/>
      <c r="AC236" s="83"/>
    </row>
    <row r="237" spans="1:68" ht="27" customHeight="1" x14ac:dyDescent="0.25">
      <c r="A237" s="63" t="s">
        <v>374</v>
      </c>
      <c r="B237" s="63" t="s">
        <v>375</v>
      </c>
      <c r="C237" s="36">
        <v>4301070870</v>
      </c>
      <c r="D237" s="397">
        <v>4607111036711</v>
      </c>
      <c r="E237" s="397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90</v>
      </c>
      <c r="P237" s="49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9"/>
      <c r="R237" s="399"/>
      <c r="S237" s="399"/>
      <c r="T237" s="400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348</v>
      </c>
      <c r="AG237" s="81"/>
      <c r="AJ237" s="87" t="s">
        <v>87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4"/>
      <c r="B238" s="404"/>
      <c r="C238" s="404"/>
      <c r="D238" s="404"/>
      <c r="E238" s="404"/>
      <c r="F238" s="404"/>
      <c r="G238" s="404"/>
      <c r="H238" s="404"/>
      <c r="I238" s="404"/>
      <c r="J238" s="404"/>
      <c r="K238" s="404"/>
      <c r="L238" s="404"/>
      <c r="M238" s="404"/>
      <c r="N238" s="404"/>
      <c r="O238" s="405"/>
      <c r="P238" s="401" t="s">
        <v>40</v>
      </c>
      <c r="Q238" s="402"/>
      <c r="R238" s="402"/>
      <c r="S238" s="402"/>
      <c r="T238" s="402"/>
      <c r="U238" s="402"/>
      <c r="V238" s="403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4"/>
      <c r="B239" s="404"/>
      <c r="C239" s="404"/>
      <c r="D239" s="404"/>
      <c r="E239" s="404"/>
      <c r="F239" s="404"/>
      <c r="G239" s="404"/>
      <c r="H239" s="404"/>
      <c r="I239" s="404"/>
      <c r="J239" s="404"/>
      <c r="K239" s="404"/>
      <c r="L239" s="404"/>
      <c r="M239" s="404"/>
      <c r="N239" s="404"/>
      <c r="O239" s="405"/>
      <c r="P239" s="401" t="s">
        <v>40</v>
      </c>
      <c r="Q239" s="402"/>
      <c r="R239" s="402"/>
      <c r="S239" s="402"/>
      <c r="T239" s="402"/>
      <c r="U239" s="402"/>
      <c r="V239" s="403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4" t="s">
        <v>376</v>
      </c>
      <c r="B240" s="394"/>
      <c r="C240" s="394"/>
      <c r="D240" s="394"/>
      <c r="E240" s="394"/>
      <c r="F240" s="394"/>
      <c r="G240" s="394"/>
      <c r="H240" s="394"/>
      <c r="I240" s="394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54"/>
      <c r="AB240" s="54"/>
      <c r="AC240" s="54"/>
    </row>
    <row r="241" spans="1:68" ht="16.5" customHeight="1" x14ac:dyDescent="0.25">
      <c r="A241" s="395" t="s">
        <v>377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65"/>
      <c r="AB241" s="65"/>
      <c r="AC241" s="82"/>
    </row>
    <row r="242" spans="1:68" ht="14.25" customHeight="1" x14ac:dyDescent="0.25">
      <c r="A242" s="396" t="s">
        <v>150</v>
      </c>
      <c r="B242" s="396"/>
      <c r="C242" s="396"/>
      <c r="D242" s="396"/>
      <c r="E242" s="396"/>
      <c r="F242" s="396"/>
      <c r="G242" s="396"/>
      <c r="H242" s="396"/>
      <c r="I242" s="396"/>
      <c r="J242" s="396"/>
      <c r="K242" s="396"/>
      <c r="L242" s="396"/>
      <c r="M242" s="396"/>
      <c r="N242" s="396"/>
      <c r="O242" s="396"/>
      <c r="P242" s="396"/>
      <c r="Q242" s="396"/>
      <c r="R242" s="396"/>
      <c r="S242" s="396"/>
      <c r="T242" s="396"/>
      <c r="U242" s="396"/>
      <c r="V242" s="396"/>
      <c r="W242" s="396"/>
      <c r="X242" s="396"/>
      <c r="Y242" s="396"/>
      <c r="Z242" s="396"/>
      <c r="AA242" s="66"/>
      <c r="AB242" s="66"/>
      <c r="AC242" s="83"/>
    </row>
    <row r="243" spans="1:68" ht="37.5" customHeight="1" x14ac:dyDescent="0.25">
      <c r="A243" s="63" t="s">
        <v>378</v>
      </c>
      <c r="B243" s="63" t="s">
        <v>379</v>
      </c>
      <c r="C243" s="36">
        <v>4301135400</v>
      </c>
      <c r="D243" s="397">
        <v>4607111039361</v>
      </c>
      <c r="E243" s="397"/>
      <c r="F243" s="62">
        <v>0.25</v>
      </c>
      <c r="G243" s="37">
        <v>12</v>
      </c>
      <c r="H243" s="62">
        <v>3</v>
      </c>
      <c r="I243" s="62">
        <v>3.7035999999999998</v>
      </c>
      <c r="J243" s="37">
        <v>70</v>
      </c>
      <c r="K243" s="37" t="s">
        <v>94</v>
      </c>
      <c r="L243" s="37" t="s">
        <v>86</v>
      </c>
      <c r="M243" s="38" t="s">
        <v>84</v>
      </c>
      <c r="N243" s="38"/>
      <c r="O243" s="37">
        <v>180</v>
      </c>
      <c r="P243" s="493" t="s">
        <v>380</v>
      </c>
      <c r="Q243" s="399"/>
      <c r="R243" s="399"/>
      <c r="S243" s="399"/>
      <c r="T243" s="400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5" t="s">
        <v>381</v>
      </c>
      <c r="AG243" s="81"/>
      <c r="AJ243" s="87" t="s">
        <v>87</v>
      </c>
      <c r="AK243" s="87">
        <v>1</v>
      </c>
      <c r="BB243" s="266" t="s">
        <v>93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4"/>
      <c r="B244" s="404"/>
      <c r="C244" s="404"/>
      <c r="D244" s="404"/>
      <c r="E244" s="404"/>
      <c r="F244" s="404"/>
      <c r="G244" s="404"/>
      <c r="H244" s="404"/>
      <c r="I244" s="404"/>
      <c r="J244" s="404"/>
      <c r="K244" s="404"/>
      <c r="L244" s="404"/>
      <c r="M244" s="404"/>
      <c r="N244" s="404"/>
      <c r="O244" s="405"/>
      <c r="P244" s="401" t="s">
        <v>40</v>
      </c>
      <c r="Q244" s="402"/>
      <c r="R244" s="402"/>
      <c r="S244" s="402"/>
      <c r="T244" s="402"/>
      <c r="U244" s="402"/>
      <c r="V244" s="403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4"/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5"/>
      <c r="P245" s="401" t="s">
        <v>40</v>
      </c>
      <c r="Q245" s="402"/>
      <c r="R245" s="402"/>
      <c r="S245" s="402"/>
      <c r="T245" s="402"/>
      <c r="U245" s="402"/>
      <c r="V245" s="403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27.75" customHeight="1" x14ac:dyDescent="0.2">
      <c r="A246" s="394" t="s">
        <v>254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54"/>
      <c r="AB246" s="54"/>
      <c r="AC246" s="54"/>
    </row>
    <row r="247" spans="1:68" ht="16.5" customHeight="1" x14ac:dyDescent="0.25">
      <c r="A247" s="395" t="s">
        <v>254</v>
      </c>
      <c r="B247" s="395"/>
      <c r="C247" s="395"/>
      <c r="D247" s="395"/>
      <c r="E247" s="395"/>
      <c r="F247" s="395"/>
      <c r="G247" s="395"/>
      <c r="H247" s="395"/>
      <c r="I247" s="395"/>
      <c r="J247" s="395"/>
      <c r="K247" s="395"/>
      <c r="L247" s="395"/>
      <c r="M247" s="395"/>
      <c r="N247" s="395"/>
      <c r="O247" s="395"/>
      <c r="P247" s="395"/>
      <c r="Q247" s="395"/>
      <c r="R247" s="395"/>
      <c r="S247" s="395"/>
      <c r="T247" s="395"/>
      <c r="U247" s="395"/>
      <c r="V247" s="395"/>
      <c r="W247" s="395"/>
      <c r="X247" s="395"/>
      <c r="Y247" s="395"/>
      <c r="Z247" s="395"/>
      <c r="AA247" s="65"/>
      <c r="AB247" s="65"/>
      <c r="AC247" s="82"/>
    </row>
    <row r="248" spans="1:68" ht="14.25" customHeight="1" x14ac:dyDescent="0.25">
      <c r="A248" s="396" t="s">
        <v>80</v>
      </c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6"/>
      <c r="O248" s="396"/>
      <c r="P248" s="396"/>
      <c r="Q248" s="396"/>
      <c r="R248" s="396"/>
      <c r="S248" s="396"/>
      <c r="T248" s="396"/>
      <c r="U248" s="396"/>
      <c r="V248" s="396"/>
      <c r="W248" s="396"/>
      <c r="X248" s="396"/>
      <c r="Y248" s="396"/>
      <c r="Z248" s="396"/>
      <c r="AA248" s="66"/>
      <c r="AB248" s="66"/>
      <c r="AC248" s="83"/>
    </row>
    <row r="249" spans="1:68" ht="27" customHeight="1" x14ac:dyDescent="0.25">
      <c r="A249" s="63" t="s">
        <v>382</v>
      </c>
      <c r="B249" s="63" t="s">
        <v>383</v>
      </c>
      <c r="C249" s="36">
        <v>4301071014</v>
      </c>
      <c r="D249" s="397">
        <v>4640242181264</v>
      </c>
      <c r="E249" s="397"/>
      <c r="F249" s="62">
        <v>0.7</v>
      </c>
      <c r="G249" s="37">
        <v>10</v>
      </c>
      <c r="H249" s="62">
        <v>7</v>
      </c>
      <c r="I249" s="62">
        <v>7.28</v>
      </c>
      <c r="J249" s="37">
        <v>84</v>
      </c>
      <c r="K249" s="37" t="s">
        <v>85</v>
      </c>
      <c r="L249" s="37" t="s">
        <v>86</v>
      </c>
      <c r="M249" s="38" t="s">
        <v>84</v>
      </c>
      <c r="N249" s="38"/>
      <c r="O249" s="37">
        <v>180</v>
      </c>
      <c r="P249" s="494" t="s">
        <v>384</v>
      </c>
      <c r="Q249" s="399"/>
      <c r="R249" s="399"/>
      <c r="S249" s="399"/>
      <c r="T249" s="400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7" t="s">
        <v>385</v>
      </c>
      <c r="AG249" s="81"/>
      <c r="AJ249" s="87" t="s">
        <v>87</v>
      </c>
      <c r="AK249" s="87">
        <v>1</v>
      </c>
      <c r="BB249" s="268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27" customHeight="1" x14ac:dyDescent="0.25">
      <c r="A250" s="63" t="s">
        <v>386</v>
      </c>
      <c r="B250" s="63" t="s">
        <v>387</v>
      </c>
      <c r="C250" s="36">
        <v>4301071021</v>
      </c>
      <c r="D250" s="397">
        <v>4640242181325</v>
      </c>
      <c r="E250" s="397"/>
      <c r="F250" s="62">
        <v>0.7</v>
      </c>
      <c r="G250" s="37">
        <v>10</v>
      </c>
      <c r="H250" s="62">
        <v>7</v>
      </c>
      <c r="I250" s="62">
        <v>7.28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495" t="s">
        <v>388</v>
      </c>
      <c r="Q250" s="399"/>
      <c r="R250" s="399"/>
      <c r="S250" s="399"/>
      <c r="T250" s="400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69" t="s">
        <v>385</v>
      </c>
      <c r="AG250" s="81"/>
      <c r="AJ250" s="87" t="s">
        <v>87</v>
      </c>
      <c r="AK250" s="87">
        <v>1</v>
      </c>
      <c r="BB250" s="270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27" customHeight="1" x14ac:dyDescent="0.25">
      <c r="A251" s="63" t="s">
        <v>389</v>
      </c>
      <c r="B251" s="63" t="s">
        <v>390</v>
      </c>
      <c r="C251" s="36">
        <v>4301070993</v>
      </c>
      <c r="D251" s="397">
        <v>4640242180670</v>
      </c>
      <c r="E251" s="397"/>
      <c r="F251" s="62">
        <v>1</v>
      </c>
      <c r="G251" s="37">
        <v>6</v>
      </c>
      <c r="H251" s="62">
        <v>6</v>
      </c>
      <c r="I251" s="62">
        <v>6.23</v>
      </c>
      <c r="J251" s="37">
        <v>84</v>
      </c>
      <c r="K251" s="37" t="s">
        <v>85</v>
      </c>
      <c r="L251" s="37" t="s">
        <v>86</v>
      </c>
      <c r="M251" s="38" t="s">
        <v>84</v>
      </c>
      <c r="N251" s="38"/>
      <c r="O251" s="37">
        <v>180</v>
      </c>
      <c r="P251" s="496" t="s">
        <v>391</v>
      </c>
      <c r="Q251" s="399"/>
      <c r="R251" s="399"/>
      <c r="S251" s="399"/>
      <c r="T251" s="400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392</v>
      </c>
      <c r="AG251" s="81"/>
      <c r="AJ251" s="87" t="s">
        <v>87</v>
      </c>
      <c r="AK251" s="87">
        <v>1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04"/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5"/>
      <c r="P252" s="401" t="s">
        <v>40</v>
      </c>
      <c r="Q252" s="402"/>
      <c r="R252" s="402"/>
      <c r="S252" s="402"/>
      <c r="T252" s="402"/>
      <c r="U252" s="402"/>
      <c r="V252" s="403"/>
      <c r="W252" s="42" t="s">
        <v>39</v>
      </c>
      <c r="X252" s="43">
        <f>IFERROR(SUM(X249:X251),"0")</f>
        <v>0</v>
      </c>
      <c r="Y252" s="43">
        <f>IFERROR(SUM(Y249:Y251),"0")</f>
        <v>0</v>
      </c>
      <c r="Z252" s="43">
        <f>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404"/>
      <c r="B253" s="404"/>
      <c r="C253" s="404"/>
      <c r="D253" s="404"/>
      <c r="E253" s="404"/>
      <c r="F253" s="404"/>
      <c r="G253" s="404"/>
      <c r="H253" s="404"/>
      <c r="I253" s="404"/>
      <c r="J253" s="404"/>
      <c r="K253" s="404"/>
      <c r="L253" s="404"/>
      <c r="M253" s="404"/>
      <c r="N253" s="404"/>
      <c r="O253" s="405"/>
      <c r="P253" s="401" t="s">
        <v>40</v>
      </c>
      <c r="Q253" s="402"/>
      <c r="R253" s="402"/>
      <c r="S253" s="402"/>
      <c r="T253" s="402"/>
      <c r="U253" s="402"/>
      <c r="V253" s="403"/>
      <c r="W253" s="42" t="s">
        <v>0</v>
      </c>
      <c r="X253" s="43">
        <f>IFERROR(SUMPRODUCT(X249:X251*H249:H251),"0")</f>
        <v>0</v>
      </c>
      <c r="Y253" s="43">
        <f>IFERROR(SUMPRODUCT(Y249:Y251*H249:H251),"0")</f>
        <v>0</v>
      </c>
      <c r="Z253" s="42"/>
      <c r="AA253" s="67"/>
      <c r="AB253" s="67"/>
      <c r="AC253" s="67"/>
    </row>
    <row r="254" spans="1:68" ht="14.25" customHeight="1" x14ac:dyDescent="0.25">
      <c r="A254" s="396" t="s">
        <v>155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396"/>
      <c r="AA254" s="66"/>
      <c r="AB254" s="66"/>
      <c r="AC254" s="83"/>
    </row>
    <row r="255" spans="1:68" ht="27" customHeight="1" x14ac:dyDescent="0.25">
      <c r="A255" s="63" t="s">
        <v>393</v>
      </c>
      <c r="B255" s="63" t="s">
        <v>394</v>
      </c>
      <c r="C255" s="36">
        <v>4301131019</v>
      </c>
      <c r="D255" s="397">
        <v>4640242180427</v>
      </c>
      <c r="E255" s="397"/>
      <c r="F255" s="62">
        <v>1.8</v>
      </c>
      <c r="G255" s="37">
        <v>1</v>
      </c>
      <c r="H255" s="62">
        <v>1.8</v>
      </c>
      <c r="I255" s="62">
        <v>1.915</v>
      </c>
      <c r="J255" s="37">
        <v>234</v>
      </c>
      <c r="K255" s="37" t="s">
        <v>146</v>
      </c>
      <c r="L255" s="37" t="s">
        <v>86</v>
      </c>
      <c r="M255" s="38" t="s">
        <v>84</v>
      </c>
      <c r="N255" s="38"/>
      <c r="O255" s="37">
        <v>180</v>
      </c>
      <c r="P255" s="497" t="s">
        <v>395</v>
      </c>
      <c r="Q255" s="399"/>
      <c r="R255" s="399"/>
      <c r="S255" s="399"/>
      <c r="T255" s="400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IFERROR(IF(X255="","",X255*0.00502),"")</f>
        <v>0</v>
      </c>
      <c r="AA255" s="68" t="s">
        <v>46</v>
      </c>
      <c r="AB255" s="69" t="s">
        <v>46</v>
      </c>
      <c r="AC255" s="273" t="s">
        <v>396</v>
      </c>
      <c r="AG255" s="81"/>
      <c r="AJ255" s="87" t="s">
        <v>87</v>
      </c>
      <c r="AK255" s="87">
        <v>1</v>
      </c>
      <c r="BB255" s="274" t="s">
        <v>93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4"/>
      <c r="B256" s="404"/>
      <c r="C256" s="404"/>
      <c r="D256" s="404"/>
      <c r="E256" s="404"/>
      <c r="F256" s="404"/>
      <c r="G256" s="404"/>
      <c r="H256" s="404"/>
      <c r="I256" s="404"/>
      <c r="J256" s="404"/>
      <c r="K256" s="404"/>
      <c r="L256" s="404"/>
      <c r="M256" s="404"/>
      <c r="N256" s="404"/>
      <c r="O256" s="405"/>
      <c r="P256" s="401" t="s">
        <v>40</v>
      </c>
      <c r="Q256" s="402"/>
      <c r="R256" s="402"/>
      <c r="S256" s="402"/>
      <c r="T256" s="402"/>
      <c r="U256" s="402"/>
      <c r="V256" s="403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04"/>
      <c r="B257" s="404"/>
      <c r="C257" s="404"/>
      <c r="D257" s="404"/>
      <c r="E257" s="404"/>
      <c r="F257" s="404"/>
      <c r="G257" s="404"/>
      <c r="H257" s="404"/>
      <c r="I257" s="404"/>
      <c r="J257" s="404"/>
      <c r="K257" s="404"/>
      <c r="L257" s="404"/>
      <c r="M257" s="404"/>
      <c r="N257" s="404"/>
      <c r="O257" s="405"/>
      <c r="P257" s="401" t="s">
        <v>40</v>
      </c>
      <c r="Q257" s="402"/>
      <c r="R257" s="402"/>
      <c r="S257" s="402"/>
      <c r="T257" s="402"/>
      <c r="U257" s="402"/>
      <c r="V257" s="403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14.25" customHeight="1" x14ac:dyDescent="0.25">
      <c r="A258" s="396" t="s">
        <v>89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66"/>
      <c r="AB258" s="66"/>
      <c r="AC258" s="83"/>
    </row>
    <row r="259" spans="1:68" ht="27" customHeight="1" x14ac:dyDescent="0.25">
      <c r="A259" s="63" t="s">
        <v>397</v>
      </c>
      <c r="B259" s="63" t="s">
        <v>398</v>
      </c>
      <c r="C259" s="36">
        <v>4301132080</v>
      </c>
      <c r="D259" s="397">
        <v>4640242180397</v>
      </c>
      <c r="E259" s="397"/>
      <c r="F259" s="62">
        <v>1</v>
      </c>
      <c r="G259" s="37">
        <v>6</v>
      </c>
      <c r="H259" s="62">
        <v>6</v>
      </c>
      <c r="I259" s="62">
        <v>6.26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498" t="s">
        <v>399</v>
      </c>
      <c r="Q259" s="399"/>
      <c r="R259" s="399"/>
      <c r="S259" s="399"/>
      <c r="T259" s="400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5" t="s">
        <v>400</v>
      </c>
      <c r="AG259" s="81"/>
      <c r="AJ259" s="87" t="s">
        <v>87</v>
      </c>
      <c r="AK259" s="87">
        <v>1</v>
      </c>
      <c r="BB259" s="276" t="s">
        <v>93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401</v>
      </c>
      <c r="B260" s="63" t="s">
        <v>402</v>
      </c>
      <c r="C260" s="36">
        <v>4301132104</v>
      </c>
      <c r="D260" s="397">
        <v>4640242181219</v>
      </c>
      <c r="E260" s="397"/>
      <c r="F260" s="62">
        <v>0.3</v>
      </c>
      <c r="G260" s="37">
        <v>9</v>
      </c>
      <c r="H260" s="62">
        <v>2.7</v>
      </c>
      <c r="I260" s="62">
        <v>2.8450000000000002</v>
      </c>
      <c r="J260" s="37">
        <v>234</v>
      </c>
      <c r="K260" s="37" t="s">
        <v>146</v>
      </c>
      <c r="L260" s="37" t="s">
        <v>86</v>
      </c>
      <c r="M260" s="38" t="s">
        <v>84</v>
      </c>
      <c r="N260" s="38"/>
      <c r="O260" s="37">
        <v>180</v>
      </c>
      <c r="P260" s="499" t="s">
        <v>403</v>
      </c>
      <c r="Q260" s="399"/>
      <c r="R260" s="399"/>
      <c r="S260" s="399"/>
      <c r="T260" s="400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IFERROR(IF(X260="","",X260*0.00502),"")</f>
        <v>0</v>
      </c>
      <c r="AA260" s="68" t="s">
        <v>46</v>
      </c>
      <c r="AB260" s="69" t="s">
        <v>46</v>
      </c>
      <c r="AC260" s="277" t="s">
        <v>400</v>
      </c>
      <c r="AG260" s="81"/>
      <c r="AJ260" s="87" t="s">
        <v>87</v>
      </c>
      <c r="AK260" s="87">
        <v>1</v>
      </c>
      <c r="BB260" s="278" t="s">
        <v>93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4"/>
      <c r="B261" s="404"/>
      <c r="C261" s="404"/>
      <c r="D261" s="404"/>
      <c r="E261" s="404"/>
      <c r="F261" s="404"/>
      <c r="G261" s="404"/>
      <c r="H261" s="404"/>
      <c r="I261" s="404"/>
      <c r="J261" s="404"/>
      <c r="K261" s="404"/>
      <c r="L261" s="404"/>
      <c r="M261" s="404"/>
      <c r="N261" s="404"/>
      <c r="O261" s="405"/>
      <c r="P261" s="401" t="s">
        <v>40</v>
      </c>
      <c r="Q261" s="402"/>
      <c r="R261" s="402"/>
      <c r="S261" s="402"/>
      <c r="T261" s="402"/>
      <c r="U261" s="402"/>
      <c r="V261" s="403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04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4"/>
      <c r="O262" s="405"/>
      <c r="P262" s="401" t="s">
        <v>40</v>
      </c>
      <c r="Q262" s="402"/>
      <c r="R262" s="402"/>
      <c r="S262" s="402"/>
      <c r="T262" s="402"/>
      <c r="U262" s="402"/>
      <c r="V262" s="403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4.25" customHeight="1" x14ac:dyDescent="0.25">
      <c r="A263" s="396" t="s">
        <v>182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66"/>
      <c r="AB263" s="66"/>
      <c r="AC263" s="83"/>
    </row>
    <row r="264" spans="1:68" ht="27" customHeight="1" x14ac:dyDescent="0.25">
      <c r="A264" s="63" t="s">
        <v>404</v>
      </c>
      <c r="B264" s="63" t="s">
        <v>405</v>
      </c>
      <c r="C264" s="36">
        <v>4301136028</v>
      </c>
      <c r="D264" s="397">
        <v>4640242180304</v>
      </c>
      <c r="E264" s="397"/>
      <c r="F264" s="62">
        <v>2.7</v>
      </c>
      <c r="G264" s="37">
        <v>1</v>
      </c>
      <c r="H264" s="62">
        <v>2.7</v>
      </c>
      <c r="I264" s="62">
        <v>2.8906000000000001</v>
      </c>
      <c r="J264" s="37">
        <v>126</v>
      </c>
      <c r="K264" s="37" t="s">
        <v>94</v>
      </c>
      <c r="L264" s="37" t="s">
        <v>86</v>
      </c>
      <c r="M264" s="38" t="s">
        <v>84</v>
      </c>
      <c r="N264" s="38"/>
      <c r="O264" s="37">
        <v>180</v>
      </c>
      <c r="P264" s="500" t="s">
        <v>406</v>
      </c>
      <c r="Q264" s="399"/>
      <c r="R264" s="399"/>
      <c r="S264" s="399"/>
      <c r="T264" s="400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79" t="s">
        <v>407</v>
      </c>
      <c r="AG264" s="81"/>
      <c r="AJ264" s="87" t="s">
        <v>87</v>
      </c>
      <c r="AK264" s="87">
        <v>1</v>
      </c>
      <c r="BB264" s="280" t="s">
        <v>93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408</v>
      </c>
      <c r="B265" s="63" t="s">
        <v>409</v>
      </c>
      <c r="C265" s="36">
        <v>4301136026</v>
      </c>
      <c r="D265" s="397">
        <v>4640242180236</v>
      </c>
      <c r="E265" s="397"/>
      <c r="F265" s="62">
        <v>5</v>
      </c>
      <c r="G265" s="37">
        <v>1</v>
      </c>
      <c r="H265" s="62">
        <v>5</v>
      </c>
      <c r="I265" s="62">
        <v>5.2350000000000003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180</v>
      </c>
      <c r="P265" s="501" t="s">
        <v>410</v>
      </c>
      <c r="Q265" s="399"/>
      <c r="R265" s="399"/>
      <c r="S265" s="399"/>
      <c r="T265" s="400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1" t="s">
        <v>407</v>
      </c>
      <c r="AG265" s="81"/>
      <c r="AJ265" s="87" t="s">
        <v>87</v>
      </c>
      <c r="AK265" s="87">
        <v>1</v>
      </c>
      <c r="BB265" s="282" t="s">
        <v>93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ht="27" customHeight="1" x14ac:dyDescent="0.25">
      <c r="A266" s="63" t="s">
        <v>411</v>
      </c>
      <c r="B266" s="63" t="s">
        <v>412</v>
      </c>
      <c r="C266" s="36">
        <v>4301136029</v>
      </c>
      <c r="D266" s="397">
        <v>4640242180410</v>
      </c>
      <c r="E266" s="397"/>
      <c r="F266" s="62">
        <v>2.2400000000000002</v>
      </c>
      <c r="G266" s="37">
        <v>1</v>
      </c>
      <c r="H266" s="62">
        <v>2.2400000000000002</v>
      </c>
      <c r="I266" s="62">
        <v>2.4319999999999999</v>
      </c>
      <c r="J266" s="37">
        <v>126</v>
      </c>
      <c r="K266" s="37" t="s">
        <v>94</v>
      </c>
      <c r="L266" s="37" t="s">
        <v>86</v>
      </c>
      <c r="M266" s="38" t="s">
        <v>84</v>
      </c>
      <c r="N266" s="38"/>
      <c r="O266" s="37">
        <v>180</v>
      </c>
      <c r="P266" s="5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99"/>
      <c r="R266" s="399"/>
      <c r="S266" s="399"/>
      <c r="T266" s="400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3" t="s">
        <v>407</v>
      </c>
      <c r="AG266" s="81"/>
      <c r="AJ266" s="87" t="s">
        <v>87</v>
      </c>
      <c r="AK266" s="87">
        <v>1</v>
      </c>
      <c r="BB266" s="284" t="s">
        <v>93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x14ac:dyDescent="0.2">
      <c r="A267" s="404"/>
      <c r="B267" s="404"/>
      <c r="C267" s="404"/>
      <c r="D267" s="404"/>
      <c r="E267" s="404"/>
      <c r="F267" s="404"/>
      <c r="G267" s="404"/>
      <c r="H267" s="404"/>
      <c r="I267" s="404"/>
      <c r="J267" s="404"/>
      <c r="K267" s="404"/>
      <c r="L267" s="404"/>
      <c r="M267" s="404"/>
      <c r="N267" s="404"/>
      <c r="O267" s="405"/>
      <c r="P267" s="401" t="s">
        <v>40</v>
      </c>
      <c r="Q267" s="402"/>
      <c r="R267" s="402"/>
      <c r="S267" s="402"/>
      <c r="T267" s="402"/>
      <c r="U267" s="402"/>
      <c r="V267" s="403"/>
      <c r="W267" s="42" t="s">
        <v>39</v>
      </c>
      <c r="X267" s="43">
        <f>IFERROR(SUM(X264:X266),"0")</f>
        <v>0</v>
      </c>
      <c r="Y267" s="43">
        <f>IFERROR(SUM(Y264:Y266),"0")</f>
        <v>0</v>
      </c>
      <c r="Z267" s="43">
        <f>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404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4"/>
      <c r="O268" s="405"/>
      <c r="P268" s="401" t="s">
        <v>40</v>
      </c>
      <c r="Q268" s="402"/>
      <c r="R268" s="402"/>
      <c r="S268" s="402"/>
      <c r="T268" s="402"/>
      <c r="U268" s="402"/>
      <c r="V268" s="403"/>
      <c r="W268" s="42" t="s">
        <v>0</v>
      </c>
      <c r="X268" s="43">
        <f>IFERROR(SUMPRODUCT(X264:X266*H264:H266),"0")</f>
        <v>0</v>
      </c>
      <c r="Y268" s="43">
        <f>IFERROR(SUMPRODUCT(Y264:Y266*H264:H266),"0")</f>
        <v>0</v>
      </c>
      <c r="Z268" s="42"/>
      <c r="AA268" s="67"/>
      <c r="AB268" s="67"/>
      <c r="AC268" s="67"/>
    </row>
    <row r="269" spans="1:68" ht="14.25" customHeight="1" x14ac:dyDescent="0.25">
      <c r="A269" s="396" t="s">
        <v>150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66"/>
      <c r="AB269" s="66"/>
      <c r="AC269" s="83"/>
    </row>
    <row r="270" spans="1:68" ht="27" customHeight="1" x14ac:dyDescent="0.25">
      <c r="A270" s="63" t="s">
        <v>413</v>
      </c>
      <c r="B270" s="63" t="s">
        <v>414</v>
      </c>
      <c r="C270" s="36">
        <v>4301135504</v>
      </c>
      <c r="D270" s="397">
        <v>4640242181554</v>
      </c>
      <c r="E270" s="397"/>
      <c r="F270" s="62">
        <v>3</v>
      </c>
      <c r="G270" s="37">
        <v>1</v>
      </c>
      <c r="H270" s="62">
        <v>3</v>
      </c>
      <c r="I270" s="62">
        <v>3.1920000000000002</v>
      </c>
      <c r="J270" s="37">
        <v>126</v>
      </c>
      <c r="K270" s="37" t="s">
        <v>94</v>
      </c>
      <c r="L270" s="37" t="s">
        <v>86</v>
      </c>
      <c r="M270" s="38" t="s">
        <v>84</v>
      </c>
      <c r="N270" s="38"/>
      <c r="O270" s="37">
        <v>180</v>
      </c>
      <c r="P270" s="503" t="s">
        <v>415</v>
      </c>
      <c r="Q270" s="399"/>
      <c r="R270" s="399"/>
      <c r="S270" s="399"/>
      <c r="T270" s="400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ref="Y270:Y289" si="24"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85" t="s">
        <v>416</v>
      </c>
      <c r="AG270" s="81"/>
      <c r="AJ270" s="87" t="s">
        <v>87</v>
      </c>
      <c r="AK270" s="87">
        <v>1</v>
      </c>
      <c r="BB270" s="286" t="s">
        <v>93</v>
      </c>
      <c r="BM270" s="81">
        <f t="shared" ref="BM270:BM289" si="25">IFERROR(X270*I270,"0")</f>
        <v>0</v>
      </c>
      <c r="BN270" s="81">
        <f t="shared" ref="BN270:BN289" si="26">IFERROR(Y270*I270,"0")</f>
        <v>0</v>
      </c>
      <c r="BO270" s="81">
        <f t="shared" ref="BO270:BO289" si="27">IFERROR(X270/J270,"0")</f>
        <v>0</v>
      </c>
      <c r="BP270" s="81">
        <f t="shared" ref="BP270:BP289" si="28">IFERROR(Y270/J270,"0")</f>
        <v>0</v>
      </c>
    </row>
    <row r="271" spans="1:68" ht="27" customHeight="1" x14ac:dyDescent="0.25">
      <c r="A271" s="63" t="s">
        <v>417</v>
      </c>
      <c r="B271" s="63" t="s">
        <v>418</v>
      </c>
      <c r="C271" s="36">
        <v>4301135394</v>
      </c>
      <c r="D271" s="397">
        <v>4640242181561</v>
      </c>
      <c r="E271" s="397"/>
      <c r="F271" s="62">
        <v>3.7</v>
      </c>
      <c r="G271" s="37">
        <v>1</v>
      </c>
      <c r="H271" s="62">
        <v>3.7</v>
      </c>
      <c r="I271" s="62">
        <v>3.8919999999999999</v>
      </c>
      <c r="J271" s="37">
        <v>126</v>
      </c>
      <c r="K271" s="37" t="s">
        <v>94</v>
      </c>
      <c r="L271" s="37" t="s">
        <v>86</v>
      </c>
      <c r="M271" s="38" t="s">
        <v>84</v>
      </c>
      <c r="N271" s="38"/>
      <c r="O271" s="37">
        <v>180</v>
      </c>
      <c r="P271" s="504" t="s">
        <v>419</v>
      </c>
      <c r="Q271" s="399"/>
      <c r="R271" s="399"/>
      <c r="S271" s="399"/>
      <c r="T271" s="400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24"/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87" t="s">
        <v>420</v>
      </c>
      <c r="AG271" s="81"/>
      <c r="AJ271" s="87" t="s">
        <v>87</v>
      </c>
      <c r="AK271" s="87">
        <v>1</v>
      </c>
      <c r="BB271" s="288" t="s">
        <v>93</v>
      </c>
      <c r="BM271" s="81">
        <f t="shared" si="25"/>
        <v>0</v>
      </c>
      <c r="BN271" s="81">
        <f t="shared" si="26"/>
        <v>0</v>
      </c>
      <c r="BO271" s="81">
        <f t="shared" si="27"/>
        <v>0</v>
      </c>
      <c r="BP271" s="81">
        <f t="shared" si="28"/>
        <v>0</v>
      </c>
    </row>
    <row r="272" spans="1:68" ht="37.5" customHeight="1" x14ac:dyDescent="0.25">
      <c r="A272" s="63" t="s">
        <v>421</v>
      </c>
      <c r="B272" s="63" t="s">
        <v>422</v>
      </c>
      <c r="C272" s="36">
        <v>4301135552</v>
      </c>
      <c r="D272" s="397">
        <v>4640242181431</v>
      </c>
      <c r="E272" s="397"/>
      <c r="F272" s="62">
        <v>3.5</v>
      </c>
      <c r="G272" s="37">
        <v>1</v>
      </c>
      <c r="H272" s="62">
        <v>3.5</v>
      </c>
      <c r="I272" s="62">
        <v>3.6920000000000002</v>
      </c>
      <c r="J272" s="37">
        <v>126</v>
      </c>
      <c r="K272" s="37" t="s">
        <v>94</v>
      </c>
      <c r="L272" s="37" t="s">
        <v>86</v>
      </c>
      <c r="M272" s="38" t="s">
        <v>84</v>
      </c>
      <c r="N272" s="38"/>
      <c r="O272" s="37">
        <v>180</v>
      </c>
      <c r="P272" s="505" t="s">
        <v>423</v>
      </c>
      <c r="Q272" s="399"/>
      <c r="R272" s="399"/>
      <c r="S272" s="399"/>
      <c r="T272" s="400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24"/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424</v>
      </c>
      <c r="AG272" s="81"/>
      <c r="AJ272" s="87" t="s">
        <v>87</v>
      </c>
      <c r="AK272" s="87">
        <v>1</v>
      </c>
      <c r="BB272" s="290" t="s">
        <v>93</v>
      </c>
      <c r="BM272" s="81">
        <f t="shared" si="25"/>
        <v>0</v>
      </c>
      <c r="BN272" s="81">
        <f t="shared" si="26"/>
        <v>0</v>
      </c>
      <c r="BO272" s="81">
        <f t="shared" si="27"/>
        <v>0</v>
      </c>
      <c r="BP272" s="81">
        <f t="shared" si="28"/>
        <v>0</v>
      </c>
    </row>
    <row r="273" spans="1:68" ht="27" customHeight="1" x14ac:dyDescent="0.25">
      <c r="A273" s="63" t="s">
        <v>425</v>
      </c>
      <c r="B273" s="63" t="s">
        <v>426</v>
      </c>
      <c r="C273" s="36">
        <v>4301135374</v>
      </c>
      <c r="D273" s="397">
        <v>4640242181424</v>
      </c>
      <c r="E273" s="397"/>
      <c r="F273" s="62">
        <v>5.5</v>
      </c>
      <c r="G273" s="37">
        <v>1</v>
      </c>
      <c r="H273" s="62">
        <v>5.5</v>
      </c>
      <c r="I273" s="62">
        <v>5.7350000000000003</v>
      </c>
      <c r="J273" s="37">
        <v>84</v>
      </c>
      <c r="K273" s="37" t="s">
        <v>85</v>
      </c>
      <c r="L273" s="37" t="s">
        <v>86</v>
      </c>
      <c r="M273" s="38" t="s">
        <v>84</v>
      </c>
      <c r="N273" s="38"/>
      <c r="O273" s="37">
        <v>180</v>
      </c>
      <c r="P273" s="506" t="s">
        <v>427</v>
      </c>
      <c r="Q273" s="399"/>
      <c r="R273" s="399"/>
      <c r="S273" s="399"/>
      <c r="T273" s="400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91" t="s">
        <v>416</v>
      </c>
      <c r="AG273" s="81"/>
      <c r="AJ273" s="87" t="s">
        <v>87</v>
      </c>
      <c r="AK273" s="87">
        <v>1</v>
      </c>
      <c r="BB273" s="292" t="s">
        <v>93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27" customHeight="1" x14ac:dyDescent="0.25">
      <c r="A274" s="63" t="s">
        <v>428</v>
      </c>
      <c r="B274" s="63" t="s">
        <v>429</v>
      </c>
      <c r="C274" s="36">
        <v>4301135320</v>
      </c>
      <c r="D274" s="397">
        <v>4640242181592</v>
      </c>
      <c r="E274" s="397"/>
      <c r="F274" s="62">
        <v>3.5</v>
      </c>
      <c r="G274" s="37">
        <v>1</v>
      </c>
      <c r="H274" s="62">
        <v>3.5</v>
      </c>
      <c r="I274" s="62">
        <v>3.6850000000000001</v>
      </c>
      <c r="J274" s="37">
        <v>126</v>
      </c>
      <c r="K274" s="37" t="s">
        <v>94</v>
      </c>
      <c r="L274" s="37" t="s">
        <v>86</v>
      </c>
      <c r="M274" s="38" t="s">
        <v>84</v>
      </c>
      <c r="N274" s="38"/>
      <c r="O274" s="37">
        <v>180</v>
      </c>
      <c r="P274" s="507" t="s">
        <v>430</v>
      </c>
      <c r="Q274" s="399"/>
      <c r="R274" s="399"/>
      <c r="S274" s="399"/>
      <c r="T274" s="400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 t="shared" ref="Z274:Z281" si="29">IFERROR(IF(X274="","",X274*0.00936),"")</f>
        <v>0</v>
      </c>
      <c r="AA274" s="68" t="s">
        <v>46</v>
      </c>
      <c r="AB274" s="69" t="s">
        <v>46</v>
      </c>
      <c r="AC274" s="293" t="s">
        <v>431</v>
      </c>
      <c r="AG274" s="81"/>
      <c r="AJ274" s="87" t="s">
        <v>87</v>
      </c>
      <c r="AK274" s="87">
        <v>1</v>
      </c>
      <c r="BB274" s="294" t="s">
        <v>93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432</v>
      </c>
      <c r="B275" s="63" t="s">
        <v>433</v>
      </c>
      <c r="C275" s="36">
        <v>4301135405</v>
      </c>
      <c r="D275" s="397">
        <v>4640242181523</v>
      </c>
      <c r="E275" s="397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94</v>
      </c>
      <c r="L275" s="37" t="s">
        <v>86</v>
      </c>
      <c r="M275" s="38" t="s">
        <v>84</v>
      </c>
      <c r="N275" s="38"/>
      <c r="O275" s="37">
        <v>180</v>
      </c>
      <c r="P275" s="508" t="s">
        <v>434</v>
      </c>
      <c r="Q275" s="399"/>
      <c r="R275" s="399"/>
      <c r="S275" s="399"/>
      <c r="T275" s="400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 t="shared" si="29"/>
        <v>0</v>
      </c>
      <c r="AA275" s="68" t="s">
        <v>46</v>
      </c>
      <c r="AB275" s="69" t="s">
        <v>46</v>
      </c>
      <c r="AC275" s="295" t="s">
        <v>420</v>
      </c>
      <c r="AG275" s="81"/>
      <c r="AJ275" s="87" t="s">
        <v>87</v>
      </c>
      <c r="AK275" s="87">
        <v>1</v>
      </c>
      <c r="BB275" s="296" t="s">
        <v>93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435</v>
      </c>
      <c r="B276" s="63" t="s">
        <v>436</v>
      </c>
      <c r="C276" s="36">
        <v>4301135404</v>
      </c>
      <c r="D276" s="397">
        <v>4640242181516</v>
      </c>
      <c r="E276" s="397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509" t="s">
        <v>437</v>
      </c>
      <c r="Q276" s="399"/>
      <c r="R276" s="399"/>
      <c r="S276" s="399"/>
      <c r="T276" s="400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si="29"/>
        <v>0</v>
      </c>
      <c r="AA276" s="68" t="s">
        <v>46</v>
      </c>
      <c r="AB276" s="69" t="s">
        <v>46</v>
      </c>
      <c r="AC276" s="297" t="s">
        <v>424</v>
      </c>
      <c r="AG276" s="81"/>
      <c r="AJ276" s="87" t="s">
        <v>87</v>
      </c>
      <c r="AK276" s="87">
        <v>1</v>
      </c>
      <c r="BB276" s="298" t="s">
        <v>93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37.5" customHeight="1" x14ac:dyDescent="0.25">
      <c r="A277" s="63" t="s">
        <v>438</v>
      </c>
      <c r="B277" s="63" t="s">
        <v>439</v>
      </c>
      <c r="C277" s="36">
        <v>4301135402</v>
      </c>
      <c r="D277" s="397">
        <v>4640242181493</v>
      </c>
      <c r="E277" s="397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510" t="s">
        <v>440</v>
      </c>
      <c r="Q277" s="399"/>
      <c r="R277" s="399"/>
      <c r="S277" s="399"/>
      <c r="T277" s="400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416</v>
      </c>
      <c r="AG277" s="81"/>
      <c r="AJ277" s="87" t="s">
        <v>87</v>
      </c>
      <c r="AK277" s="87">
        <v>1</v>
      </c>
      <c r="BB277" s="300" t="s">
        <v>93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441</v>
      </c>
      <c r="B278" s="63" t="s">
        <v>442</v>
      </c>
      <c r="C278" s="36">
        <v>4301135375</v>
      </c>
      <c r="D278" s="397">
        <v>4640242181486</v>
      </c>
      <c r="E278" s="397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511" t="s">
        <v>443</v>
      </c>
      <c r="Q278" s="399"/>
      <c r="R278" s="399"/>
      <c r="S278" s="399"/>
      <c r="T278" s="400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416</v>
      </c>
      <c r="AG278" s="81"/>
      <c r="AJ278" s="87" t="s">
        <v>87</v>
      </c>
      <c r="AK278" s="87">
        <v>1</v>
      </c>
      <c r="BB278" s="302" t="s">
        <v>93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444</v>
      </c>
      <c r="B279" s="63" t="s">
        <v>445</v>
      </c>
      <c r="C279" s="36">
        <v>4301135403</v>
      </c>
      <c r="D279" s="397">
        <v>4640242181509</v>
      </c>
      <c r="E279" s="397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94</v>
      </c>
      <c r="L279" s="37" t="s">
        <v>86</v>
      </c>
      <c r="M279" s="38" t="s">
        <v>84</v>
      </c>
      <c r="N279" s="38"/>
      <c r="O279" s="37">
        <v>180</v>
      </c>
      <c r="P279" s="512" t="s">
        <v>446</v>
      </c>
      <c r="Q279" s="399"/>
      <c r="R279" s="399"/>
      <c r="S279" s="399"/>
      <c r="T279" s="400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416</v>
      </c>
      <c r="AG279" s="81"/>
      <c r="AJ279" s="87" t="s">
        <v>87</v>
      </c>
      <c r="AK279" s="87">
        <v>1</v>
      </c>
      <c r="BB279" s="304" t="s">
        <v>93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447</v>
      </c>
      <c r="B280" s="63" t="s">
        <v>448</v>
      </c>
      <c r="C280" s="36">
        <v>4301135304</v>
      </c>
      <c r="D280" s="397">
        <v>4640242181240</v>
      </c>
      <c r="E280" s="397"/>
      <c r="F280" s="62">
        <v>0.3</v>
      </c>
      <c r="G280" s="37">
        <v>9</v>
      </c>
      <c r="H280" s="62">
        <v>2.7</v>
      </c>
      <c r="I280" s="62">
        <v>2.88</v>
      </c>
      <c r="J280" s="37">
        <v>126</v>
      </c>
      <c r="K280" s="37" t="s">
        <v>94</v>
      </c>
      <c r="L280" s="37" t="s">
        <v>86</v>
      </c>
      <c r="M280" s="38" t="s">
        <v>84</v>
      </c>
      <c r="N280" s="38"/>
      <c r="O280" s="37">
        <v>180</v>
      </c>
      <c r="P280" s="513" t="s">
        <v>449</v>
      </c>
      <c r="Q280" s="399"/>
      <c r="R280" s="399"/>
      <c r="S280" s="399"/>
      <c r="T280" s="400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416</v>
      </c>
      <c r="AG280" s="81"/>
      <c r="AJ280" s="87" t="s">
        <v>87</v>
      </c>
      <c r="AK280" s="87">
        <v>1</v>
      </c>
      <c r="BB280" s="306" t="s">
        <v>93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450</v>
      </c>
      <c r="B281" s="63" t="s">
        <v>451</v>
      </c>
      <c r="C281" s="36">
        <v>4301135310</v>
      </c>
      <c r="D281" s="397">
        <v>4640242181318</v>
      </c>
      <c r="E281" s="397"/>
      <c r="F281" s="62">
        <v>0.3</v>
      </c>
      <c r="G281" s="37">
        <v>9</v>
      </c>
      <c r="H281" s="62">
        <v>2.7</v>
      </c>
      <c r="I281" s="62">
        <v>2.988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514" t="s">
        <v>452</v>
      </c>
      <c r="Q281" s="399"/>
      <c r="R281" s="399"/>
      <c r="S281" s="399"/>
      <c r="T281" s="400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420</v>
      </c>
      <c r="AG281" s="81"/>
      <c r="AJ281" s="87" t="s">
        <v>87</v>
      </c>
      <c r="AK281" s="87">
        <v>1</v>
      </c>
      <c r="BB281" s="308" t="s">
        <v>93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453</v>
      </c>
      <c r="B282" s="63" t="s">
        <v>454</v>
      </c>
      <c r="C282" s="36">
        <v>4301135306</v>
      </c>
      <c r="D282" s="397">
        <v>4640242181578</v>
      </c>
      <c r="E282" s="397"/>
      <c r="F282" s="62">
        <v>0.3</v>
      </c>
      <c r="G282" s="37">
        <v>9</v>
      </c>
      <c r="H282" s="62">
        <v>2.7</v>
      </c>
      <c r="I282" s="62">
        <v>2.8450000000000002</v>
      </c>
      <c r="J282" s="37">
        <v>234</v>
      </c>
      <c r="K282" s="37" t="s">
        <v>146</v>
      </c>
      <c r="L282" s="37" t="s">
        <v>86</v>
      </c>
      <c r="M282" s="38" t="s">
        <v>84</v>
      </c>
      <c r="N282" s="38"/>
      <c r="O282" s="37">
        <v>180</v>
      </c>
      <c r="P282" s="515" t="s">
        <v>455</v>
      </c>
      <c r="Q282" s="399"/>
      <c r="R282" s="399"/>
      <c r="S282" s="399"/>
      <c r="T282" s="400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309" t="s">
        <v>416</v>
      </c>
      <c r="AG282" s="81"/>
      <c r="AJ282" s="87" t="s">
        <v>87</v>
      </c>
      <c r="AK282" s="87">
        <v>1</v>
      </c>
      <c r="BB282" s="310" t="s">
        <v>93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456</v>
      </c>
      <c r="B283" s="63" t="s">
        <v>457</v>
      </c>
      <c r="C283" s="36">
        <v>4301135305</v>
      </c>
      <c r="D283" s="397">
        <v>4640242181394</v>
      </c>
      <c r="E283" s="397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146</v>
      </c>
      <c r="L283" s="37" t="s">
        <v>86</v>
      </c>
      <c r="M283" s="38" t="s">
        <v>84</v>
      </c>
      <c r="N283" s="38"/>
      <c r="O283" s="37">
        <v>180</v>
      </c>
      <c r="P283" s="516" t="s">
        <v>458</v>
      </c>
      <c r="Q283" s="399"/>
      <c r="R283" s="399"/>
      <c r="S283" s="399"/>
      <c r="T283" s="400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311" t="s">
        <v>416</v>
      </c>
      <c r="AG283" s="81"/>
      <c r="AJ283" s="87" t="s">
        <v>87</v>
      </c>
      <c r="AK283" s="87">
        <v>1</v>
      </c>
      <c r="BB283" s="312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459</v>
      </c>
      <c r="B284" s="63" t="s">
        <v>460</v>
      </c>
      <c r="C284" s="36">
        <v>4301135309</v>
      </c>
      <c r="D284" s="397">
        <v>4640242181332</v>
      </c>
      <c r="E284" s="397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146</v>
      </c>
      <c r="L284" s="37" t="s">
        <v>86</v>
      </c>
      <c r="M284" s="38" t="s">
        <v>84</v>
      </c>
      <c r="N284" s="38"/>
      <c r="O284" s="37">
        <v>180</v>
      </c>
      <c r="P284" s="517" t="s">
        <v>461</v>
      </c>
      <c r="Q284" s="399"/>
      <c r="R284" s="399"/>
      <c r="S284" s="399"/>
      <c r="T284" s="400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416</v>
      </c>
      <c r="AG284" s="81"/>
      <c r="AJ284" s="87" t="s">
        <v>87</v>
      </c>
      <c r="AK284" s="87">
        <v>1</v>
      </c>
      <c r="BB284" s="314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462</v>
      </c>
      <c r="B285" s="63" t="s">
        <v>463</v>
      </c>
      <c r="C285" s="36">
        <v>4301135308</v>
      </c>
      <c r="D285" s="397">
        <v>4640242181349</v>
      </c>
      <c r="E285" s="397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146</v>
      </c>
      <c r="L285" s="37" t="s">
        <v>86</v>
      </c>
      <c r="M285" s="38" t="s">
        <v>84</v>
      </c>
      <c r="N285" s="38"/>
      <c r="O285" s="37">
        <v>180</v>
      </c>
      <c r="P285" s="518" t="s">
        <v>464</v>
      </c>
      <c r="Q285" s="399"/>
      <c r="R285" s="399"/>
      <c r="S285" s="399"/>
      <c r="T285" s="400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416</v>
      </c>
      <c r="AG285" s="81"/>
      <c r="AJ285" s="87" t="s">
        <v>87</v>
      </c>
      <c r="AK285" s="87">
        <v>1</v>
      </c>
      <c r="BB285" s="316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465</v>
      </c>
      <c r="B286" s="63" t="s">
        <v>466</v>
      </c>
      <c r="C286" s="36">
        <v>4301135307</v>
      </c>
      <c r="D286" s="397">
        <v>4640242181370</v>
      </c>
      <c r="E286" s="397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146</v>
      </c>
      <c r="L286" s="37" t="s">
        <v>86</v>
      </c>
      <c r="M286" s="38" t="s">
        <v>84</v>
      </c>
      <c r="N286" s="38"/>
      <c r="O286" s="37">
        <v>180</v>
      </c>
      <c r="P286" s="519" t="s">
        <v>467</v>
      </c>
      <c r="Q286" s="399"/>
      <c r="R286" s="399"/>
      <c r="S286" s="399"/>
      <c r="T286" s="400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468</v>
      </c>
      <c r="AG286" s="81"/>
      <c r="AJ286" s="87" t="s">
        <v>87</v>
      </c>
      <c r="AK286" s="87">
        <v>1</v>
      </c>
      <c r="BB286" s="318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469</v>
      </c>
      <c r="B287" s="63" t="s">
        <v>470</v>
      </c>
      <c r="C287" s="36">
        <v>4301135318</v>
      </c>
      <c r="D287" s="397">
        <v>4607111037480</v>
      </c>
      <c r="E287" s="397"/>
      <c r="F287" s="62">
        <v>1</v>
      </c>
      <c r="G287" s="37">
        <v>4</v>
      </c>
      <c r="H287" s="62">
        <v>4</v>
      </c>
      <c r="I287" s="62">
        <v>4.2724000000000002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20" t="s">
        <v>471</v>
      </c>
      <c r="Q287" s="399"/>
      <c r="R287" s="399"/>
      <c r="S287" s="399"/>
      <c r="T287" s="400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319" t="s">
        <v>472</v>
      </c>
      <c r="AG287" s="81"/>
      <c r="AJ287" s="87" t="s">
        <v>87</v>
      </c>
      <c r="AK287" s="87">
        <v>1</v>
      </c>
      <c r="BB287" s="320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473</v>
      </c>
      <c r="B288" s="63" t="s">
        <v>474</v>
      </c>
      <c r="C288" s="36">
        <v>4301135319</v>
      </c>
      <c r="D288" s="397">
        <v>4607111037473</v>
      </c>
      <c r="E288" s="397"/>
      <c r="F288" s="62">
        <v>1</v>
      </c>
      <c r="G288" s="37">
        <v>4</v>
      </c>
      <c r="H288" s="62">
        <v>4</v>
      </c>
      <c r="I288" s="62">
        <v>4.2300000000000004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21" t="s">
        <v>475</v>
      </c>
      <c r="Q288" s="399"/>
      <c r="R288" s="399"/>
      <c r="S288" s="399"/>
      <c r="T288" s="400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21" t="s">
        <v>476</v>
      </c>
      <c r="AG288" s="81"/>
      <c r="AJ288" s="87" t="s">
        <v>87</v>
      </c>
      <c r="AK288" s="87">
        <v>1</v>
      </c>
      <c r="BB288" s="322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477</v>
      </c>
      <c r="B289" s="63" t="s">
        <v>478</v>
      </c>
      <c r="C289" s="36">
        <v>4301135198</v>
      </c>
      <c r="D289" s="397">
        <v>4640242180663</v>
      </c>
      <c r="E289" s="397"/>
      <c r="F289" s="62">
        <v>0.9</v>
      </c>
      <c r="G289" s="37">
        <v>4</v>
      </c>
      <c r="H289" s="62">
        <v>3.6</v>
      </c>
      <c r="I289" s="62">
        <v>3.83</v>
      </c>
      <c r="J289" s="37">
        <v>84</v>
      </c>
      <c r="K289" s="37" t="s">
        <v>85</v>
      </c>
      <c r="L289" s="37" t="s">
        <v>86</v>
      </c>
      <c r="M289" s="38" t="s">
        <v>84</v>
      </c>
      <c r="N289" s="38"/>
      <c r="O289" s="37">
        <v>180</v>
      </c>
      <c r="P289" s="522" t="s">
        <v>479</v>
      </c>
      <c r="Q289" s="399"/>
      <c r="R289" s="399"/>
      <c r="S289" s="399"/>
      <c r="T289" s="400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480</v>
      </c>
      <c r="AG289" s="81"/>
      <c r="AJ289" s="87" t="s">
        <v>87</v>
      </c>
      <c r="AK289" s="87">
        <v>1</v>
      </c>
      <c r="BB289" s="324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x14ac:dyDescent="0.2">
      <c r="A290" s="404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4"/>
      <c r="O290" s="405"/>
      <c r="P290" s="401" t="s">
        <v>40</v>
      </c>
      <c r="Q290" s="402"/>
      <c r="R290" s="402"/>
      <c r="S290" s="402"/>
      <c r="T290" s="402"/>
      <c r="U290" s="402"/>
      <c r="V290" s="403"/>
      <c r="W290" s="42" t="s">
        <v>39</v>
      </c>
      <c r="X290" s="43">
        <f>IFERROR(SUM(X270:X289),"0")</f>
        <v>0</v>
      </c>
      <c r="Y290" s="43">
        <f>IFERROR(SUM(Y270:Y289),"0")</f>
        <v>0</v>
      </c>
      <c r="Z290" s="43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5"/>
      <c r="P291" s="401" t="s">
        <v>40</v>
      </c>
      <c r="Q291" s="402"/>
      <c r="R291" s="402"/>
      <c r="S291" s="402"/>
      <c r="T291" s="402"/>
      <c r="U291" s="402"/>
      <c r="V291" s="403"/>
      <c r="W291" s="42" t="s">
        <v>0</v>
      </c>
      <c r="X291" s="43">
        <f>IFERROR(SUMPRODUCT(X270:X289*H270:H289),"0")</f>
        <v>0</v>
      </c>
      <c r="Y291" s="43">
        <f>IFERROR(SUMPRODUCT(Y270:Y289*H270:H289),"0")</f>
        <v>0</v>
      </c>
      <c r="Z291" s="42"/>
      <c r="AA291" s="67"/>
      <c r="AB291" s="67"/>
      <c r="AC291" s="67"/>
    </row>
    <row r="292" spans="1:68" ht="15" customHeight="1" x14ac:dyDescent="0.2">
      <c r="A292" s="404"/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526"/>
      <c r="P292" s="523" t="s">
        <v>33</v>
      </c>
      <c r="Q292" s="524"/>
      <c r="R292" s="524"/>
      <c r="S292" s="524"/>
      <c r="T292" s="524"/>
      <c r="U292" s="524"/>
      <c r="V292" s="525"/>
      <c r="W292" s="42" t="s">
        <v>0</v>
      </c>
      <c r="X292" s="43">
        <f>IFERROR(X24+X33+X39+X44+X60+X66+X71+X77+X87+X94+X106+X112+X119+X126+X131+X137+X142+X148+X156+X161+X169+X174+X180+X187+X197+X205+X210+X215+X221+X227+X234+X239+X245+X253+X257+X262+X268+X291,"0")</f>
        <v>0</v>
      </c>
      <c r="Y292" s="43">
        <f>IFERROR(Y24+Y33+Y39+Y44+Y60+Y66+Y71+Y77+Y87+Y94+Y106+Y112+Y119+Y126+Y131+Y137+Y142+Y148+Y156+Y161+Y169+Y174+Y180+Y187+Y197+Y205+Y210+Y215+Y221+Y227+Y234+Y239+Y245+Y253+Y257+Y262+Y268+Y291,"0")</f>
        <v>0</v>
      </c>
      <c r="Z292" s="42"/>
      <c r="AA292" s="67"/>
      <c r="AB292" s="67"/>
      <c r="AC292" s="67"/>
    </row>
    <row r="293" spans="1:68" x14ac:dyDescent="0.2">
      <c r="A293" s="404"/>
      <c r="B293" s="404"/>
      <c r="C293" s="404"/>
      <c r="D293" s="404"/>
      <c r="E293" s="404"/>
      <c r="F293" s="404"/>
      <c r="G293" s="404"/>
      <c r="H293" s="404"/>
      <c r="I293" s="404"/>
      <c r="J293" s="404"/>
      <c r="K293" s="404"/>
      <c r="L293" s="404"/>
      <c r="M293" s="404"/>
      <c r="N293" s="404"/>
      <c r="O293" s="526"/>
      <c r="P293" s="523" t="s">
        <v>34</v>
      </c>
      <c r="Q293" s="524"/>
      <c r="R293" s="524"/>
      <c r="S293" s="524"/>
      <c r="T293" s="524"/>
      <c r="U293" s="524"/>
      <c r="V293" s="525"/>
      <c r="W293" s="42" t="s">
        <v>0</v>
      </c>
      <c r="X293" s="43">
        <f>IFERROR(SUM(BM22:BM289),"0")</f>
        <v>0</v>
      </c>
      <c r="Y293" s="43">
        <f>IFERROR(SUM(BN22:BN289),"0")</f>
        <v>0</v>
      </c>
      <c r="Z293" s="42"/>
      <c r="AA293" s="67"/>
      <c r="AB293" s="67"/>
      <c r="AC293" s="67"/>
    </row>
    <row r="294" spans="1:68" x14ac:dyDescent="0.2">
      <c r="A294" s="404"/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526"/>
      <c r="P294" s="523" t="s">
        <v>35</v>
      </c>
      <c r="Q294" s="524"/>
      <c r="R294" s="524"/>
      <c r="S294" s="524"/>
      <c r="T294" s="524"/>
      <c r="U294" s="524"/>
      <c r="V294" s="525"/>
      <c r="W294" s="42" t="s">
        <v>20</v>
      </c>
      <c r="X294" s="44">
        <f>ROUNDUP(SUM(BO22:BO289),0)</f>
        <v>0</v>
      </c>
      <c r="Y294" s="44">
        <f>ROUNDUP(SUM(BP22:BP289),0)</f>
        <v>0</v>
      </c>
      <c r="Z294" s="42"/>
      <c r="AA294" s="67"/>
      <c r="AB294" s="67"/>
      <c r="AC294" s="67"/>
    </row>
    <row r="295" spans="1:68" x14ac:dyDescent="0.2">
      <c r="A295" s="404"/>
      <c r="B295" s="404"/>
      <c r="C295" s="404"/>
      <c r="D295" s="404"/>
      <c r="E295" s="404"/>
      <c r="F295" s="404"/>
      <c r="G295" s="404"/>
      <c r="H295" s="404"/>
      <c r="I295" s="404"/>
      <c r="J295" s="404"/>
      <c r="K295" s="404"/>
      <c r="L295" s="404"/>
      <c r="M295" s="404"/>
      <c r="N295" s="404"/>
      <c r="O295" s="526"/>
      <c r="P295" s="523" t="s">
        <v>36</v>
      </c>
      <c r="Q295" s="524"/>
      <c r="R295" s="524"/>
      <c r="S295" s="524"/>
      <c r="T295" s="524"/>
      <c r="U295" s="524"/>
      <c r="V295" s="525"/>
      <c r="W295" s="42" t="s">
        <v>0</v>
      </c>
      <c r="X295" s="43">
        <f>GrossWeightTotal+PalletQtyTotal*25</f>
        <v>0</v>
      </c>
      <c r="Y295" s="43">
        <f>GrossWeightTotalR+PalletQtyTotalR*25</f>
        <v>0</v>
      </c>
      <c r="Z295" s="42"/>
      <c r="AA295" s="67"/>
      <c r="AB295" s="67"/>
      <c r="AC295" s="67"/>
    </row>
    <row r="296" spans="1:68" x14ac:dyDescent="0.2">
      <c r="A296" s="404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4"/>
      <c r="O296" s="526"/>
      <c r="P296" s="523" t="s">
        <v>37</v>
      </c>
      <c r="Q296" s="524"/>
      <c r="R296" s="524"/>
      <c r="S296" s="524"/>
      <c r="T296" s="524"/>
      <c r="U296" s="524"/>
      <c r="V296" s="525"/>
      <c r="W296" s="42" t="s">
        <v>20</v>
      </c>
      <c r="X296" s="43">
        <f>IFERROR(X23+X32+X38+X43+X59+X65+X70+X76+X86+X93+X105+X111+X118+X125+X130+X136+X141+X147+X155+X160+X168+X173+X179+X186+X196+X204+X209+X214+X220+X226+X233+X238+X244+X252+X256+X261+X267+X290,"0")</f>
        <v>0</v>
      </c>
      <c r="Y296" s="43">
        <f>IFERROR(Y23+Y32+Y38+Y43+Y59+Y65+Y70+Y76+Y86+Y93+Y105+Y111+Y118+Y125+Y130+Y136+Y141+Y147+Y155+Y160+Y168+Y173+Y179+Y186+Y196+Y204+Y209+Y214+Y220+Y226+Y233+Y238+Y244+Y252+Y256+Y261+Y267+Y290,"0")</f>
        <v>0</v>
      </c>
      <c r="Z296" s="42"/>
      <c r="AA296" s="67"/>
      <c r="AB296" s="67"/>
      <c r="AC296" s="67"/>
    </row>
    <row r="297" spans="1:68" ht="14.25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4"/>
      <c r="O297" s="526"/>
      <c r="P297" s="523" t="s">
        <v>38</v>
      </c>
      <c r="Q297" s="524"/>
      <c r="R297" s="524"/>
      <c r="S297" s="524"/>
      <c r="T297" s="524"/>
      <c r="U297" s="524"/>
      <c r="V297" s="525"/>
      <c r="W297" s="45" t="s">
        <v>52</v>
      </c>
      <c r="X297" s="42"/>
      <c r="Y297" s="42"/>
      <c r="Z297" s="42">
        <f>IFERROR(Z23+Z32+Z38+Z43+Z59+Z65+Z70+Z76+Z86+Z93+Z105+Z111+Z118+Z125+Z130+Z136+Z141+Z147+Z155+Z160+Z168+Z173+Z179+Z186+Z196+Z204+Z209+Z214+Z220+Z226+Z233+Z238+Z244+Z252+Z256+Z261+Z267+Z290,"0")</f>
        <v>0</v>
      </c>
      <c r="AA297" s="67"/>
      <c r="AB297" s="67"/>
      <c r="AC297" s="67"/>
    </row>
    <row r="298" spans="1:68" ht="13.5" thickBot="1" x14ac:dyDescent="0.25"/>
    <row r="299" spans="1:68" ht="27" thickTop="1" thickBot="1" x14ac:dyDescent="0.25">
      <c r="A299" s="46" t="s">
        <v>9</v>
      </c>
      <c r="B299" s="88" t="s">
        <v>79</v>
      </c>
      <c r="C299" s="527" t="s">
        <v>45</v>
      </c>
      <c r="D299" s="527" t="s">
        <v>45</v>
      </c>
      <c r="E299" s="527" t="s">
        <v>45</v>
      </c>
      <c r="F299" s="527" t="s">
        <v>45</v>
      </c>
      <c r="G299" s="527" t="s">
        <v>45</v>
      </c>
      <c r="H299" s="527" t="s">
        <v>45</v>
      </c>
      <c r="I299" s="527" t="s">
        <v>45</v>
      </c>
      <c r="J299" s="527" t="s">
        <v>45</v>
      </c>
      <c r="K299" s="527" t="s">
        <v>45</v>
      </c>
      <c r="L299" s="527" t="s">
        <v>45</v>
      </c>
      <c r="M299" s="527" t="s">
        <v>45</v>
      </c>
      <c r="N299" s="528"/>
      <c r="O299" s="527" t="s">
        <v>45</v>
      </c>
      <c r="P299" s="527" t="s">
        <v>45</v>
      </c>
      <c r="Q299" s="527" t="s">
        <v>45</v>
      </c>
      <c r="R299" s="527" t="s">
        <v>45</v>
      </c>
      <c r="S299" s="527" t="s">
        <v>45</v>
      </c>
      <c r="T299" s="527" t="s">
        <v>253</v>
      </c>
      <c r="U299" s="527" t="s">
        <v>253</v>
      </c>
      <c r="V299" s="88" t="s">
        <v>281</v>
      </c>
      <c r="W299" s="527" t="s">
        <v>303</v>
      </c>
      <c r="X299" s="527" t="s">
        <v>303</v>
      </c>
      <c r="Y299" s="527" t="s">
        <v>303</v>
      </c>
      <c r="Z299" s="527" t="s">
        <v>303</v>
      </c>
      <c r="AA299" s="527" t="s">
        <v>303</v>
      </c>
      <c r="AB299" s="527" t="s">
        <v>303</v>
      </c>
      <c r="AC299" s="527" t="s">
        <v>303</v>
      </c>
      <c r="AD299" s="88" t="s">
        <v>360</v>
      </c>
      <c r="AE299" s="527" t="s">
        <v>366</v>
      </c>
      <c r="AF299" s="527" t="s">
        <v>366</v>
      </c>
      <c r="AG299" s="88" t="s">
        <v>376</v>
      </c>
      <c r="AH299" s="88" t="s">
        <v>254</v>
      </c>
    </row>
    <row r="300" spans="1:68" ht="14.25" customHeight="1" thickTop="1" x14ac:dyDescent="0.2">
      <c r="A300" s="529" t="s">
        <v>10</v>
      </c>
      <c r="B300" s="527" t="s">
        <v>79</v>
      </c>
      <c r="C300" s="527" t="s">
        <v>88</v>
      </c>
      <c r="D300" s="527" t="s">
        <v>101</v>
      </c>
      <c r="E300" s="527" t="s">
        <v>108</v>
      </c>
      <c r="F300" s="527" t="s">
        <v>114</v>
      </c>
      <c r="G300" s="527" t="s">
        <v>142</v>
      </c>
      <c r="H300" s="527" t="s">
        <v>149</v>
      </c>
      <c r="I300" s="527" t="s">
        <v>154</v>
      </c>
      <c r="J300" s="527" t="s">
        <v>162</v>
      </c>
      <c r="K300" s="527" t="s">
        <v>181</v>
      </c>
      <c r="L300" s="527" t="s">
        <v>191</v>
      </c>
      <c r="M300" s="527" t="s">
        <v>210</v>
      </c>
      <c r="N300" s="1"/>
      <c r="O300" s="527" t="s">
        <v>218</v>
      </c>
      <c r="P300" s="527" t="s">
        <v>228</v>
      </c>
      <c r="Q300" s="527" t="s">
        <v>236</v>
      </c>
      <c r="R300" s="527" t="s">
        <v>240</v>
      </c>
      <c r="S300" s="527" t="s">
        <v>249</v>
      </c>
      <c r="T300" s="527" t="s">
        <v>254</v>
      </c>
      <c r="U300" s="527" t="s">
        <v>258</v>
      </c>
      <c r="V300" s="527" t="s">
        <v>282</v>
      </c>
      <c r="W300" s="527" t="s">
        <v>304</v>
      </c>
      <c r="X300" s="527" t="s">
        <v>309</v>
      </c>
      <c r="Y300" s="527" t="s">
        <v>319</v>
      </c>
      <c r="Z300" s="527" t="s">
        <v>334</v>
      </c>
      <c r="AA300" s="527" t="s">
        <v>345</v>
      </c>
      <c r="AB300" s="527" t="s">
        <v>349</v>
      </c>
      <c r="AC300" s="527" t="s">
        <v>353</v>
      </c>
      <c r="AD300" s="527" t="s">
        <v>361</v>
      </c>
      <c r="AE300" s="527" t="s">
        <v>367</v>
      </c>
      <c r="AF300" s="527" t="s">
        <v>373</v>
      </c>
      <c r="AG300" s="527" t="s">
        <v>377</v>
      </c>
      <c r="AH300" s="527" t="s">
        <v>254</v>
      </c>
    </row>
    <row r="301" spans="1:68" ht="13.5" thickBot="1" x14ac:dyDescent="0.25">
      <c r="A301" s="530"/>
      <c r="B301" s="527"/>
      <c r="C301" s="527"/>
      <c r="D301" s="527"/>
      <c r="E301" s="527"/>
      <c r="F301" s="527"/>
      <c r="G301" s="527"/>
      <c r="H301" s="527"/>
      <c r="I301" s="527"/>
      <c r="J301" s="527"/>
      <c r="K301" s="527"/>
      <c r="L301" s="527"/>
      <c r="M301" s="527"/>
      <c r="N301" s="1"/>
      <c r="O301" s="527"/>
      <c r="P301" s="527"/>
      <c r="Q301" s="527"/>
      <c r="R301" s="527"/>
      <c r="S301" s="527"/>
      <c r="T301" s="527"/>
      <c r="U301" s="527"/>
      <c r="V301" s="527"/>
      <c r="W301" s="527"/>
      <c r="X301" s="527"/>
      <c r="Y301" s="527"/>
      <c r="Z301" s="527"/>
      <c r="AA301" s="527"/>
      <c r="AB301" s="527"/>
      <c r="AC301" s="527"/>
      <c r="AD301" s="527"/>
      <c r="AE301" s="527"/>
      <c r="AF301" s="527"/>
      <c r="AG301" s="527"/>
      <c r="AH301" s="527"/>
    </row>
    <row r="302" spans="1:68" ht="18" thickTop="1" thickBot="1" x14ac:dyDescent="0.25">
      <c r="A302" s="46" t="s">
        <v>13</v>
      </c>
      <c r="B302" s="52">
        <f>IFERROR(X22*H22,"0")</f>
        <v>0</v>
      </c>
      <c r="C302" s="52">
        <f>IFERROR(X28*H28,"0")+IFERROR(X29*H29,"0")+IFERROR(X30*H30,"0")+IFERROR(X31*H31,"0")</f>
        <v>0</v>
      </c>
      <c r="D302" s="52">
        <f>IFERROR(X36*H36,"0")+IFERROR(X37*H37,"0")</f>
        <v>0</v>
      </c>
      <c r="E302" s="52">
        <f>IFERROR(X42*H42,"0")</f>
        <v>0</v>
      </c>
      <c r="F30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52">
        <f>IFERROR(X63*H63,"0")+IFERROR(X64*H64,"0")</f>
        <v>0</v>
      </c>
      <c r="H302" s="52">
        <f>IFERROR(X69*H69,"0")</f>
        <v>0</v>
      </c>
      <c r="I302" s="52">
        <f>IFERROR(X74*H74,"0")+IFERROR(X75*H75,"0")</f>
        <v>0</v>
      </c>
      <c r="J302" s="52">
        <f>IFERROR(X80*H80,"0")+IFERROR(X81*H81,"0")+IFERROR(X82*H82,"0")+IFERROR(X83*H83,"0")+IFERROR(X84*H84,"0")+IFERROR(X85*H85,"0")</f>
        <v>0</v>
      </c>
      <c r="K302" s="52">
        <f>IFERROR(X90*H90,"0")+IFERROR(X91*H91,"0")+IFERROR(X92*H92,"0")</f>
        <v>0</v>
      </c>
      <c r="L302" s="52">
        <f>IFERROR(X97*H97,"0")+IFERROR(X98*H98,"0")+IFERROR(X99*H99,"0")+IFERROR(X100*H100,"0")+IFERROR(X101*H101,"0")+IFERROR(X102*H102,"0")+IFERROR(X103*H103,"0")+IFERROR(X104*H104,"0")</f>
        <v>0</v>
      </c>
      <c r="M302" s="52">
        <f>IFERROR(X109*H109,"0")+IFERROR(X110*H110,"0")</f>
        <v>0</v>
      </c>
      <c r="N302" s="1"/>
      <c r="O302" s="52">
        <f>IFERROR(X115*H115,"0")+IFERROR(X116*H116,"0")+IFERROR(X117*H117,"0")</f>
        <v>0</v>
      </c>
      <c r="P302" s="52">
        <f>IFERROR(X122*H122,"0")+IFERROR(X123*H123,"0")+IFERROR(X124*H124,"0")</f>
        <v>0</v>
      </c>
      <c r="Q302" s="52">
        <f>IFERROR(X129*H129,"0")</f>
        <v>0</v>
      </c>
      <c r="R302" s="52">
        <f>IFERROR(X134*H134,"0")+IFERROR(X135*H135,"0")</f>
        <v>0</v>
      </c>
      <c r="S302" s="52">
        <f>IFERROR(X140*H140,"0")</f>
        <v>0</v>
      </c>
      <c r="T302" s="52">
        <f>IFERROR(X146*H146,"0")</f>
        <v>0</v>
      </c>
      <c r="U302" s="52">
        <f>IFERROR(X151*H151,"0")+IFERROR(X152*H152,"0")+IFERROR(X153*H153,"0")+IFERROR(X154*H154,"0")+IFERROR(X158*H158,"0")+IFERROR(X159*H159,"0")</f>
        <v>0</v>
      </c>
      <c r="V302" s="52">
        <f>IFERROR(X165*H165,"0")+IFERROR(X166*H166,"0")+IFERROR(X167*H167,"0")+IFERROR(X171*H171,"0")+IFERROR(X172*H172,"0")</f>
        <v>0</v>
      </c>
      <c r="W302" s="52">
        <f>IFERROR(X178*H178,"0")</f>
        <v>0</v>
      </c>
      <c r="X302" s="52">
        <f>IFERROR(X183*H183,"0")+IFERROR(X184*H184,"0")+IFERROR(X185*H185,"0")</f>
        <v>0</v>
      </c>
      <c r="Y302" s="52">
        <f>IFERROR(X190*H190,"0")+IFERROR(X191*H191,"0")+IFERROR(X192*H192,"0")+IFERROR(X193*H193,"0")+IFERROR(X194*H194,"0")+IFERROR(X195*H195,"0")</f>
        <v>0</v>
      </c>
      <c r="Z302" s="52">
        <f>IFERROR(X200*H200,"0")+IFERROR(X201*H201,"0")+IFERROR(X202*H202,"0")+IFERROR(X203*H203,"0")</f>
        <v>0</v>
      </c>
      <c r="AA302" s="52">
        <f>IFERROR(X208*H208,"0")</f>
        <v>0</v>
      </c>
      <c r="AB302" s="52">
        <f>IFERROR(X213*H213,"0")</f>
        <v>0</v>
      </c>
      <c r="AC302" s="52">
        <f>IFERROR(X218*H218,"0")+IFERROR(X219*H219,"0")</f>
        <v>0</v>
      </c>
      <c r="AD302" s="52">
        <f>IFERROR(X225*H225,"0")</f>
        <v>0</v>
      </c>
      <c r="AE302" s="52">
        <f>IFERROR(X231*H231,"0")+IFERROR(X232*H232,"0")</f>
        <v>0</v>
      </c>
      <c r="AF302" s="52">
        <f>IFERROR(X237*H237,"0")</f>
        <v>0</v>
      </c>
      <c r="AG302" s="52">
        <f>IFERROR(X243*H243,"0")</f>
        <v>0</v>
      </c>
      <c r="AH302" s="52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70" t="s">
        <v>62</v>
      </c>
      <c r="B304" s="70" t="s">
        <v>63</v>
      </c>
      <c r="C304" s="70" t="s">
        <v>65</v>
      </c>
    </row>
    <row r="305" spans="1:3" x14ac:dyDescent="0.2">
      <c r="A305" s="71">
        <f>SUMPRODUCT(--(BB:BB="ЗПФ"),--(W:W="кор"),H:H,Y:Y)+SUMPRODUCT(--(BB:BB="ЗПФ"),--(W:W="кг"),Y:Y)</f>
        <v>0</v>
      </c>
      <c r="B305" s="72">
        <f>SUMPRODUCT(--(BB:BB="ПГП"),--(W:W="кор"),H:H,Y:Y)+SUMPRODUCT(--(BB:BB="ПГП"),--(W:W="кг"),Y:Y)</f>
        <v>0</v>
      </c>
      <c r="C305" s="72">
        <f>SUMPRODUCT(--(BB:BB="КИЗ"),--(W:W="кор"),H:H,Y:Y)+SUMPRODUCT(--(BB:BB="КИЗ"),--(W:W="кг"),Y:Y)</f>
        <v>0</v>
      </c>
    </row>
  </sheetData>
  <sheetProtection algorithmName="SHA-512" hashValue="SLlfB8TXtftieUmsALYepgzkuCWFt6NAsZykAqMSGobbXUqxXzURI12u6cMFoG151Flp7iHxiqcu3brbBvmGhQ==" saltValue="LXVoIVU8aQPKQ6OmTX9B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9">
    <mergeCell ref="AG300:AG301"/>
    <mergeCell ref="AH300:AH301"/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  <mergeCell ref="W299:AC299"/>
    <mergeCell ref="AE299:AF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P292:V292"/>
    <mergeCell ref="A292:O297"/>
    <mergeCell ref="P293:V293"/>
    <mergeCell ref="P294:V294"/>
    <mergeCell ref="P295:V295"/>
    <mergeCell ref="P296:V296"/>
    <mergeCell ref="P297:V297"/>
    <mergeCell ref="C299:S299"/>
    <mergeCell ref="T299:U299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D271:E271"/>
    <mergeCell ref="P271:T271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A254:Z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42:Z242"/>
    <mergeCell ref="D243:E243"/>
    <mergeCell ref="P243:T243"/>
    <mergeCell ref="P244:V244"/>
    <mergeCell ref="A244:O245"/>
    <mergeCell ref="P245:V245"/>
    <mergeCell ref="A246:Z246"/>
    <mergeCell ref="A247:Z247"/>
    <mergeCell ref="A248:Z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A241:Z241"/>
    <mergeCell ref="A228:Z228"/>
    <mergeCell ref="A229:Z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72:E172"/>
    <mergeCell ref="P172:T172"/>
    <mergeCell ref="P173:V173"/>
    <mergeCell ref="A173:O174"/>
    <mergeCell ref="P174:V174"/>
    <mergeCell ref="A175:Z175"/>
    <mergeCell ref="A176:Z176"/>
    <mergeCell ref="A177:Z177"/>
    <mergeCell ref="D178:E178"/>
    <mergeCell ref="P178:T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0:X289 X264:X266 X259:X260 X255 X249:X251 X243 X237 X231:X232 X225 X218:X219 X213 X208 X200:X203 X190:X195 X183:X185 X178 X171:X172 X165:X167 X158:X159 X151:X154 X146 X140 X134:X135 X129 X122:X124 X115:X117 X109:X110 X97:X104 X90:X92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9"/>
    </row>
    <row r="3" spans="2:8" x14ac:dyDescent="0.2">
      <c r="B3" s="53" t="s">
        <v>482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484</v>
      </c>
      <c r="C6" s="53" t="s">
        <v>485</v>
      </c>
      <c r="D6" s="53" t="s">
        <v>486</v>
      </c>
      <c r="E6" s="53" t="s">
        <v>46</v>
      </c>
    </row>
    <row r="7" spans="2:8" x14ac:dyDescent="0.2">
      <c r="B7" s="53" t="s">
        <v>487</v>
      </c>
      <c r="C7" s="53" t="s">
        <v>488</v>
      </c>
      <c r="D7" s="53" t="s">
        <v>489</v>
      </c>
      <c r="E7" s="53" t="s">
        <v>46</v>
      </c>
    </row>
    <row r="8" spans="2:8" x14ac:dyDescent="0.2">
      <c r="B8" s="53" t="s">
        <v>490</v>
      </c>
      <c r="C8" s="53" t="s">
        <v>491</v>
      </c>
      <c r="D8" s="53" t="s">
        <v>492</v>
      </c>
      <c r="E8" s="53" t="s">
        <v>46</v>
      </c>
    </row>
    <row r="9" spans="2:8" x14ac:dyDescent="0.2">
      <c r="B9" s="53" t="s">
        <v>493</v>
      </c>
      <c r="C9" s="53" t="s">
        <v>494</v>
      </c>
      <c r="D9" s="53" t="s">
        <v>495</v>
      </c>
      <c r="E9" s="53" t="s">
        <v>46</v>
      </c>
    </row>
    <row r="10" spans="2:8" x14ac:dyDescent="0.2">
      <c r="B10" s="53" t="s">
        <v>496</v>
      </c>
      <c r="C10" s="53" t="s">
        <v>497</v>
      </c>
      <c r="D10" s="53" t="s">
        <v>498</v>
      </c>
      <c r="E10" s="53" t="s">
        <v>46</v>
      </c>
    </row>
    <row r="12" spans="2:8" x14ac:dyDescent="0.2">
      <c r="B12" s="53" t="s">
        <v>499</v>
      </c>
      <c r="C12" s="53" t="s">
        <v>485</v>
      </c>
      <c r="D12" s="53" t="s">
        <v>46</v>
      </c>
      <c r="E12" s="53" t="s">
        <v>46</v>
      </c>
    </row>
    <row r="14" spans="2:8" x14ac:dyDescent="0.2">
      <c r="B14" s="53" t="s">
        <v>500</v>
      </c>
      <c r="C14" s="53" t="s">
        <v>488</v>
      </c>
      <c r="D14" s="53" t="s">
        <v>46</v>
      </c>
      <c r="E14" s="53" t="s">
        <v>46</v>
      </c>
    </row>
    <row r="16" spans="2:8" x14ac:dyDescent="0.2">
      <c r="B16" s="53" t="s">
        <v>501</v>
      </c>
      <c r="C16" s="53" t="s">
        <v>491</v>
      </c>
      <c r="D16" s="53" t="s">
        <v>46</v>
      </c>
      <c r="E16" s="53" t="s">
        <v>46</v>
      </c>
    </row>
    <row r="18" spans="2:5" x14ac:dyDescent="0.2">
      <c r="B18" s="53" t="s">
        <v>502</v>
      </c>
      <c r="C18" s="53" t="s">
        <v>494</v>
      </c>
      <c r="D18" s="53" t="s">
        <v>46</v>
      </c>
      <c r="E18" s="53" t="s">
        <v>46</v>
      </c>
    </row>
    <row r="20" spans="2:5" x14ac:dyDescent="0.2">
      <c r="B20" s="53" t="s">
        <v>503</v>
      </c>
      <c r="C20" s="53" t="s">
        <v>497</v>
      </c>
      <c r="D20" s="53" t="s">
        <v>46</v>
      </c>
      <c r="E20" s="53" t="s">
        <v>46</v>
      </c>
    </row>
    <row r="22" spans="2:5" x14ac:dyDescent="0.2">
      <c r="B22" s="53" t="s">
        <v>504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505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506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507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508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509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510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511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512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513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514</v>
      </c>
      <c r="C32" s="53" t="s">
        <v>46</v>
      </c>
      <c r="D32" s="53" t="s">
        <v>46</v>
      </c>
      <c r="E32" s="53" t="s">
        <v>46</v>
      </c>
    </row>
  </sheetData>
  <sheetProtection algorithmName="SHA-512" hashValue="8i2I5MjqIAfhPqStKOqZScanQ7rUUJ4NJGDmnTqLIEVWNG1VCjyBkiaxQoL6smGsTrmVEBoUrWcl+2Gj1WfRQA==" saltValue="+hTbqpbLr9IH8+SbBbBK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