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688072-4004-420E-A0C2-6289D63481A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7" i="2" l="1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X296" i="2"/>
  <c r="X295" i="2"/>
  <c r="BO294" i="2"/>
  <c r="BM294" i="2"/>
  <c r="Z294" i="2"/>
  <c r="Y294" i="2"/>
  <c r="BN294" i="2" s="1"/>
  <c r="BO293" i="2"/>
  <c r="BM293" i="2"/>
  <c r="Z293" i="2"/>
  <c r="Y293" i="2"/>
  <c r="BP293" i="2" s="1"/>
  <c r="BP292" i="2"/>
  <c r="BO292" i="2"/>
  <c r="BM292" i="2"/>
  <c r="Z292" i="2"/>
  <c r="Y292" i="2"/>
  <c r="BN292" i="2" s="1"/>
  <c r="BO291" i="2"/>
  <c r="BM291" i="2"/>
  <c r="Z291" i="2"/>
  <c r="Y291" i="2"/>
  <c r="BP291" i="2" s="1"/>
  <c r="BP290" i="2"/>
  <c r="BO290" i="2"/>
  <c r="BM290" i="2"/>
  <c r="Z290" i="2"/>
  <c r="Y290" i="2"/>
  <c r="BN290" i="2" s="1"/>
  <c r="BO289" i="2"/>
  <c r="BN289" i="2"/>
  <c r="BM289" i="2"/>
  <c r="Z289" i="2"/>
  <c r="Y289" i="2"/>
  <c r="BP289" i="2" s="1"/>
  <c r="BO288" i="2"/>
  <c r="BM288" i="2"/>
  <c r="Z288" i="2"/>
  <c r="Y288" i="2"/>
  <c r="BN288" i="2" s="1"/>
  <c r="BO287" i="2"/>
  <c r="BN287" i="2"/>
  <c r="BM287" i="2"/>
  <c r="Z287" i="2"/>
  <c r="Y287" i="2"/>
  <c r="BP287" i="2" s="1"/>
  <c r="BO286" i="2"/>
  <c r="BM286" i="2"/>
  <c r="Z286" i="2"/>
  <c r="Y286" i="2"/>
  <c r="BN286" i="2" s="1"/>
  <c r="BO285" i="2"/>
  <c r="BM285" i="2"/>
  <c r="Z285" i="2"/>
  <c r="Y285" i="2"/>
  <c r="BP285" i="2" s="1"/>
  <c r="BP284" i="2"/>
  <c r="BO284" i="2"/>
  <c r="BM284" i="2"/>
  <c r="Z284" i="2"/>
  <c r="Y284" i="2"/>
  <c r="BN284" i="2" s="1"/>
  <c r="BO283" i="2"/>
  <c r="BM283" i="2"/>
  <c r="Z283" i="2"/>
  <c r="Y283" i="2"/>
  <c r="BP283" i="2" s="1"/>
  <c r="BP282" i="2"/>
  <c r="BO282" i="2"/>
  <c r="BM282" i="2"/>
  <c r="Z282" i="2"/>
  <c r="Y282" i="2"/>
  <c r="BN282" i="2" s="1"/>
  <c r="BO281" i="2"/>
  <c r="BN281" i="2"/>
  <c r="BM281" i="2"/>
  <c r="Z281" i="2"/>
  <c r="Y281" i="2"/>
  <c r="BP281" i="2" s="1"/>
  <c r="BO280" i="2"/>
  <c r="BM280" i="2"/>
  <c r="Z280" i="2"/>
  <c r="Y280" i="2"/>
  <c r="BN280" i="2" s="1"/>
  <c r="BO279" i="2"/>
  <c r="BN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P276" i="2"/>
  <c r="BO276" i="2"/>
  <c r="BM276" i="2"/>
  <c r="Z276" i="2"/>
  <c r="Y276" i="2"/>
  <c r="BN276" i="2" s="1"/>
  <c r="BO275" i="2"/>
  <c r="BM275" i="2"/>
  <c r="Z275" i="2"/>
  <c r="Y275" i="2"/>
  <c r="BP275" i="2" s="1"/>
  <c r="BP274" i="2"/>
  <c r="BO274" i="2"/>
  <c r="BM274" i="2"/>
  <c r="Z274" i="2"/>
  <c r="Y274" i="2"/>
  <c r="BN274" i="2" s="1"/>
  <c r="X272" i="2"/>
  <c r="X271" i="2"/>
  <c r="BP270" i="2"/>
  <c r="BO270" i="2"/>
  <c r="BM270" i="2"/>
  <c r="Z270" i="2"/>
  <c r="Y270" i="2"/>
  <c r="BN270" i="2" s="1"/>
  <c r="P270" i="2"/>
  <c r="BO269" i="2"/>
  <c r="BN269" i="2"/>
  <c r="BM269" i="2"/>
  <c r="Z269" i="2"/>
  <c r="Y269" i="2"/>
  <c r="BP269" i="2" s="1"/>
  <c r="BO268" i="2"/>
  <c r="BM268" i="2"/>
  <c r="Z268" i="2"/>
  <c r="Y268" i="2"/>
  <c r="BN268" i="2" s="1"/>
  <c r="X266" i="2"/>
  <c r="X265" i="2"/>
  <c r="BO264" i="2"/>
  <c r="BM264" i="2"/>
  <c r="Z264" i="2"/>
  <c r="Y264" i="2"/>
  <c r="BN264" i="2" s="1"/>
  <c r="BO263" i="2"/>
  <c r="BM263" i="2"/>
  <c r="Z263" i="2"/>
  <c r="Y263" i="2"/>
  <c r="X261" i="2"/>
  <c r="X260" i="2"/>
  <c r="BO259" i="2"/>
  <c r="BM259" i="2"/>
  <c r="Z259" i="2"/>
  <c r="Z260" i="2" s="1"/>
  <c r="Y259" i="2"/>
  <c r="Y261" i="2" s="1"/>
  <c r="X257" i="2"/>
  <c r="X256" i="2"/>
  <c r="BO255" i="2"/>
  <c r="BM255" i="2"/>
  <c r="Z255" i="2"/>
  <c r="Y255" i="2"/>
  <c r="BP255" i="2" s="1"/>
  <c r="BP254" i="2"/>
  <c r="BO254" i="2"/>
  <c r="BM254" i="2"/>
  <c r="Z254" i="2"/>
  <c r="Y254" i="2"/>
  <c r="BN254" i="2" s="1"/>
  <c r="BO253" i="2"/>
  <c r="BM253" i="2"/>
  <c r="Z253" i="2"/>
  <c r="Z256" i="2" s="1"/>
  <c r="Y253" i="2"/>
  <c r="X249" i="2"/>
  <c r="X248" i="2"/>
  <c r="BO247" i="2"/>
  <c r="BM247" i="2"/>
  <c r="Z247" i="2"/>
  <c r="Z248" i="2" s="1"/>
  <c r="Y247" i="2"/>
  <c r="Y248" i="2" s="1"/>
  <c r="X243" i="2"/>
  <c r="X242" i="2"/>
  <c r="BP241" i="2"/>
  <c r="BO241" i="2"/>
  <c r="BN241" i="2"/>
  <c r="BM241" i="2"/>
  <c r="Z241" i="2"/>
  <c r="Z242" i="2" s="1"/>
  <c r="Y241" i="2"/>
  <c r="Y242" i="2" s="1"/>
  <c r="P241" i="2"/>
  <c r="X238" i="2"/>
  <c r="Z237" i="2"/>
  <c r="X237" i="2"/>
  <c r="BO236" i="2"/>
  <c r="BM236" i="2"/>
  <c r="Z236" i="2"/>
  <c r="Y236" i="2"/>
  <c r="BP236" i="2" s="1"/>
  <c r="P236" i="2"/>
  <c r="BP235" i="2"/>
  <c r="BO235" i="2"/>
  <c r="BM235" i="2"/>
  <c r="Z235" i="2"/>
  <c r="Y235" i="2"/>
  <c r="P235" i="2"/>
  <c r="X231" i="2"/>
  <c r="X230" i="2"/>
  <c r="BO229" i="2"/>
  <c r="BM229" i="2"/>
  <c r="Z229" i="2"/>
  <c r="Z230" i="2" s="1"/>
  <c r="Y229" i="2"/>
  <c r="Y231" i="2" s="1"/>
  <c r="P229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P222" i="2"/>
  <c r="Y219" i="2"/>
  <c r="X219" i="2"/>
  <c r="X218" i="2"/>
  <c r="BO217" i="2"/>
  <c r="BM217" i="2"/>
  <c r="Z217" i="2"/>
  <c r="Z218" i="2" s="1"/>
  <c r="Y217" i="2"/>
  <c r="Y218" i="2" s="1"/>
  <c r="P217" i="2"/>
  <c r="Y214" i="2"/>
  <c r="X214" i="2"/>
  <c r="X213" i="2"/>
  <c r="BO212" i="2"/>
  <c r="BM212" i="2"/>
  <c r="Z212" i="2"/>
  <c r="Z213" i="2" s="1"/>
  <c r="Y212" i="2"/>
  <c r="Y213" i="2" s="1"/>
  <c r="P212" i="2"/>
  <c r="X209" i="2"/>
  <c r="X208" i="2"/>
  <c r="BO207" i="2"/>
  <c r="BM207" i="2"/>
  <c r="Z207" i="2"/>
  <c r="Y207" i="2"/>
  <c r="BP207" i="2" s="1"/>
  <c r="P207" i="2"/>
  <c r="BP206" i="2"/>
  <c r="BO206" i="2"/>
  <c r="BM206" i="2"/>
  <c r="Z206" i="2"/>
  <c r="Y206" i="2"/>
  <c r="BN206" i="2" s="1"/>
  <c r="P206" i="2"/>
  <c r="BO205" i="2"/>
  <c r="BM205" i="2"/>
  <c r="Z205" i="2"/>
  <c r="Y205" i="2"/>
  <c r="Y208" i="2" s="1"/>
  <c r="P205" i="2"/>
  <c r="BO204" i="2"/>
  <c r="BM204" i="2"/>
  <c r="Z204" i="2"/>
  <c r="Y204" i="2"/>
  <c r="BP204" i="2" s="1"/>
  <c r="P204" i="2"/>
  <c r="X201" i="2"/>
  <c r="X200" i="2"/>
  <c r="BO199" i="2"/>
  <c r="BN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P196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Z200" i="2" s="1"/>
  <c r="Y194" i="2"/>
  <c r="BP194" i="2" s="1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X184" i="2"/>
  <c r="Z183" i="2"/>
  <c r="X183" i="2"/>
  <c r="BO182" i="2"/>
  <c r="BM182" i="2"/>
  <c r="Z182" i="2"/>
  <c r="Y182" i="2"/>
  <c r="BP182" i="2" s="1"/>
  <c r="P182" i="2"/>
  <c r="BP181" i="2"/>
  <c r="BO181" i="2"/>
  <c r="BM181" i="2"/>
  <c r="Z181" i="2"/>
  <c r="Y181" i="2"/>
  <c r="BN181" i="2" s="1"/>
  <c r="P181" i="2"/>
  <c r="BO180" i="2"/>
  <c r="BM180" i="2"/>
  <c r="Z180" i="2"/>
  <c r="Y180" i="2"/>
  <c r="P180" i="2"/>
  <c r="X176" i="2"/>
  <c r="X175" i="2"/>
  <c r="BO174" i="2"/>
  <c r="BM174" i="2"/>
  <c r="Z174" i="2"/>
  <c r="Y174" i="2"/>
  <c r="P174" i="2"/>
  <c r="BO173" i="2"/>
  <c r="BM173" i="2"/>
  <c r="Z173" i="2"/>
  <c r="Y173" i="2"/>
  <c r="BN173" i="2" s="1"/>
  <c r="X171" i="2"/>
  <c r="X170" i="2"/>
  <c r="BO169" i="2"/>
  <c r="BM169" i="2"/>
  <c r="Z169" i="2"/>
  <c r="Y169" i="2"/>
  <c r="BP169" i="2" s="1"/>
  <c r="P169" i="2"/>
  <c r="BO168" i="2"/>
  <c r="BM168" i="2"/>
  <c r="Z168" i="2"/>
  <c r="Y168" i="2"/>
  <c r="BP168" i="2" s="1"/>
  <c r="P168" i="2"/>
  <c r="BO167" i="2"/>
  <c r="BM167" i="2"/>
  <c r="Z167" i="2"/>
  <c r="Y167" i="2"/>
  <c r="BP167" i="2" s="1"/>
  <c r="P167" i="2"/>
  <c r="X163" i="2"/>
  <c r="X162" i="2"/>
  <c r="BO161" i="2"/>
  <c r="BM161" i="2"/>
  <c r="Z161" i="2"/>
  <c r="Y161" i="2"/>
  <c r="BP161" i="2" s="1"/>
  <c r="P161" i="2"/>
  <c r="BO160" i="2"/>
  <c r="BM160" i="2"/>
  <c r="Z160" i="2"/>
  <c r="Z162" i="2" s="1"/>
  <c r="Y160" i="2"/>
  <c r="Y163" i="2" s="1"/>
  <c r="P160" i="2"/>
  <c r="X158" i="2"/>
  <c r="X157" i="2"/>
  <c r="BO156" i="2"/>
  <c r="BN156" i="2"/>
  <c r="BM156" i="2"/>
  <c r="Z156" i="2"/>
  <c r="Y156" i="2"/>
  <c r="BP156" i="2" s="1"/>
  <c r="BO155" i="2"/>
  <c r="BM155" i="2"/>
  <c r="Z155" i="2"/>
  <c r="Z157" i="2" s="1"/>
  <c r="Y155" i="2"/>
  <c r="BN155" i="2" s="1"/>
  <c r="P155" i="2"/>
  <c r="BO154" i="2"/>
  <c r="BM154" i="2"/>
  <c r="Z154" i="2"/>
  <c r="Y154" i="2"/>
  <c r="BP154" i="2" s="1"/>
  <c r="BP153" i="2"/>
  <c r="BO153" i="2"/>
  <c r="BN153" i="2"/>
  <c r="BM153" i="2"/>
  <c r="Z153" i="2"/>
  <c r="Y153" i="2"/>
  <c r="Y157" i="2" s="1"/>
  <c r="X150" i="2"/>
  <c r="Z149" i="2"/>
  <c r="Y149" i="2"/>
  <c r="X149" i="2"/>
  <c r="BO148" i="2"/>
  <c r="BM148" i="2"/>
  <c r="Z148" i="2"/>
  <c r="Y148" i="2"/>
  <c r="BN148" i="2" s="1"/>
  <c r="X144" i="2"/>
  <c r="Z143" i="2"/>
  <c r="X143" i="2"/>
  <c r="BO142" i="2"/>
  <c r="BM142" i="2"/>
  <c r="Z142" i="2"/>
  <c r="Y142" i="2"/>
  <c r="BP142" i="2" s="1"/>
  <c r="P142" i="2"/>
  <c r="X139" i="2"/>
  <c r="X138" i="2"/>
  <c r="BO137" i="2"/>
  <c r="BM137" i="2"/>
  <c r="Z137" i="2"/>
  <c r="Y137" i="2"/>
  <c r="BP137" i="2" s="1"/>
  <c r="P137" i="2"/>
  <c r="BO136" i="2"/>
  <c r="BN136" i="2"/>
  <c r="BM136" i="2"/>
  <c r="Z136" i="2"/>
  <c r="Z138" i="2" s="1"/>
  <c r="Y136" i="2"/>
  <c r="P136" i="2"/>
  <c r="Y133" i="2"/>
  <c r="X133" i="2"/>
  <c r="Y132" i="2"/>
  <c r="X132" i="2"/>
  <c r="BO131" i="2"/>
  <c r="BM131" i="2"/>
  <c r="Z131" i="2"/>
  <c r="Z132" i="2" s="1"/>
  <c r="Y131" i="2"/>
  <c r="BP131" i="2" s="1"/>
  <c r="X128" i="2"/>
  <c r="X127" i="2"/>
  <c r="BO126" i="2"/>
  <c r="BM126" i="2"/>
  <c r="Z126" i="2"/>
  <c r="Z127" i="2" s="1"/>
  <c r="Y126" i="2"/>
  <c r="Y128" i="2" s="1"/>
  <c r="P126" i="2"/>
  <c r="X123" i="2"/>
  <c r="X122" i="2"/>
  <c r="BO121" i="2"/>
  <c r="BM121" i="2"/>
  <c r="Z121" i="2"/>
  <c r="Y121" i="2"/>
  <c r="Y123" i="2" s="1"/>
  <c r="P121" i="2"/>
  <c r="BP120" i="2"/>
  <c r="BO120" i="2"/>
  <c r="BM120" i="2"/>
  <c r="Z120" i="2"/>
  <c r="Z122" i="2" s="1"/>
  <c r="Y120" i="2"/>
  <c r="BN120" i="2" s="1"/>
  <c r="P120" i="2"/>
  <c r="X117" i="2"/>
  <c r="X116" i="2"/>
  <c r="BP115" i="2"/>
  <c r="BO115" i="2"/>
  <c r="BM115" i="2"/>
  <c r="Z115" i="2"/>
  <c r="Y115" i="2"/>
  <c r="BN115" i="2" s="1"/>
  <c r="P115" i="2"/>
  <c r="BP114" i="2"/>
  <c r="BO114" i="2"/>
  <c r="BN114" i="2"/>
  <c r="BM114" i="2"/>
  <c r="Z114" i="2"/>
  <c r="Y114" i="2"/>
  <c r="P114" i="2"/>
  <c r="BO113" i="2"/>
  <c r="BM113" i="2"/>
  <c r="Z113" i="2"/>
  <c r="Z116" i="2" s="1"/>
  <c r="Y113" i="2"/>
  <c r="BP113" i="2" s="1"/>
  <c r="P113" i="2"/>
  <c r="X110" i="2"/>
  <c r="X109" i="2"/>
  <c r="BO108" i="2"/>
  <c r="BN108" i="2"/>
  <c r="BM108" i="2"/>
  <c r="Z108" i="2"/>
  <c r="Y108" i="2"/>
  <c r="P108" i="2"/>
  <c r="BO107" i="2"/>
  <c r="BM107" i="2"/>
  <c r="Z107" i="2"/>
  <c r="Z109" i="2" s="1"/>
  <c r="Y107" i="2"/>
  <c r="Y110" i="2" s="1"/>
  <c r="P107" i="2"/>
  <c r="X104" i="2"/>
  <c r="X103" i="2"/>
  <c r="BO102" i="2"/>
  <c r="BN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Y103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P90" i="2"/>
  <c r="X87" i="2"/>
  <c r="X86" i="2"/>
  <c r="BP85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O83" i="2"/>
  <c r="BM83" i="2"/>
  <c r="Z83" i="2"/>
  <c r="Y83" i="2"/>
  <c r="BN83" i="2" s="1"/>
  <c r="P83" i="2"/>
  <c r="BO82" i="2"/>
  <c r="BM82" i="2"/>
  <c r="Z82" i="2"/>
  <c r="Y82" i="2"/>
  <c r="BP82" i="2" s="1"/>
  <c r="P82" i="2"/>
  <c r="BO81" i="2"/>
  <c r="BM81" i="2"/>
  <c r="Z81" i="2"/>
  <c r="Y81" i="2"/>
  <c r="BP81" i="2" s="1"/>
  <c r="P81" i="2"/>
  <c r="BP80" i="2"/>
  <c r="BO80" i="2"/>
  <c r="BN80" i="2"/>
  <c r="BM80" i="2"/>
  <c r="Z80" i="2"/>
  <c r="Y80" i="2"/>
  <c r="P80" i="2"/>
  <c r="X77" i="2"/>
  <c r="X76" i="2"/>
  <c r="BP75" i="2"/>
  <c r="BO75" i="2"/>
  <c r="BM75" i="2"/>
  <c r="Z75" i="2"/>
  <c r="Y75" i="2"/>
  <c r="BN75" i="2" s="1"/>
  <c r="P75" i="2"/>
  <c r="BO74" i="2"/>
  <c r="BM74" i="2"/>
  <c r="Z74" i="2"/>
  <c r="Z76" i="2" s="1"/>
  <c r="Y74" i="2"/>
  <c r="BP74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Z65" i="2" s="1"/>
  <c r="Y64" i="2"/>
  <c r="BP64" i="2" s="1"/>
  <c r="P64" i="2"/>
  <c r="BO63" i="2"/>
  <c r="BM63" i="2"/>
  <c r="Z63" i="2"/>
  <c r="Y63" i="2"/>
  <c r="P63" i="2"/>
  <c r="X60" i="2"/>
  <c r="X59" i="2"/>
  <c r="BO58" i="2"/>
  <c r="BM58" i="2"/>
  <c r="Z58" i="2"/>
  <c r="Y58" i="2"/>
  <c r="BP58" i="2" s="1"/>
  <c r="P58" i="2"/>
  <c r="BO57" i="2"/>
  <c r="BN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N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Z59" i="2" s="1"/>
  <c r="Y47" i="2"/>
  <c r="BP47" i="2" s="1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Z38" i="2" s="1"/>
  <c r="Y37" i="2"/>
  <c r="BP37" i="2" s="1"/>
  <c r="P37" i="2"/>
  <c r="BO36" i="2"/>
  <c r="BM36" i="2"/>
  <c r="Z36" i="2"/>
  <c r="Y36" i="2"/>
  <c r="P36" i="2"/>
  <c r="X33" i="2"/>
  <c r="X32" i="2"/>
  <c r="X301" i="2" s="1"/>
  <c r="BO31" i="2"/>
  <c r="BM31" i="2"/>
  <c r="Z31" i="2"/>
  <c r="Y31" i="2"/>
  <c r="BP31" i="2" s="1"/>
  <c r="P31" i="2"/>
  <c r="BO30" i="2"/>
  <c r="BN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Y33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298" i="2" l="1"/>
  <c r="Z295" i="2"/>
  <c r="Y66" i="2"/>
  <c r="BN92" i="2"/>
  <c r="BN107" i="2"/>
  <c r="BN113" i="2"/>
  <c r="Y150" i="2"/>
  <c r="BN160" i="2"/>
  <c r="BN169" i="2"/>
  <c r="BN198" i="2"/>
  <c r="Z208" i="2"/>
  <c r="Y237" i="2"/>
  <c r="Y238" i="2"/>
  <c r="Z103" i="2"/>
  <c r="Y209" i="2"/>
  <c r="Y271" i="2"/>
  <c r="BN22" i="2"/>
  <c r="BN29" i="2"/>
  <c r="BN55" i="2"/>
  <c r="BN98" i="2"/>
  <c r="Y116" i="2"/>
  <c r="Y162" i="2"/>
  <c r="X299" i="2"/>
  <c r="BN28" i="2"/>
  <c r="BN82" i="2"/>
  <c r="BP83" i="2"/>
  <c r="Y94" i="2"/>
  <c r="Z93" i="2"/>
  <c r="BN97" i="2"/>
  <c r="Y139" i="2"/>
  <c r="BP173" i="2"/>
  <c r="Y176" i="2"/>
  <c r="Y191" i="2"/>
  <c r="Z190" i="2"/>
  <c r="Y225" i="2"/>
  <c r="BN223" i="2"/>
  <c r="BN275" i="2"/>
  <c r="BP278" i="2"/>
  <c r="BN283" i="2"/>
  <c r="BP286" i="2"/>
  <c r="BN291" i="2"/>
  <c r="BP294" i="2"/>
  <c r="Y39" i="2"/>
  <c r="BN50" i="2"/>
  <c r="BP268" i="2"/>
  <c r="Z86" i="2"/>
  <c r="BP107" i="2"/>
  <c r="BP155" i="2"/>
  <c r="BN197" i="2"/>
  <c r="BN229" i="2"/>
  <c r="BN236" i="2"/>
  <c r="BP28" i="2"/>
  <c r="BN81" i="2"/>
  <c r="BP97" i="2"/>
  <c r="BP148" i="2"/>
  <c r="Y158" i="2"/>
  <c r="Y175" i="2"/>
  <c r="Y183" i="2"/>
  <c r="BN188" i="2"/>
  <c r="Y190" i="2"/>
  <c r="Y200" i="2"/>
  <c r="BN235" i="2"/>
  <c r="Y243" i="2"/>
  <c r="Y249" i="2"/>
  <c r="Y265" i="2"/>
  <c r="BP264" i="2"/>
  <c r="BN277" i="2"/>
  <c r="BP280" i="2"/>
  <c r="BN285" i="2"/>
  <c r="BP288" i="2"/>
  <c r="BN293" i="2"/>
  <c r="Y295" i="2"/>
  <c r="Y32" i="2"/>
  <c r="BP22" i="2"/>
  <c r="BP51" i="2"/>
  <c r="BN131" i="2"/>
  <c r="BN154" i="2"/>
  <c r="BN182" i="2"/>
  <c r="BN204" i="2"/>
  <c r="Z224" i="2"/>
  <c r="X297" i="2"/>
  <c r="Y109" i="2"/>
  <c r="Y138" i="2"/>
  <c r="Y143" i="2"/>
  <c r="Z170" i="2"/>
  <c r="Z175" i="2"/>
  <c r="BP229" i="2"/>
  <c r="Y256" i="2"/>
  <c r="Y257" i="2"/>
  <c r="Z265" i="2"/>
  <c r="Z271" i="2"/>
  <c r="Z32" i="2"/>
  <c r="Z302" i="2" s="1"/>
  <c r="X300" i="2"/>
  <c r="Y184" i="2"/>
  <c r="Y76" i="2"/>
  <c r="Y296" i="2"/>
  <c r="Y117" i="2"/>
  <c r="BN126" i="2"/>
  <c r="BN42" i="2"/>
  <c r="Y60" i="2"/>
  <c r="BN64" i="2"/>
  <c r="BN69" i="2"/>
  <c r="BN74" i="2"/>
  <c r="Y93" i="2"/>
  <c r="BN101" i="2"/>
  <c r="BP136" i="2"/>
  <c r="Y144" i="2"/>
  <c r="BP160" i="2"/>
  <c r="BN168" i="2"/>
  <c r="BN195" i="2"/>
  <c r="Y224" i="2"/>
  <c r="Y230" i="2"/>
  <c r="BN259" i="2"/>
  <c r="Y266" i="2"/>
  <c r="Y272" i="2"/>
  <c r="Y59" i="2"/>
  <c r="Y86" i="2"/>
  <c r="H9" i="2"/>
  <c r="BN52" i="2"/>
  <c r="BN84" i="2"/>
  <c r="BN121" i="2"/>
  <c r="Y170" i="2"/>
  <c r="Y201" i="2"/>
  <c r="BN205" i="2"/>
  <c r="BN263" i="2"/>
  <c r="J9" i="2"/>
  <c r="Y23" i="2"/>
  <c r="BN37" i="2"/>
  <c r="BN47" i="2"/>
  <c r="A10" i="2"/>
  <c r="BN54" i="2"/>
  <c r="Y87" i="2"/>
  <c r="BN91" i="2"/>
  <c r="BP121" i="2"/>
  <c r="BP126" i="2"/>
  <c r="BN174" i="2"/>
  <c r="BN180" i="2"/>
  <c r="BP205" i="2"/>
  <c r="BN207" i="2"/>
  <c r="BN212" i="2"/>
  <c r="BN217" i="2"/>
  <c r="BN222" i="2"/>
  <c r="BN253" i="2"/>
  <c r="BN255" i="2"/>
  <c r="BP263" i="2"/>
  <c r="Y104" i="2"/>
  <c r="Y171" i="2"/>
  <c r="BN247" i="2"/>
  <c r="BP259" i="2"/>
  <c r="F9" i="2"/>
  <c r="Y77" i="2"/>
  <c r="Y122" i="2"/>
  <c r="Y127" i="2"/>
  <c r="BP174" i="2"/>
  <c r="BP180" i="2"/>
  <c r="BP212" i="2"/>
  <c r="BP217" i="2"/>
  <c r="BP222" i="2"/>
  <c r="BP253" i="2"/>
  <c r="Y38" i="2"/>
  <c r="Y43" i="2"/>
  <c r="Y65" i="2"/>
  <c r="Y70" i="2"/>
  <c r="BP108" i="2"/>
  <c r="BP247" i="2"/>
  <c r="Y260" i="2"/>
  <c r="BP42" i="2"/>
  <c r="BP69" i="2"/>
  <c r="BN31" i="2"/>
  <c r="BN58" i="2"/>
  <c r="BN100" i="2"/>
  <c r="BN137" i="2"/>
  <c r="BN142" i="2"/>
  <c r="BN161" i="2"/>
  <c r="BN167" i="2"/>
  <c r="BN189" i="2"/>
  <c r="BN194" i="2"/>
  <c r="BN36" i="2"/>
  <c r="BN63" i="2"/>
  <c r="BP36" i="2"/>
  <c r="BP63" i="2"/>
  <c r="Y299" i="2" l="1"/>
  <c r="Y297" i="2"/>
  <c r="Y298" i="2"/>
  <c r="Y300" i="2" s="1"/>
  <c r="C310" i="2"/>
  <c r="B310" i="2"/>
  <c r="A310" i="2"/>
  <c r="Y301" i="2"/>
</calcChain>
</file>

<file path=xl/sharedStrings.xml><?xml version="1.0" encoding="utf-8"?>
<sst xmlns="http://schemas.openxmlformats.org/spreadsheetml/2006/main" count="2030" uniqueCount="499">
  <si>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</si>
  <si>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</si>
  <si>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</si>
  <si>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</si>
  <si>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</si>
  <si>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</si>
  <si>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</si>
  <si>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</si>
  <si>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</si>
  <si>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</si>
  <si>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</si>
  <si>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</si>
  <si>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</si>
  <si>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</si>
  <si>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</si>
  <si>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</si>
  <si>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</si>
  <si>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</si>
  <si>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</si>
  <si>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</si>
  <si>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</si>
  <si>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</si>
  <si>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</si>
  <si>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</si>
  <si>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</si>
  <si>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</si>
  <si>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</si>
  <si>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</si>
  <si>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</si>
  <si>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</si>
  <si>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</si>
  <si>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</si>
  <si>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</si>
  <si>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</si>
  <si>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</si>
  <si>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</si>
  <si>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</si>
  <si>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</si>
  <si>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</si>
  <si>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</si>
  <si>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</si>
  <si>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</si>
  <si>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</si>
  <si>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</si>
  <si>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</si>
  <si>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</si>
  <si>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</si>
  <si>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</si>
  <si>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</si>
  <si>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</si>
  <si>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</si>
  <si>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</si>
  <si>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</si>
  <si>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</si>
  <si>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</si>
  <si>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</si>
  <si>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</si>
  <si>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</si>
  <si>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</si>
  <si>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</si>
  <si>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</si>
  <si>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</si>
  <si>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</si>
  <si>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</si>
  <si>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</si>
  <si>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</si>
  <si>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</si>
  <si>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</si>
  <si>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</si>
  <si>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</si>
  <si>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</si>
  <si>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02.12.2024</t>
  </si>
  <si>
    <t>29.11.2024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</si>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</sst>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45635</v>
      </c>
      <c r="R5" s="334"/>
      <c r="T5" s="335" t="s">
        <v>3</v>
      </c>
      <c r="U5" s="336"/>
      <c r="V5" s="337" t="s">
        <v>485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79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80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5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357" t="s">
        <v>46</v>
      </c>
      <c r="E9" s="35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M9" s="359"/>
      <c r="N9" s="73"/>
      <c r="P9" s="31" t="s">
        <v>15</v>
      </c>
      <c r="Q9" s="360"/>
      <c r="R9" s="360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357"/>
      <c r="E10" s="35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361" t="str">
        <f>IFERROR(VLOOKUP($D$10,Proxy,2,FALSE),"")</f>
        <v/>
      </c>
      <c r="I10" s="361"/>
      <c r="J10" s="361"/>
      <c r="K10" s="361"/>
      <c r="L10" s="361"/>
      <c r="M10" s="361"/>
      <c r="N10" s="74"/>
      <c r="P10" s="31" t="s">
        <v>32</v>
      </c>
      <c r="Q10" s="362"/>
      <c r="R10" s="362"/>
      <c r="U10" s="29" t="s">
        <v>12</v>
      </c>
      <c r="V10" s="363" t="s">
        <v>74</v>
      </c>
      <c r="W10" s="36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5"/>
      <c r="R11" s="365"/>
      <c r="U11" s="29" t="s">
        <v>28</v>
      </c>
      <c r="V11" s="366" t="s">
        <v>55</v>
      </c>
      <c r="W11" s="36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7" t="s">
        <v>75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79"/>
      <c r="P12" s="27" t="s">
        <v>30</v>
      </c>
      <c r="Q12" s="354"/>
      <c r="R12" s="354"/>
      <c r="S12" s="28"/>
      <c r="T12"/>
      <c r="U12" s="29" t="s">
        <v>46</v>
      </c>
      <c r="V12" s="368"/>
      <c r="W12" s="368"/>
      <c r="X12"/>
      <c r="AB12" s="59"/>
      <c r="AC12" s="59"/>
      <c r="AD12" s="59"/>
      <c r="AE12" s="59"/>
    </row>
    <row r="13" spans="1:32" s="17" customFormat="1" ht="23.25" customHeight="1" x14ac:dyDescent="0.2">
      <c r="A13" s="367" t="s">
        <v>76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79"/>
      <c r="O13" s="31"/>
      <c r="P13" s="31" t="s">
        <v>31</v>
      </c>
      <c r="Q13" s="366"/>
      <c r="R13" s="36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7" t="s">
        <v>77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9" t="s">
        <v>78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80"/>
      <c r="O15"/>
      <c r="P15" s="370" t="s">
        <v>61</v>
      </c>
      <c r="Q15" s="370"/>
      <c r="R15" s="370"/>
      <c r="S15" s="370"/>
      <c r="T15" s="37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1"/>
      <c r="Q16" s="371"/>
      <c r="R16" s="371"/>
      <c r="S16" s="371"/>
      <c r="T16" s="37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4" t="s">
        <v>59</v>
      </c>
      <c r="B17" s="374" t="s">
        <v>49</v>
      </c>
      <c r="C17" s="376" t="s">
        <v>48</v>
      </c>
      <c r="D17" s="378" t="s">
        <v>50</v>
      </c>
      <c r="E17" s="379"/>
      <c r="F17" s="374" t="s">
        <v>21</v>
      </c>
      <c r="G17" s="374" t="s">
        <v>24</v>
      </c>
      <c r="H17" s="374" t="s">
        <v>22</v>
      </c>
      <c r="I17" s="374" t="s">
        <v>23</v>
      </c>
      <c r="J17" s="374" t="s">
        <v>16</v>
      </c>
      <c r="K17" s="374" t="s">
        <v>66</v>
      </c>
      <c r="L17" s="374" t="s">
        <v>68</v>
      </c>
      <c r="M17" s="374" t="s">
        <v>2</v>
      </c>
      <c r="N17" s="374" t="s">
        <v>67</v>
      </c>
      <c r="O17" s="374" t="s">
        <v>25</v>
      </c>
      <c r="P17" s="378" t="s">
        <v>17</v>
      </c>
      <c r="Q17" s="382"/>
      <c r="R17" s="382"/>
      <c r="S17" s="382"/>
      <c r="T17" s="379"/>
      <c r="U17" s="372" t="s">
        <v>56</v>
      </c>
      <c r="V17" s="373"/>
      <c r="W17" s="374" t="s">
        <v>6</v>
      </c>
      <c r="X17" s="374" t="s">
        <v>41</v>
      </c>
      <c r="Y17" s="384" t="s">
        <v>54</v>
      </c>
      <c r="Z17" s="386" t="s">
        <v>18</v>
      </c>
      <c r="AA17" s="388" t="s">
        <v>60</v>
      </c>
      <c r="AB17" s="388" t="s">
        <v>19</v>
      </c>
      <c r="AC17" s="388" t="s">
        <v>69</v>
      </c>
      <c r="AD17" s="390" t="s">
        <v>57</v>
      </c>
      <c r="AE17" s="391"/>
      <c r="AF17" s="392"/>
      <c r="AG17" s="85"/>
      <c r="BD17" s="84" t="s">
        <v>64</v>
      </c>
    </row>
    <row r="18" spans="1:68" ht="14.25" customHeight="1" x14ac:dyDescent="0.2">
      <c r="A18" s="375"/>
      <c r="B18" s="375"/>
      <c r="C18" s="377"/>
      <c r="D18" s="380"/>
      <c r="E18" s="381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80"/>
      <c r="Q18" s="383"/>
      <c r="R18" s="383"/>
      <c r="S18" s="383"/>
      <c r="T18" s="381"/>
      <c r="U18" s="86" t="s">
        <v>44</v>
      </c>
      <c r="V18" s="86" t="s">
        <v>43</v>
      </c>
      <c r="W18" s="375"/>
      <c r="X18" s="375"/>
      <c r="Y18" s="385"/>
      <c r="Z18" s="387"/>
      <c r="AA18" s="389"/>
      <c r="AB18" s="389"/>
      <c r="AC18" s="389"/>
      <c r="AD18" s="393"/>
      <c r="AE18" s="394"/>
      <c r="AF18" s="395"/>
      <c r="AG18" s="85"/>
      <c r="BD18" s="84"/>
    </row>
    <row r="19" spans="1:68" ht="27.75" customHeight="1" x14ac:dyDescent="0.2">
      <c r="A19" s="396" t="s">
        <v>81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54"/>
      <c r="AB19" s="54"/>
      <c r="AC19" s="54"/>
    </row>
    <row r="20" spans="1:68" ht="16.5" customHeight="1" x14ac:dyDescent="0.25">
      <c r="A20" s="397" t="s">
        <v>81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65"/>
      <c r="AB20" s="65"/>
      <c r="AC20" s="82"/>
    </row>
    <row r="21" spans="1:68" ht="14.25" customHeight="1" x14ac:dyDescent="0.25">
      <c r="A21" s="398" t="s">
        <v>82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9">
        <v>4607111035752</v>
      </c>
      <c r="E22" s="39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1"/>
      <c r="R22" s="401"/>
      <c r="S22" s="401"/>
      <c r="T22" s="40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40</v>
      </c>
      <c r="Q23" s="404"/>
      <c r="R23" s="404"/>
      <c r="S23" s="404"/>
      <c r="T23" s="404"/>
      <c r="U23" s="404"/>
      <c r="V23" s="40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40</v>
      </c>
      <c r="Q24" s="404"/>
      <c r="R24" s="404"/>
      <c r="S24" s="404"/>
      <c r="T24" s="404"/>
      <c r="U24" s="404"/>
      <c r="V24" s="40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6" t="s">
        <v>45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54"/>
      <c r="AB25" s="54"/>
      <c r="AC25" s="54"/>
    </row>
    <row r="26" spans="1:68" ht="16.5" customHeight="1" x14ac:dyDescent="0.25">
      <c r="A26" s="397" t="s">
        <v>90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97"/>
      <c r="AA26" s="65"/>
      <c r="AB26" s="65"/>
      <c r="AC26" s="82"/>
    </row>
    <row r="27" spans="1:68" ht="14.25" customHeight="1" x14ac:dyDescent="0.25">
      <c r="A27" s="398" t="s">
        <v>91</v>
      </c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9">
        <v>4607111036605</v>
      </c>
      <c r="E28" s="39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1"/>
      <c r="R28" s="401"/>
      <c r="S28" s="401"/>
      <c r="T28" s="40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99">
        <v>4607111036520</v>
      </c>
      <c r="E29" s="39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0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1"/>
      <c r="R29" s="401"/>
      <c r="S29" s="401"/>
      <c r="T29" s="40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9">
        <v>4607111036537</v>
      </c>
      <c r="E30" s="39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1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1"/>
      <c r="R30" s="401"/>
      <c r="S30" s="401"/>
      <c r="T30" s="40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9">
        <v>4607111036599</v>
      </c>
      <c r="E31" s="39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1"/>
      <c r="R31" s="401"/>
      <c r="S31" s="401"/>
      <c r="T31" s="40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6"/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7"/>
      <c r="P32" s="403" t="s">
        <v>40</v>
      </c>
      <c r="Q32" s="404"/>
      <c r="R32" s="404"/>
      <c r="S32" s="404"/>
      <c r="T32" s="404"/>
      <c r="U32" s="404"/>
      <c r="V32" s="405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7"/>
      <c r="P33" s="403" t="s">
        <v>40</v>
      </c>
      <c r="Q33" s="404"/>
      <c r="R33" s="404"/>
      <c r="S33" s="404"/>
      <c r="T33" s="404"/>
      <c r="U33" s="404"/>
      <c r="V33" s="405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7" t="s">
        <v>107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397"/>
      <c r="Z34" s="397"/>
      <c r="AA34" s="65"/>
      <c r="AB34" s="65"/>
      <c r="AC34" s="82"/>
    </row>
    <row r="35" spans="1:68" ht="14.25" customHeight="1" x14ac:dyDescent="0.25">
      <c r="A35" s="398" t="s">
        <v>82</v>
      </c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99">
        <v>4607111036315</v>
      </c>
      <c r="E36" s="39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1"/>
      <c r="R36" s="401"/>
      <c r="S36" s="401"/>
      <c r="T36" s="40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399">
        <v>4607111036292</v>
      </c>
      <c r="E37" s="39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1"/>
      <c r="R37" s="401"/>
      <c r="S37" s="401"/>
      <c r="T37" s="40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6"/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7"/>
      <c r="P38" s="403" t="s">
        <v>40</v>
      </c>
      <c r="Q38" s="404"/>
      <c r="R38" s="404"/>
      <c r="S38" s="404"/>
      <c r="T38" s="404"/>
      <c r="U38" s="404"/>
      <c r="V38" s="405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6"/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7"/>
      <c r="P39" s="403" t="s">
        <v>40</v>
      </c>
      <c r="Q39" s="404"/>
      <c r="R39" s="404"/>
      <c r="S39" s="404"/>
      <c r="T39" s="404"/>
      <c r="U39" s="404"/>
      <c r="V39" s="405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7" t="s">
        <v>114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5"/>
      <c r="AB40" s="65"/>
      <c r="AC40" s="82"/>
    </row>
    <row r="41" spans="1:68" ht="14.25" customHeight="1" x14ac:dyDescent="0.25">
      <c r="A41" s="398" t="s">
        <v>115</v>
      </c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  <c r="U41" s="398"/>
      <c r="V41" s="398"/>
      <c r="W41" s="398"/>
      <c r="X41" s="398"/>
      <c r="Y41" s="398"/>
      <c r="Z41" s="398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99">
        <v>4607111037053</v>
      </c>
      <c r="E42" s="39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97</v>
      </c>
      <c r="M42" s="38" t="s">
        <v>86</v>
      </c>
      <c r="N42" s="38"/>
      <c r="O42" s="37">
        <v>365</v>
      </c>
      <c r="P42" s="4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1"/>
      <c r="R42" s="401"/>
      <c r="S42" s="401"/>
      <c r="T42" s="40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98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  <c r="L43" s="406"/>
      <c r="M43" s="406"/>
      <c r="N43" s="406"/>
      <c r="O43" s="407"/>
      <c r="P43" s="403" t="s">
        <v>40</v>
      </c>
      <c r="Q43" s="404"/>
      <c r="R43" s="404"/>
      <c r="S43" s="404"/>
      <c r="T43" s="404"/>
      <c r="U43" s="404"/>
      <c r="V43" s="405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3" t="s">
        <v>40</v>
      </c>
      <c r="Q44" s="404"/>
      <c r="R44" s="404"/>
      <c r="S44" s="404"/>
      <c r="T44" s="404"/>
      <c r="U44" s="404"/>
      <c r="V44" s="405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7" t="s">
        <v>120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65"/>
      <c r="AB45" s="65"/>
      <c r="AC45" s="82"/>
    </row>
    <row r="46" spans="1:68" ht="14.25" customHeight="1" x14ac:dyDescent="0.25">
      <c r="A46" s="398" t="s">
        <v>82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99">
        <v>4607111037190</v>
      </c>
      <c r="E47" s="39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1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1"/>
      <c r="R47" s="401"/>
      <c r="S47" s="401"/>
      <c r="T47" s="40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98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99">
        <v>4607111038999</v>
      </c>
      <c r="E48" s="39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1"/>
      <c r="R48" s="401"/>
      <c r="S48" s="401"/>
      <c r="T48" s="40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99">
        <v>4607111037183</v>
      </c>
      <c r="E49" s="39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1"/>
      <c r="R49" s="401"/>
      <c r="S49" s="401"/>
      <c r="T49" s="40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99">
        <v>4607111039385</v>
      </c>
      <c r="E50" s="39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1"/>
      <c r="R50" s="401"/>
      <c r="S50" s="401"/>
      <c r="T50" s="40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99">
        <v>4607111037091</v>
      </c>
      <c r="E51" s="39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1"/>
      <c r="R51" s="401"/>
      <c r="S51" s="401"/>
      <c r="T51" s="40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99">
        <v>4607111039392</v>
      </c>
      <c r="E52" s="39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2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1"/>
      <c r="R52" s="401"/>
      <c r="S52" s="401"/>
      <c r="T52" s="40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99">
        <v>4607111036902</v>
      </c>
      <c r="E53" s="39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1"/>
      <c r="R53" s="401"/>
      <c r="S53" s="401"/>
      <c r="T53" s="40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99">
        <v>4607111038982</v>
      </c>
      <c r="E54" s="39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1"/>
      <c r="R54" s="401"/>
      <c r="S54" s="401"/>
      <c r="T54" s="40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99">
        <v>4607111036858</v>
      </c>
      <c r="E55" s="39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1"/>
      <c r="R55" s="401"/>
      <c r="S55" s="401"/>
      <c r="T55" s="40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99">
        <v>4607111039354</v>
      </c>
      <c r="E56" s="39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1"/>
      <c r="R56" s="401"/>
      <c r="S56" s="401"/>
      <c r="T56" s="40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99">
        <v>4607111036889</v>
      </c>
      <c r="E57" s="39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97</v>
      </c>
      <c r="M57" s="38" t="s">
        <v>86</v>
      </c>
      <c r="N57" s="38"/>
      <c r="O57" s="37">
        <v>180</v>
      </c>
      <c r="P57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1"/>
      <c r="R57" s="401"/>
      <c r="S57" s="401"/>
      <c r="T57" s="40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98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99">
        <v>4607111039330</v>
      </c>
      <c r="E58" s="39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1"/>
      <c r="R58" s="401"/>
      <c r="S58" s="401"/>
      <c r="T58" s="40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7"/>
      <c r="P59" s="403" t="s">
        <v>40</v>
      </c>
      <c r="Q59" s="404"/>
      <c r="R59" s="404"/>
      <c r="S59" s="404"/>
      <c r="T59" s="404"/>
      <c r="U59" s="404"/>
      <c r="V59" s="405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40</v>
      </c>
      <c r="Q60" s="404"/>
      <c r="R60" s="404"/>
      <c r="S60" s="404"/>
      <c r="T60" s="404"/>
      <c r="U60" s="404"/>
      <c r="V60" s="405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7" t="s">
        <v>147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65"/>
      <c r="AB61" s="65"/>
      <c r="AC61" s="82"/>
    </row>
    <row r="62" spans="1:68" ht="14.25" customHeight="1" x14ac:dyDescent="0.25">
      <c r="A62" s="398" t="s">
        <v>82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99">
        <v>4607111037411</v>
      </c>
      <c r="E63" s="39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88</v>
      </c>
      <c r="M63" s="38" t="s">
        <v>86</v>
      </c>
      <c r="N63" s="38"/>
      <c r="O63" s="37">
        <v>180</v>
      </c>
      <c r="P63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1"/>
      <c r="R63" s="401"/>
      <c r="S63" s="401"/>
      <c r="T63" s="40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99">
        <v>4607111036728</v>
      </c>
      <c r="E64" s="39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103</v>
      </c>
      <c r="M64" s="38" t="s">
        <v>86</v>
      </c>
      <c r="N64" s="38"/>
      <c r="O64" s="37">
        <v>180</v>
      </c>
      <c r="P64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1"/>
      <c r="R64" s="401"/>
      <c r="S64" s="401"/>
      <c r="T64" s="40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104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40</v>
      </c>
      <c r="Q65" s="404"/>
      <c r="R65" s="404"/>
      <c r="S65" s="404"/>
      <c r="T65" s="404"/>
      <c r="U65" s="404"/>
      <c r="V65" s="405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6"/>
      <c r="B66" s="406"/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7"/>
      <c r="P66" s="403" t="s">
        <v>40</v>
      </c>
      <c r="Q66" s="404"/>
      <c r="R66" s="404"/>
      <c r="S66" s="404"/>
      <c r="T66" s="404"/>
      <c r="U66" s="404"/>
      <c r="V66" s="405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7" t="s">
        <v>154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65"/>
      <c r="AB67" s="65"/>
      <c r="AC67" s="82"/>
    </row>
    <row r="68" spans="1:68" ht="14.25" customHeight="1" x14ac:dyDescent="0.25">
      <c r="A68" s="398" t="s">
        <v>155</v>
      </c>
      <c r="B68" s="398"/>
      <c r="C68" s="398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  <c r="U68" s="398"/>
      <c r="V68" s="398"/>
      <c r="W68" s="398"/>
      <c r="X68" s="398"/>
      <c r="Y68" s="398"/>
      <c r="Z68" s="398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99">
        <v>4607111033659</v>
      </c>
      <c r="E69" s="39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97</v>
      </c>
      <c r="M69" s="38" t="s">
        <v>86</v>
      </c>
      <c r="N69" s="38"/>
      <c r="O69" s="37">
        <v>180</v>
      </c>
      <c r="P69" s="4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1"/>
      <c r="R69" s="401"/>
      <c r="S69" s="401"/>
      <c r="T69" s="40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98</v>
      </c>
      <c r="AK69" s="87">
        <v>14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6"/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7"/>
      <c r="P70" s="403" t="s">
        <v>40</v>
      </c>
      <c r="Q70" s="404"/>
      <c r="R70" s="404"/>
      <c r="S70" s="404"/>
      <c r="T70" s="404"/>
      <c r="U70" s="404"/>
      <c r="V70" s="405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6"/>
      <c r="B71" s="406"/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7"/>
      <c r="P71" s="403" t="s">
        <v>40</v>
      </c>
      <c r="Q71" s="404"/>
      <c r="R71" s="404"/>
      <c r="S71" s="404"/>
      <c r="T71" s="404"/>
      <c r="U71" s="404"/>
      <c r="V71" s="405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7" t="s">
        <v>159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5"/>
      <c r="AB72" s="65"/>
      <c r="AC72" s="82"/>
    </row>
    <row r="73" spans="1:68" ht="14.25" customHeight="1" x14ac:dyDescent="0.25">
      <c r="A73" s="398" t="s">
        <v>160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99">
        <v>4607111034137</v>
      </c>
      <c r="E74" s="39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1"/>
      <c r="R74" s="401"/>
      <c r="S74" s="401"/>
      <c r="T74" s="40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99">
        <v>4607111034120</v>
      </c>
      <c r="E75" s="39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3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1"/>
      <c r="R75" s="401"/>
      <c r="S75" s="401"/>
      <c r="T75" s="40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6"/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7"/>
      <c r="P76" s="403" t="s">
        <v>40</v>
      </c>
      <c r="Q76" s="404"/>
      <c r="R76" s="404"/>
      <c r="S76" s="404"/>
      <c r="T76" s="404"/>
      <c r="U76" s="404"/>
      <c r="V76" s="405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6"/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7"/>
      <c r="P77" s="403" t="s">
        <v>40</v>
      </c>
      <c r="Q77" s="404"/>
      <c r="R77" s="404"/>
      <c r="S77" s="404"/>
      <c r="T77" s="404"/>
      <c r="U77" s="404"/>
      <c r="V77" s="405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7" t="s">
        <v>167</v>
      </c>
      <c r="B78" s="397"/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65"/>
      <c r="AB78" s="65"/>
      <c r="AC78" s="82"/>
    </row>
    <row r="79" spans="1:68" ht="14.25" customHeight="1" x14ac:dyDescent="0.25">
      <c r="A79" s="398" t="s">
        <v>155</v>
      </c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99">
        <v>4607111036407</v>
      </c>
      <c r="E80" s="399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4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1"/>
      <c r="R80" s="401"/>
      <c r="S80" s="401"/>
      <c r="T80" s="40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98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99">
        <v>4607111033628</v>
      </c>
      <c r="E81" s="399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3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401"/>
      <c r="R81" s="401"/>
      <c r="S81" s="401"/>
      <c r="T81" s="40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98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99">
        <v>4607111033451</v>
      </c>
      <c r="E82" s="39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401"/>
      <c r="R82" s="401"/>
      <c r="S82" s="401"/>
      <c r="T82" s="40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176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177</v>
      </c>
      <c r="B83" s="63" t="s">
        <v>178</v>
      </c>
      <c r="C83" s="36">
        <v>4301135295</v>
      </c>
      <c r="D83" s="399">
        <v>4607111035141</v>
      </c>
      <c r="E83" s="39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97</v>
      </c>
      <c r="M83" s="38" t="s">
        <v>86</v>
      </c>
      <c r="N83" s="38"/>
      <c r="O83" s="37">
        <v>180</v>
      </c>
      <c r="P83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401"/>
      <c r="R83" s="401"/>
      <c r="S83" s="401"/>
      <c r="T83" s="40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98</v>
      </c>
      <c r="AK83" s="87">
        <v>14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99">
        <v>4607111033444</v>
      </c>
      <c r="E84" s="39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1"/>
      <c r="R84" s="401"/>
      <c r="S84" s="401"/>
      <c r="T84" s="40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176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99">
        <v>4607111035028</v>
      </c>
      <c r="E85" s="39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1"/>
      <c r="R85" s="401"/>
      <c r="S85" s="401"/>
      <c r="T85" s="40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179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6"/>
      <c r="B86" s="406"/>
      <c r="C86" s="406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7"/>
      <c r="P86" s="403" t="s">
        <v>40</v>
      </c>
      <c r="Q86" s="404"/>
      <c r="R86" s="404"/>
      <c r="S86" s="404"/>
      <c r="T86" s="404"/>
      <c r="U86" s="404"/>
      <c r="V86" s="405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6"/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7"/>
      <c r="P87" s="403" t="s">
        <v>40</v>
      </c>
      <c r="Q87" s="404"/>
      <c r="R87" s="404"/>
      <c r="S87" s="404"/>
      <c r="T87" s="404"/>
      <c r="U87" s="404"/>
      <c r="V87" s="405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7" t="s">
        <v>184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5"/>
      <c r="AB88" s="65"/>
      <c r="AC88" s="82"/>
    </row>
    <row r="89" spans="1:68" ht="14.25" customHeight="1" x14ac:dyDescent="0.25">
      <c r="A89" s="398" t="s">
        <v>185</v>
      </c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  <c r="W89" s="398"/>
      <c r="X89" s="398"/>
      <c r="Y89" s="398"/>
      <c r="Z89" s="398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99">
        <v>4607025784012</v>
      </c>
      <c r="E90" s="399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43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1"/>
      <c r="R90" s="401"/>
      <c r="S90" s="401"/>
      <c r="T90" s="40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98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99">
        <v>4607025784319</v>
      </c>
      <c r="E91" s="399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43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1"/>
      <c r="R91" s="401"/>
      <c r="S91" s="401"/>
      <c r="T91" s="40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98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191</v>
      </c>
      <c r="B92" s="63" t="s">
        <v>192</v>
      </c>
      <c r="C92" s="36">
        <v>4301136039</v>
      </c>
      <c r="D92" s="399">
        <v>4607111035370</v>
      </c>
      <c r="E92" s="399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97</v>
      </c>
      <c r="M92" s="38" t="s">
        <v>86</v>
      </c>
      <c r="N92" s="38"/>
      <c r="O92" s="37">
        <v>180</v>
      </c>
      <c r="P92" s="4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1"/>
      <c r="R92" s="401"/>
      <c r="S92" s="401"/>
      <c r="T92" s="402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193</v>
      </c>
      <c r="AG92" s="81"/>
      <c r="AJ92" s="87" t="s">
        <v>98</v>
      </c>
      <c r="AK92" s="87">
        <v>12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7"/>
      <c r="P93" s="403" t="s">
        <v>40</v>
      </c>
      <c r="Q93" s="404"/>
      <c r="R93" s="404"/>
      <c r="S93" s="404"/>
      <c r="T93" s="404"/>
      <c r="U93" s="404"/>
      <c r="V93" s="405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6"/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7"/>
      <c r="P94" s="403" t="s">
        <v>40</v>
      </c>
      <c r="Q94" s="404"/>
      <c r="R94" s="404"/>
      <c r="S94" s="404"/>
      <c r="T94" s="404"/>
      <c r="U94" s="404"/>
      <c r="V94" s="405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7" t="s">
        <v>194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397"/>
      <c r="AA95" s="65"/>
      <c r="AB95" s="65"/>
      <c r="AC95" s="82"/>
    </row>
    <row r="96" spans="1:68" ht="14.25" customHeight="1" x14ac:dyDescent="0.25">
      <c r="A96" s="398" t="s">
        <v>82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66"/>
      <c r="AB96" s="66"/>
      <c r="AC96" s="83"/>
    </row>
    <row r="97" spans="1:68" ht="27" customHeight="1" x14ac:dyDescent="0.25">
      <c r="A97" s="63" t="s">
        <v>195</v>
      </c>
      <c r="B97" s="63" t="s">
        <v>196</v>
      </c>
      <c r="C97" s="36">
        <v>4301071051</v>
      </c>
      <c r="D97" s="399">
        <v>4607111039262</v>
      </c>
      <c r="E97" s="399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97</v>
      </c>
      <c r="M97" s="38" t="s">
        <v>86</v>
      </c>
      <c r="N97" s="38"/>
      <c r="O97" s="37">
        <v>180</v>
      </c>
      <c r="P97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1"/>
      <c r="R97" s="401"/>
      <c r="S97" s="401"/>
      <c r="T97" s="40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98</v>
      </c>
      <c r="AK97" s="87">
        <v>12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4301070976</v>
      </c>
      <c r="D98" s="399">
        <v>4607111034144</v>
      </c>
      <c r="E98" s="399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103</v>
      </c>
      <c r="M98" s="38" t="s">
        <v>86</v>
      </c>
      <c r="N98" s="38"/>
      <c r="O98" s="37">
        <v>180</v>
      </c>
      <c r="P98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1"/>
      <c r="R98" s="401"/>
      <c r="S98" s="401"/>
      <c r="T98" s="402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104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4301071038</v>
      </c>
      <c r="D99" s="399">
        <v>4607111039248</v>
      </c>
      <c r="E99" s="399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103</v>
      </c>
      <c r="M99" s="38" t="s">
        <v>86</v>
      </c>
      <c r="N99" s="38"/>
      <c r="O99" s="37">
        <v>180</v>
      </c>
      <c r="P99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1"/>
      <c r="R99" s="401"/>
      <c r="S99" s="401"/>
      <c r="T99" s="402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104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4301070973</v>
      </c>
      <c r="D100" s="399">
        <v>4607111033987</v>
      </c>
      <c r="E100" s="399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97</v>
      </c>
      <c r="M100" s="38" t="s">
        <v>86</v>
      </c>
      <c r="N100" s="38"/>
      <c r="O100" s="37">
        <v>180</v>
      </c>
      <c r="P100" s="44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401"/>
      <c r="R100" s="401"/>
      <c r="S100" s="401"/>
      <c r="T100" s="402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203</v>
      </c>
      <c r="AG100" s="81"/>
      <c r="AJ100" s="87" t="s">
        <v>98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204</v>
      </c>
      <c r="B101" s="63" t="s">
        <v>205</v>
      </c>
      <c r="C101" s="36">
        <v>4301071049</v>
      </c>
      <c r="D101" s="399">
        <v>4607111039293</v>
      </c>
      <c r="E101" s="399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103</v>
      </c>
      <c r="M101" s="38" t="s">
        <v>86</v>
      </c>
      <c r="N101" s="38"/>
      <c r="O101" s="37">
        <v>180</v>
      </c>
      <c r="P101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401"/>
      <c r="R101" s="401"/>
      <c r="S101" s="401"/>
      <c r="T101" s="402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104</v>
      </c>
      <c r="AK101" s="87">
        <v>84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4301071039</v>
      </c>
      <c r="D102" s="399">
        <v>4607111039279</v>
      </c>
      <c r="E102" s="399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103</v>
      </c>
      <c r="M102" s="38" t="s">
        <v>86</v>
      </c>
      <c r="N102" s="38"/>
      <c r="O102" s="37">
        <v>180</v>
      </c>
      <c r="P102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401"/>
      <c r="R102" s="401"/>
      <c r="S102" s="401"/>
      <c r="T102" s="402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104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6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  <c r="N103" s="406"/>
      <c r="O103" s="407"/>
      <c r="P103" s="403" t="s">
        <v>40</v>
      </c>
      <c r="Q103" s="404"/>
      <c r="R103" s="404"/>
      <c r="S103" s="404"/>
      <c r="T103" s="404"/>
      <c r="U103" s="404"/>
      <c r="V103" s="405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7"/>
      <c r="P104" s="403" t="s">
        <v>40</v>
      </c>
      <c r="Q104" s="404"/>
      <c r="R104" s="404"/>
      <c r="S104" s="404"/>
      <c r="T104" s="404"/>
      <c r="U104" s="404"/>
      <c r="V104" s="405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7" t="s">
        <v>208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65"/>
      <c r="AB105" s="65"/>
      <c r="AC105" s="82"/>
    </row>
    <row r="106" spans="1:68" ht="14.25" customHeight="1" x14ac:dyDescent="0.25">
      <c r="A106" s="398" t="s">
        <v>155</v>
      </c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  <c r="X106" s="398"/>
      <c r="Y106" s="398"/>
      <c r="Z106" s="398"/>
      <c r="AA106" s="66"/>
      <c r="AB106" s="66"/>
      <c r="AC106" s="83"/>
    </row>
    <row r="107" spans="1:68" ht="27" customHeight="1" x14ac:dyDescent="0.25">
      <c r="A107" s="63" t="s">
        <v>209</v>
      </c>
      <c r="B107" s="63" t="s">
        <v>210</v>
      </c>
      <c r="C107" s="36">
        <v>4301135533</v>
      </c>
      <c r="D107" s="399">
        <v>4607111034014</v>
      </c>
      <c r="E107" s="399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96</v>
      </c>
      <c r="L107" s="37" t="s">
        <v>88</v>
      </c>
      <c r="M107" s="38" t="s">
        <v>86</v>
      </c>
      <c r="N107" s="38"/>
      <c r="O107" s="37">
        <v>180</v>
      </c>
      <c r="P107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1"/>
      <c r="R107" s="401"/>
      <c r="S107" s="401"/>
      <c r="T107" s="40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211</v>
      </c>
      <c r="AG107" s="81"/>
      <c r="AJ107" s="87" t="s">
        <v>89</v>
      </c>
      <c r="AK107" s="87">
        <v>1</v>
      </c>
      <c r="BB107" s="170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212</v>
      </c>
      <c r="B108" s="63" t="s">
        <v>213</v>
      </c>
      <c r="C108" s="36">
        <v>4301135532</v>
      </c>
      <c r="D108" s="399">
        <v>4607111033994</v>
      </c>
      <c r="E108" s="399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1"/>
      <c r="R108" s="401"/>
      <c r="S108" s="401"/>
      <c r="T108" s="40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176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6"/>
      <c r="B109" s="406"/>
      <c r="C109" s="406"/>
      <c r="D109" s="406"/>
      <c r="E109" s="406"/>
      <c r="F109" s="406"/>
      <c r="G109" s="406"/>
      <c r="H109" s="406"/>
      <c r="I109" s="406"/>
      <c r="J109" s="406"/>
      <c r="K109" s="406"/>
      <c r="L109" s="406"/>
      <c r="M109" s="406"/>
      <c r="N109" s="406"/>
      <c r="O109" s="407"/>
      <c r="P109" s="403" t="s">
        <v>40</v>
      </c>
      <c r="Q109" s="404"/>
      <c r="R109" s="404"/>
      <c r="S109" s="404"/>
      <c r="T109" s="404"/>
      <c r="U109" s="404"/>
      <c r="V109" s="405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6"/>
      <c r="B110" s="406"/>
      <c r="C110" s="406"/>
      <c r="D110" s="406"/>
      <c r="E110" s="406"/>
      <c r="F110" s="406"/>
      <c r="G110" s="406"/>
      <c r="H110" s="406"/>
      <c r="I110" s="406"/>
      <c r="J110" s="406"/>
      <c r="K110" s="406"/>
      <c r="L110" s="406"/>
      <c r="M110" s="406"/>
      <c r="N110" s="406"/>
      <c r="O110" s="407"/>
      <c r="P110" s="403" t="s">
        <v>40</v>
      </c>
      <c r="Q110" s="404"/>
      <c r="R110" s="404"/>
      <c r="S110" s="404"/>
      <c r="T110" s="404"/>
      <c r="U110" s="404"/>
      <c r="V110" s="405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7" t="s">
        <v>214</v>
      </c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65"/>
      <c r="AB111" s="65"/>
      <c r="AC111" s="82"/>
    </row>
    <row r="112" spans="1:68" ht="14.25" customHeight="1" x14ac:dyDescent="0.25">
      <c r="A112" s="398" t="s">
        <v>155</v>
      </c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  <c r="W112" s="398"/>
      <c r="X112" s="398"/>
      <c r="Y112" s="398"/>
      <c r="Z112" s="398"/>
      <c r="AA112" s="66"/>
      <c r="AB112" s="66"/>
      <c r="AC112" s="83"/>
    </row>
    <row r="113" spans="1:68" ht="27" customHeight="1" x14ac:dyDescent="0.25">
      <c r="A113" s="63" t="s">
        <v>215</v>
      </c>
      <c r="B113" s="63" t="s">
        <v>216</v>
      </c>
      <c r="C113" s="36">
        <v>4301135311</v>
      </c>
      <c r="D113" s="399">
        <v>4607111039095</v>
      </c>
      <c r="E113" s="399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96</v>
      </c>
      <c r="L113" s="37" t="s">
        <v>97</v>
      </c>
      <c r="M113" s="38" t="s">
        <v>86</v>
      </c>
      <c r="N113" s="38"/>
      <c r="O113" s="37">
        <v>180</v>
      </c>
      <c r="P113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1"/>
      <c r="R113" s="401"/>
      <c r="S113" s="401"/>
      <c r="T113" s="402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217</v>
      </c>
      <c r="AG113" s="81"/>
      <c r="AJ113" s="87" t="s">
        <v>98</v>
      </c>
      <c r="AK113" s="87">
        <v>14</v>
      </c>
      <c r="BB113" s="174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218</v>
      </c>
      <c r="B114" s="63" t="s">
        <v>219</v>
      </c>
      <c r="C114" s="36">
        <v>4301135300</v>
      </c>
      <c r="D114" s="399">
        <v>4607111039101</v>
      </c>
      <c r="E114" s="399"/>
      <c r="F114" s="62">
        <v>0.45</v>
      </c>
      <c r="G114" s="37">
        <v>8</v>
      </c>
      <c r="H114" s="62">
        <v>3.6</v>
      </c>
      <c r="I114" s="62">
        <v>4.26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401"/>
      <c r="R114" s="401"/>
      <c r="S114" s="401"/>
      <c r="T114" s="40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217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16.5" customHeight="1" x14ac:dyDescent="0.25">
      <c r="A115" s="63" t="s">
        <v>220</v>
      </c>
      <c r="B115" s="63" t="s">
        <v>221</v>
      </c>
      <c r="C115" s="36">
        <v>4301135282</v>
      </c>
      <c r="D115" s="399">
        <v>4607111034199</v>
      </c>
      <c r="E115" s="39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103</v>
      </c>
      <c r="M115" s="38" t="s">
        <v>86</v>
      </c>
      <c r="N115" s="38"/>
      <c r="O115" s="37">
        <v>180</v>
      </c>
      <c r="P115" s="45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401"/>
      <c r="R115" s="401"/>
      <c r="S115" s="401"/>
      <c r="T115" s="40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222</v>
      </c>
      <c r="AG115" s="81"/>
      <c r="AJ115" s="87" t="s">
        <v>104</v>
      </c>
      <c r="AK115" s="87">
        <v>70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6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6"/>
      <c r="O116" s="407"/>
      <c r="P116" s="403" t="s">
        <v>40</v>
      </c>
      <c r="Q116" s="404"/>
      <c r="R116" s="404"/>
      <c r="S116" s="404"/>
      <c r="T116" s="404"/>
      <c r="U116" s="404"/>
      <c r="V116" s="405"/>
      <c r="W116" s="42" t="s">
        <v>39</v>
      </c>
      <c r="X116" s="43">
        <f>IFERROR(SUM(X113:X115),"0")</f>
        <v>0</v>
      </c>
      <c r="Y116" s="43">
        <f>IFERROR(SUM(Y113:Y115),"0")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06"/>
      <c r="B117" s="406"/>
      <c r="C117" s="406"/>
      <c r="D117" s="406"/>
      <c r="E117" s="406"/>
      <c r="F117" s="406"/>
      <c r="G117" s="406"/>
      <c r="H117" s="406"/>
      <c r="I117" s="406"/>
      <c r="J117" s="406"/>
      <c r="K117" s="406"/>
      <c r="L117" s="406"/>
      <c r="M117" s="406"/>
      <c r="N117" s="406"/>
      <c r="O117" s="407"/>
      <c r="P117" s="403" t="s">
        <v>40</v>
      </c>
      <c r="Q117" s="404"/>
      <c r="R117" s="404"/>
      <c r="S117" s="404"/>
      <c r="T117" s="404"/>
      <c r="U117" s="404"/>
      <c r="V117" s="405"/>
      <c r="W117" s="42" t="s">
        <v>0</v>
      </c>
      <c r="X117" s="43">
        <f>IFERROR(SUMPRODUCT(X113:X115*H113:H115),"0")</f>
        <v>0</v>
      </c>
      <c r="Y117" s="43">
        <f>IFERROR(SUMPRODUCT(Y113:Y115*H113:H115),"0")</f>
        <v>0</v>
      </c>
      <c r="Z117" s="42"/>
      <c r="AA117" s="67"/>
      <c r="AB117" s="67"/>
      <c r="AC117" s="67"/>
    </row>
    <row r="118" spans="1:68" ht="16.5" customHeight="1" x14ac:dyDescent="0.25">
      <c r="A118" s="397" t="s">
        <v>223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65"/>
      <c r="AB118" s="65"/>
      <c r="AC118" s="82"/>
    </row>
    <row r="119" spans="1:68" ht="14.25" customHeight="1" x14ac:dyDescent="0.25">
      <c r="A119" s="398" t="s">
        <v>155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398"/>
      <c r="AA119" s="66"/>
      <c r="AB119" s="66"/>
      <c r="AC119" s="83"/>
    </row>
    <row r="120" spans="1:68" ht="27" customHeight="1" x14ac:dyDescent="0.25">
      <c r="A120" s="63" t="s">
        <v>224</v>
      </c>
      <c r="B120" s="63" t="s">
        <v>225</v>
      </c>
      <c r="C120" s="36">
        <v>4301135275</v>
      </c>
      <c r="D120" s="399">
        <v>4607111034380</v>
      </c>
      <c r="E120" s="399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96</v>
      </c>
      <c r="L120" s="37" t="s">
        <v>97</v>
      </c>
      <c r="M120" s="38" t="s">
        <v>86</v>
      </c>
      <c r="N120" s="38"/>
      <c r="O120" s="37">
        <v>180</v>
      </c>
      <c r="P120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401"/>
      <c r="R120" s="401"/>
      <c r="S120" s="401"/>
      <c r="T120" s="40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226</v>
      </c>
      <c r="AG120" s="81"/>
      <c r="AJ120" s="87" t="s">
        <v>98</v>
      </c>
      <c r="AK120" s="87">
        <v>14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227</v>
      </c>
      <c r="B121" s="63" t="s">
        <v>228</v>
      </c>
      <c r="C121" s="36">
        <v>4301135277</v>
      </c>
      <c r="D121" s="399">
        <v>4607111034397</v>
      </c>
      <c r="E121" s="399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97</v>
      </c>
      <c r="M121" s="38" t="s">
        <v>86</v>
      </c>
      <c r="N121" s="38"/>
      <c r="O121" s="37">
        <v>180</v>
      </c>
      <c r="P121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401"/>
      <c r="R121" s="401"/>
      <c r="S121" s="401"/>
      <c r="T121" s="40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211</v>
      </c>
      <c r="AG121" s="81"/>
      <c r="AJ121" s="87" t="s">
        <v>98</v>
      </c>
      <c r="AK121" s="87">
        <v>14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6"/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7"/>
      <c r="P122" s="403" t="s">
        <v>40</v>
      </c>
      <c r="Q122" s="404"/>
      <c r="R122" s="404"/>
      <c r="S122" s="404"/>
      <c r="T122" s="404"/>
      <c r="U122" s="404"/>
      <c r="V122" s="405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6"/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7"/>
      <c r="P123" s="403" t="s">
        <v>40</v>
      </c>
      <c r="Q123" s="404"/>
      <c r="R123" s="404"/>
      <c r="S123" s="404"/>
      <c r="T123" s="404"/>
      <c r="U123" s="404"/>
      <c r="V123" s="405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7" t="s">
        <v>229</v>
      </c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65"/>
      <c r="AB124" s="65"/>
      <c r="AC124" s="82"/>
    </row>
    <row r="125" spans="1:68" ht="14.25" customHeight="1" x14ac:dyDescent="0.25">
      <c r="A125" s="398" t="s">
        <v>155</v>
      </c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  <c r="U125" s="398"/>
      <c r="V125" s="398"/>
      <c r="W125" s="398"/>
      <c r="X125" s="398"/>
      <c r="Y125" s="398"/>
      <c r="Z125" s="398"/>
      <c r="AA125" s="66"/>
      <c r="AB125" s="66"/>
      <c r="AC125" s="83"/>
    </row>
    <row r="126" spans="1:68" ht="27" customHeight="1" x14ac:dyDescent="0.25">
      <c r="A126" s="63" t="s">
        <v>230</v>
      </c>
      <c r="B126" s="63" t="s">
        <v>231</v>
      </c>
      <c r="C126" s="36">
        <v>4301135279</v>
      </c>
      <c r="D126" s="399">
        <v>4607111035806</v>
      </c>
      <c r="E126" s="399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97</v>
      </c>
      <c r="M126" s="38" t="s">
        <v>86</v>
      </c>
      <c r="N126" s="38"/>
      <c r="O126" s="37">
        <v>180</v>
      </c>
      <c r="P126" s="4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401"/>
      <c r="R126" s="401"/>
      <c r="S126" s="401"/>
      <c r="T126" s="402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232</v>
      </c>
      <c r="AG126" s="81"/>
      <c r="AJ126" s="87" t="s">
        <v>98</v>
      </c>
      <c r="AK126" s="87">
        <v>14</v>
      </c>
      <c r="BB126" s="184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06"/>
      <c r="B127" s="406"/>
      <c r="C127" s="406"/>
      <c r="D127" s="406"/>
      <c r="E127" s="406"/>
      <c r="F127" s="406"/>
      <c r="G127" s="406"/>
      <c r="H127" s="406"/>
      <c r="I127" s="406"/>
      <c r="J127" s="406"/>
      <c r="K127" s="406"/>
      <c r="L127" s="406"/>
      <c r="M127" s="406"/>
      <c r="N127" s="406"/>
      <c r="O127" s="407"/>
      <c r="P127" s="403" t="s">
        <v>40</v>
      </c>
      <c r="Q127" s="404"/>
      <c r="R127" s="404"/>
      <c r="S127" s="404"/>
      <c r="T127" s="404"/>
      <c r="U127" s="404"/>
      <c r="V127" s="405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06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7"/>
      <c r="P128" s="403" t="s">
        <v>40</v>
      </c>
      <c r="Q128" s="404"/>
      <c r="R128" s="404"/>
      <c r="S128" s="404"/>
      <c r="T128" s="404"/>
      <c r="U128" s="404"/>
      <c r="V128" s="405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97" t="s">
        <v>233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65"/>
      <c r="AB129" s="65"/>
      <c r="AC129" s="82"/>
    </row>
    <row r="130" spans="1:68" ht="14.25" customHeight="1" x14ac:dyDescent="0.25">
      <c r="A130" s="398" t="s">
        <v>155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66"/>
      <c r="AB130" s="66"/>
      <c r="AC130" s="83"/>
    </row>
    <row r="131" spans="1:68" ht="16.5" customHeight="1" x14ac:dyDescent="0.25">
      <c r="A131" s="63" t="s">
        <v>234</v>
      </c>
      <c r="B131" s="63" t="s">
        <v>235</v>
      </c>
      <c r="C131" s="36">
        <v>4301135596</v>
      </c>
      <c r="D131" s="399">
        <v>4607111039613</v>
      </c>
      <c r="E131" s="399"/>
      <c r="F131" s="62">
        <v>0.09</v>
      </c>
      <c r="G131" s="37">
        <v>30</v>
      </c>
      <c r="H131" s="62">
        <v>2.7</v>
      </c>
      <c r="I131" s="62">
        <v>3.09</v>
      </c>
      <c r="J131" s="37">
        <v>126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5" t="s">
        <v>236</v>
      </c>
      <c r="Q131" s="401"/>
      <c r="R131" s="401"/>
      <c r="S131" s="401"/>
      <c r="T131" s="402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IFERROR(IF(X131="","",X131*0.00936),"")</f>
        <v>0</v>
      </c>
      <c r="AA131" s="68" t="s">
        <v>46</v>
      </c>
      <c r="AB131" s="69" t="s">
        <v>237</v>
      </c>
      <c r="AC131" s="185" t="s">
        <v>217</v>
      </c>
      <c r="AG131" s="81"/>
      <c r="AJ131" s="87" t="s">
        <v>89</v>
      </c>
      <c r="AK131" s="87">
        <v>1</v>
      </c>
      <c r="BB131" s="186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06"/>
      <c r="B132" s="406"/>
      <c r="C132" s="406"/>
      <c r="D132" s="406"/>
      <c r="E132" s="406"/>
      <c r="F132" s="406"/>
      <c r="G132" s="406"/>
      <c r="H132" s="406"/>
      <c r="I132" s="406"/>
      <c r="J132" s="406"/>
      <c r="K132" s="406"/>
      <c r="L132" s="406"/>
      <c r="M132" s="406"/>
      <c r="N132" s="406"/>
      <c r="O132" s="407"/>
      <c r="P132" s="403" t="s">
        <v>40</v>
      </c>
      <c r="Q132" s="404"/>
      <c r="R132" s="404"/>
      <c r="S132" s="404"/>
      <c r="T132" s="404"/>
      <c r="U132" s="404"/>
      <c r="V132" s="405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406"/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7"/>
      <c r="P133" s="403" t="s">
        <v>40</v>
      </c>
      <c r="Q133" s="404"/>
      <c r="R133" s="404"/>
      <c r="S133" s="404"/>
      <c r="T133" s="404"/>
      <c r="U133" s="404"/>
      <c r="V133" s="405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397" t="s">
        <v>238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65"/>
      <c r="AB134" s="65"/>
      <c r="AC134" s="82"/>
    </row>
    <row r="135" spans="1:68" ht="14.25" customHeight="1" x14ac:dyDescent="0.25">
      <c r="A135" s="398" t="s">
        <v>239</v>
      </c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  <c r="U135" s="398"/>
      <c r="V135" s="398"/>
      <c r="W135" s="398"/>
      <c r="X135" s="398"/>
      <c r="Y135" s="398"/>
      <c r="Z135" s="398"/>
      <c r="AA135" s="66"/>
      <c r="AB135" s="66"/>
      <c r="AC135" s="83"/>
    </row>
    <row r="136" spans="1:68" ht="27" customHeight="1" x14ac:dyDescent="0.25">
      <c r="A136" s="63" t="s">
        <v>240</v>
      </c>
      <c r="B136" s="63" t="s">
        <v>241</v>
      </c>
      <c r="C136" s="36">
        <v>4301071054</v>
      </c>
      <c r="D136" s="399">
        <v>4607111035639</v>
      </c>
      <c r="E136" s="399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243</v>
      </c>
      <c r="L136" s="37" t="s">
        <v>97</v>
      </c>
      <c r="M136" s="38" t="s">
        <v>86</v>
      </c>
      <c r="N136" s="38"/>
      <c r="O136" s="37">
        <v>180</v>
      </c>
      <c r="P136" s="45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401"/>
      <c r="R136" s="401"/>
      <c r="S136" s="401"/>
      <c r="T136" s="40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242</v>
      </c>
      <c r="AG136" s="81"/>
      <c r="AJ136" s="87" t="s">
        <v>98</v>
      </c>
      <c r="AK136" s="87">
        <v>6</v>
      </c>
      <c r="BB136" s="188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244</v>
      </c>
      <c r="B137" s="63" t="s">
        <v>245</v>
      </c>
      <c r="C137" s="36">
        <v>4301135540</v>
      </c>
      <c r="D137" s="399">
        <v>4607111035646</v>
      </c>
      <c r="E137" s="399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243</v>
      </c>
      <c r="L137" s="37" t="s">
        <v>97</v>
      </c>
      <c r="M137" s="38" t="s">
        <v>86</v>
      </c>
      <c r="N137" s="38"/>
      <c r="O137" s="37">
        <v>180</v>
      </c>
      <c r="P137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401"/>
      <c r="R137" s="401"/>
      <c r="S137" s="401"/>
      <c r="T137" s="40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242</v>
      </c>
      <c r="AG137" s="81"/>
      <c r="AJ137" s="87" t="s">
        <v>98</v>
      </c>
      <c r="AK137" s="87">
        <v>6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06"/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7"/>
      <c r="P138" s="403" t="s">
        <v>40</v>
      </c>
      <c r="Q138" s="404"/>
      <c r="R138" s="404"/>
      <c r="S138" s="404"/>
      <c r="T138" s="404"/>
      <c r="U138" s="404"/>
      <c r="V138" s="405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06"/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06"/>
      <c r="O139" s="407"/>
      <c r="P139" s="403" t="s">
        <v>40</v>
      </c>
      <c r="Q139" s="404"/>
      <c r="R139" s="404"/>
      <c r="S139" s="404"/>
      <c r="T139" s="404"/>
      <c r="U139" s="404"/>
      <c r="V139" s="405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97" t="s">
        <v>246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97"/>
      <c r="AA140" s="65"/>
      <c r="AB140" s="65"/>
      <c r="AC140" s="82"/>
    </row>
    <row r="141" spans="1:68" ht="14.25" customHeight="1" x14ac:dyDescent="0.25">
      <c r="A141" s="398" t="s">
        <v>155</v>
      </c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8"/>
      <c r="P141" s="398"/>
      <c r="Q141" s="398"/>
      <c r="R141" s="398"/>
      <c r="S141" s="398"/>
      <c r="T141" s="398"/>
      <c r="U141" s="398"/>
      <c r="V141" s="398"/>
      <c r="W141" s="398"/>
      <c r="X141" s="398"/>
      <c r="Y141" s="398"/>
      <c r="Z141" s="398"/>
      <c r="AA141" s="66"/>
      <c r="AB141" s="66"/>
      <c r="AC141" s="83"/>
    </row>
    <row r="142" spans="1:68" ht="27" customHeight="1" x14ac:dyDescent="0.25">
      <c r="A142" s="63" t="s">
        <v>247</v>
      </c>
      <c r="B142" s="63" t="s">
        <v>248</v>
      </c>
      <c r="C142" s="36">
        <v>4301135281</v>
      </c>
      <c r="D142" s="399">
        <v>4607111036568</v>
      </c>
      <c r="E142" s="399"/>
      <c r="F142" s="62">
        <v>0.28000000000000003</v>
      </c>
      <c r="G142" s="37">
        <v>6</v>
      </c>
      <c r="H142" s="62">
        <v>1.68</v>
      </c>
      <c r="I142" s="62">
        <v>2.1017999999999999</v>
      </c>
      <c r="J142" s="37">
        <v>140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401"/>
      <c r="R142" s="401"/>
      <c r="S142" s="401"/>
      <c r="T142" s="402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IFERROR(IF(X142="","",X142*0.00941),"")</f>
        <v>0</v>
      </c>
      <c r="AA142" s="68" t="s">
        <v>46</v>
      </c>
      <c r="AB142" s="69" t="s">
        <v>46</v>
      </c>
      <c r="AC142" s="191" t="s">
        <v>249</v>
      </c>
      <c r="AG142" s="81"/>
      <c r="AJ142" s="87" t="s">
        <v>89</v>
      </c>
      <c r="AK142" s="87">
        <v>1</v>
      </c>
      <c r="BB142" s="192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06"/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7"/>
      <c r="P143" s="403" t="s">
        <v>40</v>
      </c>
      <c r="Q143" s="404"/>
      <c r="R143" s="404"/>
      <c r="S143" s="404"/>
      <c r="T143" s="404"/>
      <c r="U143" s="404"/>
      <c r="V143" s="405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06"/>
      <c r="B144" s="406"/>
      <c r="C144" s="406"/>
      <c r="D144" s="406"/>
      <c r="E144" s="406"/>
      <c r="F144" s="406"/>
      <c r="G144" s="406"/>
      <c r="H144" s="406"/>
      <c r="I144" s="406"/>
      <c r="J144" s="406"/>
      <c r="K144" s="406"/>
      <c r="L144" s="406"/>
      <c r="M144" s="406"/>
      <c r="N144" s="406"/>
      <c r="O144" s="407"/>
      <c r="P144" s="403" t="s">
        <v>40</v>
      </c>
      <c r="Q144" s="404"/>
      <c r="R144" s="404"/>
      <c r="S144" s="404"/>
      <c r="T144" s="404"/>
      <c r="U144" s="404"/>
      <c r="V144" s="405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27.75" customHeight="1" x14ac:dyDescent="0.2">
      <c r="A145" s="396" t="s">
        <v>250</v>
      </c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  <c r="X145" s="396"/>
      <c r="Y145" s="396"/>
      <c r="Z145" s="396"/>
      <c r="AA145" s="54"/>
      <c r="AB145" s="54"/>
      <c r="AC145" s="54"/>
    </row>
    <row r="146" spans="1:68" ht="16.5" customHeight="1" x14ac:dyDescent="0.25">
      <c r="A146" s="397" t="s">
        <v>251</v>
      </c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397"/>
      <c r="P146" s="397"/>
      <c r="Q146" s="397"/>
      <c r="R146" s="397"/>
      <c r="S146" s="397"/>
      <c r="T146" s="397"/>
      <c r="U146" s="397"/>
      <c r="V146" s="397"/>
      <c r="W146" s="397"/>
      <c r="X146" s="397"/>
      <c r="Y146" s="397"/>
      <c r="Z146" s="397"/>
      <c r="AA146" s="65"/>
      <c r="AB146" s="65"/>
      <c r="AC146" s="82"/>
    </row>
    <row r="147" spans="1:68" ht="14.25" customHeight="1" x14ac:dyDescent="0.25">
      <c r="A147" s="398" t="s">
        <v>155</v>
      </c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  <c r="Z147" s="398"/>
      <c r="AA147" s="66"/>
      <c r="AB147" s="66"/>
      <c r="AC147" s="83"/>
    </row>
    <row r="148" spans="1:68" ht="27" customHeight="1" x14ac:dyDescent="0.25">
      <c r="A148" s="63" t="s">
        <v>252</v>
      </c>
      <c r="B148" s="63" t="s">
        <v>253</v>
      </c>
      <c r="C148" s="36">
        <v>4301135317</v>
      </c>
      <c r="D148" s="399">
        <v>4607111039057</v>
      </c>
      <c r="E148" s="399"/>
      <c r="F148" s="62">
        <v>1.8</v>
      </c>
      <c r="G148" s="37">
        <v>1</v>
      </c>
      <c r="H148" s="62">
        <v>1.8</v>
      </c>
      <c r="I148" s="62">
        <v>1.9</v>
      </c>
      <c r="J148" s="37">
        <v>234</v>
      </c>
      <c r="K148" s="37" t="s">
        <v>151</v>
      </c>
      <c r="L148" s="37" t="s">
        <v>88</v>
      </c>
      <c r="M148" s="38" t="s">
        <v>86</v>
      </c>
      <c r="N148" s="38"/>
      <c r="O148" s="37">
        <v>180</v>
      </c>
      <c r="P148" s="459" t="s">
        <v>254</v>
      </c>
      <c r="Q148" s="401"/>
      <c r="R148" s="401"/>
      <c r="S148" s="401"/>
      <c r="T148" s="402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IFERROR(IF(X148="","",X148*0.00502),"")</f>
        <v>0</v>
      </c>
      <c r="AA148" s="68" t="s">
        <v>46</v>
      </c>
      <c r="AB148" s="69" t="s">
        <v>46</v>
      </c>
      <c r="AC148" s="193" t="s">
        <v>217</v>
      </c>
      <c r="AG148" s="81"/>
      <c r="AJ148" s="87" t="s">
        <v>89</v>
      </c>
      <c r="AK148" s="87">
        <v>1</v>
      </c>
      <c r="BB148" s="194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6"/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7"/>
      <c r="P149" s="403" t="s">
        <v>40</v>
      </c>
      <c r="Q149" s="404"/>
      <c r="R149" s="404"/>
      <c r="S149" s="404"/>
      <c r="T149" s="404"/>
      <c r="U149" s="404"/>
      <c r="V149" s="405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06"/>
      <c r="B150" s="406"/>
      <c r="C150" s="406"/>
      <c r="D150" s="406"/>
      <c r="E150" s="406"/>
      <c r="F150" s="406"/>
      <c r="G150" s="406"/>
      <c r="H150" s="406"/>
      <c r="I150" s="406"/>
      <c r="J150" s="406"/>
      <c r="K150" s="406"/>
      <c r="L150" s="406"/>
      <c r="M150" s="406"/>
      <c r="N150" s="406"/>
      <c r="O150" s="407"/>
      <c r="P150" s="403" t="s">
        <v>40</v>
      </c>
      <c r="Q150" s="404"/>
      <c r="R150" s="404"/>
      <c r="S150" s="404"/>
      <c r="T150" s="404"/>
      <c r="U150" s="404"/>
      <c r="V150" s="405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97" t="s">
        <v>255</v>
      </c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97"/>
      <c r="AA151" s="65"/>
      <c r="AB151" s="65"/>
      <c r="AC151" s="82"/>
    </row>
    <row r="152" spans="1:68" ht="14.25" customHeight="1" x14ac:dyDescent="0.25">
      <c r="A152" s="398" t="s">
        <v>82</v>
      </c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  <c r="U152" s="398"/>
      <c r="V152" s="398"/>
      <c r="W152" s="398"/>
      <c r="X152" s="398"/>
      <c r="Y152" s="398"/>
      <c r="Z152" s="398"/>
      <c r="AA152" s="66"/>
      <c r="AB152" s="66"/>
      <c r="AC152" s="83"/>
    </row>
    <row r="153" spans="1:68" ht="16.5" customHeight="1" x14ac:dyDescent="0.25">
      <c r="A153" s="63" t="s">
        <v>256</v>
      </c>
      <c r="B153" s="63" t="s">
        <v>257</v>
      </c>
      <c r="C153" s="36">
        <v>4301071062</v>
      </c>
      <c r="D153" s="399">
        <v>4607111036384</v>
      </c>
      <c r="E153" s="399"/>
      <c r="F153" s="62">
        <v>5</v>
      </c>
      <c r="G153" s="37">
        <v>1</v>
      </c>
      <c r="H153" s="62">
        <v>5</v>
      </c>
      <c r="I153" s="62">
        <v>5.2106000000000003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60" t="s">
        <v>258</v>
      </c>
      <c r="Q153" s="401"/>
      <c r="R153" s="401"/>
      <c r="S153" s="401"/>
      <c r="T153" s="402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259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6.5" customHeight="1" x14ac:dyDescent="0.25">
      <c r="A154" s="63" t="s">
        <v>260</v>
      </c>
      <c r="B154" s="63" t="s">
        <v>261</v>
      </c>
      <c r="C154" s="36">
        <v>4301071056</v>
      </c>
      <c r="D154" s="399">
        <v>4640242180250</v>
      </c>
      <c r="E154" s="399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1" t="s">
        <v>262</v>
      </c>
      <c r="Q154" s="401"/>
      <c r="R154" s="401"/>
      <c r="S154" s="401"/>
      <c r="T154" s="402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264</v>
      </c>
      <c r="B155" s="63" t="s">
        <v>265</v>
      </c>
      <c r="C155" s="36">
        <v>4301071050</v>
      </c>
      <c r="D155" s="399">
        <v>4607111036216</v>
      </c>
      <c r="E155" s="399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103</v>
      </c>
      <c r="M155" s="38" t="s">
        <v>86</v>
      </c>
      <c r="N155" s="38"/>
      <c r="O155" s="37">
        <v>180</v>
      </c>
      <c r="P155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401"/>
      <c r="R155" s="401"/>
      <c r="S155" s="401"/>
      <c r="T155" s="40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266</v>
      </c>
      <c r="AG155" s="81"/>
      <c r="AJ155" s="87" t="s">
        <v>104</v>
      </c>
      <c r="AK155" s="87">
        <v>144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267</v>
      </c>
      <c r="B156" s="63" t="s">
        <v>268</v>
      </c>
      <c r="C156" s="36">
        <v>4301071061</v>
      </c>
      <c r="D156" s="399">
        <v>4607111036278</v>
      </c>
      <c r="E156" s="399"/>
      <c r="F156" s="62">
        <v>5</v>
      </c>
      <c r="G156" s="37">
        <v>1</v>
      </c>
      <c r="H156" s="62">
        <v>5</v>
      </c>
      <c r="I156" s="62">
        <v>5.2405999999999997</v>
      </c>
      <c r="J156" s="37">
        <v>84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63" t="s">
        <v>269</v>
      </c>
      <c r="Q156" s="401"/>
      <c r="R156" s="401"/>
      <c r="S156" s="401"/>
      <c r="T156" s="40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IFERROR(IF(X156="","",X156*0.0155),"")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40</v>
      </c>
      <c r="Q157" s="404"/>
      <c r="R157" s="404"/>
      <c r="S157" s="404"/>
      <c r="T157" s="404"/>
      <c r="U157" s="404"/>
      <c r="V157" s="405"/>
      <c r="W157" s="42" t="s">
        <v>39</v>
      </c>
      <c r="X157" s="43">
        <f>IFERROR(SUM(X153:X156),"0")</f>
        <v>0</v>
      </c>
      <c r="Y157" s="43">
        <f>IFERROR(SUM(Y153:Y156),"0")</f>
        <v>0</v>
      </c>
      <c r="Z157" s="43">
        <f>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7"/>
      <c r="P158" s="403" t="s">
        <v>40</v>
      </c>
      <c r="Q158" s="404"/>
      <c r="R158" s="404"/>
      <c r="S158" s="404"/>
      <c r="T158" s="404"/>
      <c r="U158" s="404"/>
      <c r="V158" s="405"/>
      <c r="W158" s="42" t="s">
        <v>0</v>
      </c>
      <c r="X158" s="43">
        <f>IFERROR(SUMPRODUCT(X153:X156*H153:H156),"0")</f>
        <v>0</v>
      </c>
      <c r="Y158" s="43">
        <f>IFERROR(SUMPRODUCT(Y153:Y156*H153:H156),"0")</f>
        <v>0</v>
      </c>
      <c r="Z158" s="42"/>
      <c r="AA158" s="67"/>
      <c r="AB158" s="67"/>
      <c r="AC158" s="67"/>
    </row>
    <row r="159" spans="1:68" ht="14.25" customHeight="1" x14ac:dyDescent="0.25">
      <c r="A159" s="398" t="s">
        <v>271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6"/>
      <c r="AB159" s="66"/>
      <c r="AC159" s="83"/>
    </row>
    <row r="160" spans="1:68" ht="27" customHeight="1" x14ac:dyDescent="0.25">
      <c r="A160" s="63" t="s">
        <v>272</v>
      </c>
      <c r="B160" s="63" t="s">
        <v>273</v>
      </c>
      <c r="C160" s="36">
        <v>4301080153</v>
      </c>
      <c r="D160" s="399">
        <v>4607111036827</v>
      </c>
      <c r="E160" s="399"/>
      <c r="F160" s="62">
        <v>1</v>
      </c>
      <c r="G160" s="37">
        <v>5</v>
      </c>
      <c r="H160" s="62">
        <v>5</v>
      </c>
      <c r="I160" s="62">
        <v>5.2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401"/>
      <c r="R160" s="401"/>
      <c r="S160" s="401"/>
      <c r="T160" s="40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274</v>
      </c>
      <c r="AG160" s="81"/>
      <c r="AJ160" s="87" t="s">
        <v>89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4301080154</v>
      </c>
      <c r="D161" s="399">
        <v>4607111036834</v>
      </c>
      <c r="E161" s="399"/>
      <c r="F161" s="62">
        <v>1</v>
      </c>
      <c r="G161" s="37">
        <v>5</v>
      </c>
      <c r="H161" s="62">
        <v>5</v>
      </c>
      <c r="I161" s="62">
        <v>5.2530000000000001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401"/>
      <c r="R161" s="401"/>
      <c r="S161" s="401"/>
      <c r="T161" s="40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274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40</v>
      </c>
      <c r="Q162" s="404"/>
      <c r="R162" s="404"/>
      <c r="S162" s="404"/>
      <c r="T162" s="404"/>
      <c r="U162" s="404"/>
      <c r="V162" s="405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40</v>
      </c>
      <c r="Q163" s="404"/>
      <c r="R163" s="404"/>
      <c r="S163" s="404"/>
      <c r="T163" s="404"/>
      <c r="U163" s="404"/>
      <c r="V163" s="405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96" t="s">
        <v>277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54"/>
      <c r="AB164" s="54"/>
      <c r="AC164" s="54"/>
    </row>
    <row r="165" spans="1:68" ht="16.5" customHeight="1" x14ac:dyDescent="0.25">
      <c r="A165" s="397" t="s">
        <v>278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65"/>
      <c r="AB165" s="65"/>
      <c r="AC165" s="82"/>
    </row>
    <row r="166" spans="1:68" ht="14.25" customHeight="1" x14ac:dyDescent="0.25">
      <c r="A166" s="398" t="s">
        <v>91</v>
      </c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98"/>
      <c r="AA166" s="66"/>
      <c r="AB166" s="66"/>
      <c r="AC166" s="83"/>
    </row>
    <row r="167" spans="1:68" ht="27" customHeight="1" x14ac:dyDescent="0.25">
      <c r="A167" s="63" t="s">
        <v>279</v>
      </c>
      <c r="B167" s="63" t="s">
        <v>280</v>
      </c>
      <c r="C167" s="36">
        <v>4301132097</v>
      </c>
      <c r="D167" s="399">
        <v>4607111035721</v>
      </c>
      <c r="E167" s="399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103</v>
      </c>
      <c r="M167" s="38" t="s">
        <v>86</v>
      </c>
      <c r="N167" s="38"/>
      <c r="O167" s="37">
        <v>365</v>
      </c>
      <c r="P167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401"/>
      <c r="R167" s="401"/>
      <c r="S167" s="401"/>
      <c r="T167" s="40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281</v>
      </c>
      <c r="AG167" s="81"/>
      <c r="AJ167" s="87" t="s">
        <v>104</v>
      </c>
      <c r="AK167" s="87">
        <v>70</v>
      </c>
      <c r="BB167" s="208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282</v>
      </c>
      <c r="B168" s="63" t="s">
        <v>283</v>
      </c>
      <c r="C168" s="36">
        <v>4301132100</v>
      </c>
      <c r="D168" s="399">
        <v>4607111035691</v>
      </c>
      <c r="E168" s="399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103</v>
      </c>
      <c r="M168" s="38" t="s">
        <v>86</v>
      </c>
      <c r="N168" s="38"/>
      <c r="O168" s="37">
        <v>365</v>
      </c>
      <c r="P168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401"/>
      <c r="R168" s="401"/>
      <c r="S168" s="401"/>
      <c r="T168" s="40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104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4301132079</v>
      </c>
      <c r="D169" s="399">
        <v>4607111038487</v>
      </c>
      <c r="E169" s="399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180</v>
      </c>
      <c r="P169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401"/>
      <c r="R169" s="401"/>
      <c r="S169" s="401"/>
      <c r="T169" s="40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98</v>
      </c>
      <c r="AK169" s="87">
        <v>14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6"/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7"/>
      <c r="P170" s="403" t="s">
        <v>40</v>
      </c>
      <c r="Q170" s="404"/>
      <c r="R170" s="404"/>
      <c r="S170" s="404"/>
      <c r="T170" s="404"/>
      <c r="U170" s="404"/>
      <c r="V170" s="405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406"/>
      <c r="B171" s="406"/>
      <c r="C171" s="406"/>
      <c r="D171" s="406"/>
      <c r="E171" s="406"/>
      <c r="F171" s="406"/>
      <c r="G171" s="406"/>
      <c r="H171" s="406"/>
      <c r="I171" s="406"/>
      <c r="J171" s="406"/>
      <c r="K171" s="406"/>
      <c r="L171" s="406"/>
      <c r="M171" s="406"/>
      <c r="N171" s="406"/>
      <c r="O171" s="407"/>
      <c r="P171" s="403" t="s">
        <v>40</v>
      </c>
      <c r="Q171" s="404"/>
      <c r="R171" s="404"/>
      <c r="S171" s="404"/>
      <c r="T171" s="404"/>
      <c r="U171" s="404"/>
      <c r="V171" s="405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98" t="s">
        <v>288</v>
      </c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  <c r="X172" s="398"/>
      <c r="Y172" s="398"/>
      <c r="Z172" s="398"/>
      <c r="AA172" s="66"/>
      <c r="AB172" s="66"/>
      <c r="AC172" s="83"/>
    </row>
    <row r="173" spans="1:68" ht="27" customHeight="1" x14ac:dyDescent="0.25">
      <c r="A173" s="63" t="s">
        <v>289</v>
      </c>
      <c r="B173" s="63" t="s">
        <v>290</v>
      </c>
      <c r="C173" s="36">
        <v>4301051855</v>
      </c>
      <c r="D173" s="399">
        <v>4680115885875</v>
      </c>
      <c r="E173" s="399"/>
      <c r="F173" s="62">
        <v>1</v>
      </c>
      <c r="G173" s="37">
        <v>9</v>
      </c>
      <c r="H173" s="62">
        <v>9</v>
      </c>
      <c r="I173" s="62">
        <v>9.48</v>
      </c>
      <c r="J173" s="37">
        <v>56</v>
      </c>
      <c r="K173" s="37" t="s">
        <v>295</v>
      </c>
      <c r="L173" s="37" t="s">
        <v>88</v>
      </c>
      <c r="M173" s="38" t="s">
        <v>294</v>
      </c>
      <c r="N173" s="38"/>
      <c r="O173" s="37">
        <v>365</v>
      </c>
      <c r="P173" s="469" t="s">
        <v>291</v>
      </c>
      <c r="Q173" s="401"/>
      <c r="R173" s="401"/>
      <c r="S173" s="401"/>
      <c r="T173" s="402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IFERROR(IF(X173="","",X173*0.02175),"")</f>
        <v>0</v>
      </c>
      <c r="AA173" s="68" t="s">
        <v>46</v>
      </c>
      <c r="AB173" s="69" t="s">
        <v>46</v>
      </c>
      <c r="AC173" s="213" t="s">
        <v>292</v>
      </c>
      <c r="AG173" s="81"/>
      <c r="AJ173" s="87" t="s">
        <v>89</v>
      </c>
      <c r="AK173" s="87">
        <v>1</v>
      </c>
      <c r="BB173" s="214" t="s">
        <v>293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296</v>
      </c>
      <c r="B174" s="63" t="s">
        <v>297</v>
      </c>
      <c r="C174" s="36">
        <v>4301051319</v>
      </c>
      <c r="D174" s="399">
        <v>4680115881204</v>
      </c>
      <c r="E174" s="399"/>
      <c r="F174" s="62">
        <v>0.33</v>
      </c>
      <c r="G174" s="37">
        <v>6</v>
      </c>
      <c r="H174" s="62">
        <v>1.98</v>
      </c>
      <c r="I174" s="62">
        <v>2.246</v>
      </c>
      <c r="J174" s="37">
        <v>156</v>
      </c>
      <c r="K174" s="37" t="s">
        <v>87</v>
      </c>
      <c r="L174" s="37" t="s">
        <v>88</v>
      </c>
      <c r="M174" s="38" t="s">
        <v>294</v>
      </c>
      <c r="N174" s="38"/>
      <c r="O174" s="37">
        <v>365</v>
      </c>
      <c r="P174" s="47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401"/>
      <c r="R174" s="401"/>
      <c r="S174" s="401"/>
      <c r="T174" s="40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IFERROR(IF(X174="","",X174*0.00753),"")</f>
        <v>0</v>
      </c>
      <c r="AA174" s="68" t="s">
        <v>46</v>
      </c>
      <c r="AB174" s="69" t="s">
        <v>46</v>
      </c>
      <c r="AC174" s="215" t="s">
        <v>298</v>
      </c>
      <c r="AG174" s="81"/>
      <c r="AJ174" s="87" t="s">
        <v>89</v>
      </c>
      <c r="AK174" s="87">
        <v>1</v>
      </c>
      <c r="BB174" s="216" t="s">
        <v>293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40</v>
      </c>
      <c r="Q175" s="404"/>
      <c r="R175" s="404"/>
      <c r="S175" s="404"/>
      <c r="T175" s="404"/>
      <c r="U175" s="404"/>
      <c r="V175" s="405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06"/>
      <c r="B176" s="406"/>
      <c r="C176" s="406"/>
      <c r="D176" s="406"/>
      <c r="E176" s="406"/>
      <c r="F176" s="406"/>
      <c r="G176" s="406"/>
      <c r="H176" s="406"/>
      <c r="I176" s="406"/>
      <c r="J176" s="406"/>
      <c r="K176" s="406"/>
      <c r="L176" s="406"/>
      <c r="M176" s="406"/>
      <c r="N176" s="406"/>
      <c r="O176" s="407"/>
      <c r="P176" s="403" t="s">
        <v>40</v>
      </c>
      <c r="Q176" s="404"/>
      <c r="R176" s="404"/>
      <c r="S176" s="404"/>
      <c r="T176" s="404"/>
      <c r="U176" s="404"/>
      <c r="V176" s="405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27.75" customHeight="1" x14ac:dyDescent="0.2">
      <c r="A177" s="396" t="s">
        <v>299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54"/>
      <c r="AB177" s="54"/>
      <c r="AC177" s="54"/>
    </row>
    <row r="178" spans="1:68" ht="16.5" customHeight="1" x14ac:dyDescent="0.25">
      <c r="A178" s="397" t="s">
        <v>300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65"/>
      <c r="AB178" s="65"/>
      <c r="AC178" s="82"/>
    </row>
    <row r="179" spans="1:68" ht="14.25" customHeight="1" x14ac:dyDescent="0.25">
      <c r="A179" s="398" t="s">
        <v>155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6"/>
      <c r="AB179" s="66"/>
      <c r="AC179" s="83"/>
    </row>
    <row r="180" spans="1:68" ht="27" customHeight="1" x14ac:dyDescent="0.25">
      <c r="A180" s="63" t="s">
        <v>301</v>
      </c>
      <c r="B180" s="63" t="s">
        <v>302</v>
      </c>
      <c r="C180" s="36">
        <v>4301135707</v>
      </c>
      <c r="D180" s="399">
        <v>4620207490198</v>
      </c>
      <c r="E180" s="399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96</v>
      </c>
      <c r="L180" s="37" t="s">
        <v>88</v>
      </c>
      <c r="M180" s="38" t="s">
        <v>86</v>
      </c>
      <c r="N180" s="38"/>
      <c r="O180" s="37">
        <v>180</v>
      </c>
      <c r="P180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401"/>
      <c r="R180" s="401"/>
      <c r="S180" s="401"/>
      <c r="T180" s="40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7" t="s">
        <v>303</v>
      </c>
      <c r="AG180" s="81"/>
      <c r="AJ180" s="87" t="s">
        <v>89</v>
      </c>
      <c r="AK180" s="87">
        <v>1</v>
      </c>
      <c r="BB180" s="218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304</v>
      </c>
      <c r="B181" s="63" t="s">
        <v>305</v>
      </c>
      <c r="C181" s="36">
        <v>4301135719</v>
      </c>
      <c r="D181" s="399">
        <v>4620207490235</v>
      </c>
      <c r="E181" s="399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401"/>
      <c r="R181" s="401"/>
      <c r="S181" s="401"/>
      <c r="T181" s="40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4301135697</v>
      </c>
      <c r="D182" s="399">
        <v>4620207490259</v>
      </c>
      <c r="E182" s="399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401"/>
      <c r="R182" s="401"/>
      <c r="S182" s="401"/>
      <c r="T182" s="40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303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40</v>
      </c>
      <c r="Q183" s="404"/>
      <c r="R183" s="404"/>
      <c r="S183" s="404"/>
      <c r="T183" s="404"/>
      <c r="U183" s="404"/>
      <c r="V183" s="405"/>
      <c r="W183" s="42" t="s">
        <v>39</v>
      </c>
      <c r="X183" s="43">
        <f>IFERROR(SUM(X180:X182),"0")</f>
        <v>0</v>
      </c>
      <c r="Y183" s="43">
        <f>IFERROR(SUM(Y180:Y182),"0")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6"/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7"/>
      <c r="P184" s="403" t="s">
        <v>40</v>
      </c>
      <c r="Q184" s="404"/>
      <c r="R184" s="404"/>
      <c r="S184" s="404"/>
      <c r="T184" s="404"/>
      <c r="U184" s="404"/>
      <c r="V184" s="405"/>
      <c r="W184" s="42" t="s">
        <v>0</v>
      </c>
      <c r="X184" s="43">
        <f>IFERROR(SUMPRODUCT(X180:X182*H180:H182),"0")</f>
        <v>0</v>
      </c>
      <c r="Y184" s="43">
        <f>IFERROR(SUMPRODUCT(Y180:Y182*H180:H182),"0")</f>
        <v>0</v>
      </c>
      <c r="Z184" s="42"/>
      <c r="AA184" s="67"/>
      <c r="AB184" s="67"/>
      <c r="AC184" s="67"/>
    </row>
    <row r="185" spans="1:68" ht="16.5" customHeight="1" x14ac:dyDescent="0.25">
      <c r="A185" s="397" t="s">
        <v>309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65"/>
      <c r="AB185" s="65"/>
      <c r="AC185" s="82"/>
    </row>
    <row r="186" spans="1:68" ht="14.25" customHeight="1" x14ac:dyDescent="0.25">
      <c r="A186" s="398" t="s">
        <v>82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66"/>
      <c r="AB186" s="66"/>
      <c r="AC186" s="83"/>
    </row>
    <row r="187" spans="1:68" ht="16.5" customHeight="1" x14ac:dyDescent="0.25">
      <c r="A187" s="63" t="s">
        <v>310</v>
      </c>
      <c r="B187" s="63" t="s">
        <v>311</v>
      </c>
      <c r="C187" s="36">
        <v>4301070948</v>
      </c>
      <c r="D187" s="399">
        <v>4607111037022</v>
      </c>
      <c r="E187" s="399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97</v>
      </c>
      <c r="M187" s="38" t="s">
        <v>86</v>
      </c>
      <c r="N187" s="38"/>
      <c r="O187" s="37">
        <v>180</v>
      </c>
      <c r="P187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401"/>
      <c r="R187" s="401"/>
      <c r="S187" s="401"/>
      <c r="T187" s="40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312</v>
      </c>
      <c r="AG187" s="81"/>
      <c r="AJ187" s="87" t="s">
        <v>98</v>
      </c>
      <c r="AK187" s="87">
        <v>12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4301070990</v>
      </c>
      <c r="D188" s="399">
        <v>4607111038494</v>
      </c>
      <c r="E188" s="399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88</v>
      </c>
      <c r="M188" s="38" t="s">
        <v>86</v>
      </c>
      <c r="N188" s="38"/>
      <c r="O188" s="37">
        <v>180</v>
      </c>
      <c r="P188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401"/>
      <c r="R188" s="401"/>
      <c r="S188" s="401"/>
      <c r="T188" s="40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89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4301070966</v>
      </c>
      <c r="D189" s="399">
        <v>4607111038135</v>
      </c>
      <c r="E189" s="399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401"/>
      <c r="R189" s="401"/>
      <c r="S189" s="401"/>
      <c r="T189" s="40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06"/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7"/>
      <c r="P190" s="403" t="s">
        <v>40</v>
      </c>
      <c r="Q190" s="404"/>
      <c r="R190" s="404"/>
      <c r="S190" s="404"/>
      <c r="T190" s="404"/>
      <c r="U190" s="404"/>
      <c r="V190" s="405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06"/>
      <c r="B191" s="406"/>
      <c r="C191" s="406"/>
      <c r="D191" s="406"/>
      <c r="E191" s="406"/>
      <c r="F191" s="406"/>
      <c r="G191" s="406"/>
      <c r="H191" s="406"/>
      <c r="I191" s="406"/>
      <c r="J191" s="406"/>
      <c r="K191" s="406"/>
      <c r="L191" s="406"/>
      <c r="M191" s="406"/>
      <c r="N191" s="406"/>
      <c r="O191" s="407"/>
      <c r="P191" s="403" t="s">
        <v>40</v>
      </c>
      <c r="Q191" s="404"/>
      <c r="R191" s="404"/>
      <c r="S191" s="404"/>
      <c r="T191" s="404"/>
      <c r="U191" s="404"/>
      <c r="V191" s="405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7" t="s">
        <v>319</v>
      </c>
      <c r="B192" s="397"/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65"/>
      <c r="AB192" s="65"/>
      <c r="AC192" s="82"/>
    </row>
    <row r="193" spans="1:68" ht="14.25" customHeight="1" x14ac:dyDescent="0.25">
      <c r="A193" s="398" t="s">
        <v>82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66"/>
      <c r="AB193" s="66"/>
      <c r="AC193" s="83"/>
    </row>
    <row r="194" spans="1:68" ht="27" customHeight="1" x14ac:dyDescent="0.25">
      <c r="A194" s="63" t="s">
        <v>320</v>
      </c>
      <c r="B194" s="63" t="s">
        <v>321</v>
      </c>
      <c r="C194" s="36">
        <v>4301070996</v>
      </c>
      <c r="D194" s="399">
        <v>4607111038654</v>
      </c>
      <c r="E194" s="399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401"/>
      <c r="R194" s="401"/>
      <c r="S194" s="401"/>
      <c r="T194" s="402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322</v>
      </c>
      <c r="AG194" s="81"/>
      <c r="AJ194" s="87" t="s">
        <v>89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323</v>
      </c>
      <c r="B195" s="63" t="s">
        <v>324</v>
      </c>
      <c r="C195" s="36">
        <v>4301070997</v>
      </c>
      <c r="D195" s="399">
        <v>4607111038586</v>
      </c>
      <c r="E195" s="399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401"/>
      <c r="R195" s="401"/>
      <c r="S195" s="401"/>
      <c r="T195" s="402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322</v>
      </c>
      <c r="AG195" s="81"/>
      <c r="AJ195" s="87" t="s">
        <v>98</v>
      </c>
      <c r="AK195" s="87">
        <v>12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4301070962</v>
      </c>
      <c r="D196" s="399">
        <v>4607111038609</v>
      </c>
      <c r="E196" s="399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401"/>
      <c r="R196" s="401"/>
      <c r="S196" s="401"/>
      <c r="T196" s="402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327</v>
      </c>
      <c r="AG196" s="81"/>
      <c r="AJ196" s="87" t="s">
        <v>89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4301070963</v>
      </c>
      <c r="D197" s="399">
        <v>4607111038630</v>
      </c>
      <c r="E197" s="399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97</v>
      </c>
      <c r="M197" s="38" t="s">
        <v>86</v>
      </c>
      <c r="N197" s="38"/>
      <c r="O197" s="37">
        <v>180</v>
      </c>
      <c r="P197" s="4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401"/>
      <c r="R197" s="401"/>
      <c r="S197" s="401"/>
      <c r="T197" s="402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327</v>
      </c>
      <c r="AG197" s="81"/>
      <c r="AJ197" s="87" t="s">
        <v>98</v>
      </c>
      <c r="AK197" s="87">
        <v>12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4301070959</v>
      </c>
      <c r="D198" s="399">
        <v>4607111038616</v>
      </c>
      <c r="E198" s="399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401"/>
      <c r="R198" s="401"/>
      <c r="S198" s="401"/>
      <c r="T198" s="402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322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4301070960</v>
      </c>
      <c r="D199" s="399">
        <v>4607111038623</v>
      </c>
      <c r="E199" s="399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97</v>
      </c>
      <c r="M199" s="38" t="s">
        <v>86</v>
      </c>
      <c r="N199" s="38"/>
      <c r="O199" s="37">
        <v>180</v>
      </c>
      <c r="P199" s="4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401"/>
      <c r="R199" s="401"/>
      <c r="S199" s="401"/>
      <c r="T199" s="402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322</v>
      </c>
      <c r="AG199" s="81"/>
      <c r="AJ199" s="87" t="s">
        <v>98</v>
      </c>
      <c r="AK199" s="87">
        <v>12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7"/>
      <c r="P200" s="403" t="s">
        <v>40</v>
      </c>
      <c r="Q200" s="404"/>
      <c r="R200" s="404"/>
      <c r="S200" s="404"/>
      <c r="T200" s="404"/>
      <c r="U200" s="404"/>
      <c r="V200" s="405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40</v>
      </c>
      <c r="Q201" s="404"/>
      <c r="R201" s="404"/>
      <c r="S201" s="404"/>
      <c r="T201" s="404"/>
      <c r="U201" s="404"/>
      <c r="V201" s="405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7" t="s">
        <v>334</v>
      </c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65"/>
      <c r="AB202" s="65"/>
      <c r="AC202" s="82"/>
    </row>
    <row r="203" spans="1:68" ht="14.25" customHeight="1" x14ac:dyDescent="0.25">
      <c r="A203" s="398" t="s">
        <v>82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6"/>
      <c r="AB203" s="66"/>
      <c r="AC203" s="83"/>
    </row>
    <row r="204" spans="1:68" ht="27" customHeight="1" x14ac:dyDescent="0.25">
      <c r="A204" s="63" t="s">
        <v>335</v>
      </c>
      <c r="B204" s="63" t="s">
        <v>336</v>
      </c>
      <c r="C204" s="36">
        <v>4301070915</v>
      </c>
      <c r="D204" s="399">
        <v>4607111035882</v>
      </c>
      <c r="E204" s="399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401"/>
      <c r="R204" s="401"/>
      <c r="S204" s="401"/>
      <c r="T204" s="40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337</v>
      </c>
      <c r="AG204" s="81"/>
      <c r="AJ204" s="87" t="s">
        <v>89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4301070921</v>
      </c>
      <c r="D205" s="399">
        <v>4607111035905</v>
      </c>
      <c r="E205" s="399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401"/>
      <c r="R205" s="401"/>
      <c r="S205" s="401"/>
      <c r="T205" s="402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337</v>
      </c>
      <c r="AG205" s="81"/>
      <c r="AJ205" s="87" t="s">
        <v>98</v>
      </c>
      <c r="AK205" s="87">
        <v>12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4301070917</v>
      </c>
      <c r="D206" s="399">
        <v>4607111035912</v>
      </c>
      <c r="E206" s="399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401"/>
      <c r="R206" s="401"/>
      <c r="S206" s="401"/>
      <c r="T206" s="40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342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4301070920</v>
      </c>
      <c r="D207" s="399">
        <v>4607111035929</v>
      </c>
      <c r="E207" s="399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401"/>
      <c r="R207" s="401"/>
      <c r="S207" s="401"/>
      <c r="T207" s="402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342</v>
      </c>
      <c r="AG207" s="81"/>
      <c r="AJ207" s="87" t="s">
        <v>98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40</v>
      </c>
      <c r="Q208" s="404"/>
      <c r="R208" s="404"/>
      <c r="S208" s="404"/>
      <c r="T208" s="404"/>
      <c r="U208" s="404"/>
      <c r="V208" s="405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6"/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  <c r="O209" s="407"/>
      <c r="P209" s="403" t="s">
        <v>40</v>
      </c>
      <c r="Q209" s="404"/>
      <c r="R209" s="404"/>
      <c r="S209" s="404"/>
      <c r="T209" s="404"/>
      <c r="U209" s="404"/>
      <c r="V209" s="405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7" t="s">
        <v>345</v>
      </c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65"/>
      <c r="AB210" s="65"/>
      <c r="AC210" s="82"/>
    </row>
    <row r="211" spans="1:68" ht="14.25" customHeight="1" x14ac:dyDescent="0.25">
      <c r="A211" s="398" t="s">
        <v>82</v>
      </c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  <c r="X211" s="398"/>
      <c r="Y211" s="398"/>
      <c r="Z211" s="398"/>
      <c r="AA211" s="66"/>
      <c r="AB211" s="66"/>
      <c r="AC211" s="83"/>
    </row>
    <row r="212" spans="1:68" ht="16.5" customHeight="1" x14ac:dyDescent="0.25">
      <c r="A212" s="63" t="s">
        <v>346</v>
      </c>
      <c r="B212" s="63" t="s">
        <v>347</v>
      </c>
      <c r="C212" s="36">
        <v>4301070912</v>
      </c>
      <c r="D212" s="399">
        <v>4607111037213</v>
      </c>
      <c r="E212" s="399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401"/>
      <c r="R212" s="401"/>
      <c r="S212" s="401"/>
      <c r="T212" s="40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9" t="s">
        <v>348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7"/>
      <c r="P213" s="403" t="s">
        <v>40</v>
      </c>
      <c r="Q213" s="404"/>
      <c r="R213" s="404"/>
      <c r="S213" s="404"/>
      <c r="T213" s="404"/>
      <c r="U213" s="404"/>
      <c r="V213" s="405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406"/>
      <c r="B214" s="406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  <c r="O214" s="407"/>
      <c r="P214" s="403" t="s">
        <v>40</v>
      </c>
      <c r="Q214" s="404"/>
      <c r="R214" s="404"/>
      <c r="S214" s="404"/>
      <c r="T214" s="404"/>
      <c r="U214" s="404"/>
      <c r="V214" s="405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7" t="s">
        <v>349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5"/>
      <c r="AB215" s="65"/>
      <c r="AC215" s="82"/>
    </row>
    <row r="216" spans="1:68" ht="14.25" customHeight="1" x14ac:dyDescent="0.25">
      <c r="A216" s="398" t="s">
        <v>288</v>
      </c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  <c r="U216" s="398"/>
      <c r="V216" s="398"/>
      <c r="W216" s="398"/>
      <c r="X216" s="398"/>
      <c r="Y216" s="398"/>
      <c r="Z216" s="398"/>
      <c r="AA216" s="66"/>
      <c r="AB216" s="66"/>
      <c r="AC216" s="83"/>
    </row>
    <row r="217" spans="1:68" ht="27" customHeight="1" x14ac:dyDescent="0.25">
      <c r="A217" s="63" t="s">
        <v>350</v>
      </c>
      <c r="B217" s="63" t="s">
        <v>351</v>
      </c>
      <c r="C217" s="36">
        <v>4301051320</v>
      </c>
      <c r="D217" s="399">
        <v>4680115881334</v>
      </c>
      <c r="E217" s="399"/>
      <c r="F217" s="62">
        <v>0.33</v>
      </c>
      <c r="G217" s="37">
        <v>6</v>
      </c>
      <c r="H217" s="62">
        <v>1.98</v>
      </c>
      <c r="I217" s="62">
        <v>2.27</v>
      </c>
      <c r="J217" s="37">
        <v>156</v>
      </c>
      <c r="K217" s="37" t="s">
        <v>87</v>
      </c>
      <c r="L217" s="37" t="s">
        <v>88</v>
      </c>
      <c r="M217" s="38" t="s">
        <v>294</v>
      </c>
      <c r="N217" s="38"/>
      <c r="O217" s="37">
        <v>365</v>
      </c>
      <c r="P217" s="48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401"/>
      <c r="R217" s="401"/>
      <c r="S217" s="401"/>
      <c r="T217" s="40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IFERROR(IF(X217="","",X217*0.00753),"")</f>
        <v>0</v>
      </c>
      <c r="AA217" s="68" t="s">
        <v>46</v>
      </c>
      <c r="AB217" s="69" t="s">
        <v>46</v>
      </c>
      <c r="AC217" s="251" t="s">
        <v>352</v>
      </c>
      <c r="AG217" s="81"/>
      <c r="AJ217" s="87" t="s">
        <v>89</v>
      </c>
      <c r="AK217" s="87">
        <v>1</v>
      </c>
      <c r="BB217" s="252" t="s">
        <v>293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6"/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7"/>
      <c r="P218" s="403" t="s">
        <v>40</v>
      </c>
      <c r="Q218" s="404"/>
      <c r="R218" s="404"/>
      <c r="S218" s="404"/>
      <c r="T218" s="404"/>
      <c r="U218" s="404"/>
      <c r="V218" s="405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406"/>
      <c r="B219" s="406"/>
      <c r="C219" s="406"/>
      <c r="D219" s="406"/>
      <c r="E219" s="406"/>
      <c r="F219" s="406"/>
      <c r="G219" s="406"/>
      <c r="H219" s="406"/>
      <c r="I219" s="406"/>
      <c r="J219" s="406"/>
      <c r="K219" s="406"/>
      <c r="L219" s="406"/>
      <c r="M219" s="406"/>
      <c r="N219" s="406"/>
      <c r="O219" s="407"/>
      <c r="P219" s="403" t="s">
        <v>40</v>
      </c>
      <c r="Q219" s="404"/>
      <c r="R219" s="404"/>
      <c r="S219" s="404"/>
      <c r="T219" s="404"/>
      <c r="U219" s="404"/>
      <c r="V219" s="405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97" t="s">
        <v>353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65"/>
      <c r="AB220" s="65"/>
      <c r="AC220" s="82"/>
    </row>
    <row r="221" spans="1:68" ht="14.25" customHeight="1" x14ac:dyDescent="0.25">
      <c r="A221" s="398" t="s">
        <v>82</v>
      </c>
      <c r="B221" s="398"/>
      <c r="C221" s="398"/>
      <c r="D221" s="398"/>
      <c r="E221" s="398"/>
      <c r="F221" s="398"/>
      <c r="G221" s="398"/>
      <c r="H221" s="398"/>
      <c r="I221" s="398"/>
      <c r="J221" s="398"/>
      <c r="K221" s="398"/>
      <c r="L221" s="398"/>
      <c r="M221" s="398"/>
      <c r="N221" s="398"/>
      <c r="O221" s="398"/>
      <c r="P221" s="398"/>
      <c r="Q221" s="398"/>
      <c r="R221" s="398"/>
      <c r="S221" s="398"/>
      <c r="T221" s="398"/>
      <c r="U221" s="398"/>
      <c r="V221" s="398"/>
      <c r="W221" s="398"/>
      <c r="X221" s="398"/>
      <c r="Y221" s="398"/>
      <c r="Z221" s="398"/>
      <c r="AA221" s="66"/>
      <c r="AB221" s="66"/>
      <c r="AC221" s="83"/>
    </row>
    <row r="222" spans="1:68" ht="16.5" customHeight="1" x14ac:dyDescent="0.25">
      <c r="A222" s="63" t="s">
        <v>354</v>
      </c>
      <c r="B222" s="63" t="s">
        <v>355</v>
      </c>
      <c r="C222" s="36">
        <v>4301071063</v>
      </c>
      <c r="D222" s="399">
        <v>4607111039019</v>
      </c>
      <c r="E222" s="399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8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401"/>
      <c r="R222" s="401"/>
      <c r="S222" s="401"/>
      <c r="T222" s="402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356</v>
      </c>
      <c r="AG222" s="81"/>
      <c r="AJ222" s="87" t="s">
        <v>89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357</v>
      </c>
      <c r="B223" s="63" t="s">
        <v>358</v>
      </c>
      <c r="C223" s="36">
        <v>4301071000</v>
      </c>
      <c r="D223" s="399">
        <v>4607111038708</v>
      </c>
      <c r="E223" s="399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401"/>
      <c r="R223" s="401"/>
      <c r="S223" s="401"/>
      <c r="T223" s="402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356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6"/>
      <c r="B224" s="406"/>
      <c r="C224" s="406"/>
      <c r="D224" s="406"/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7"/>
      <c r="P224" s="403" t="s">
        <v>40</v>
      </c>
      <c r="Q224" s="404"/>
      <c r="R224" s="404"/>
      <c r="S224" s="404"/>
      <c r="T224" s="404"/>
      <c r="U224" s="404"/>
      <c r="V224" s="405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406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06"/>
      <c r="O225" s="407"/>
      <c r="P225" s="403" t="s">
        <v>40</v>
      </c>
      <c r="Q225" s="404"/>
      <c r="R225" s="404"/>
      <c r="S225" s="404"/>
      <c r="T225" s="404"/>
      <c r="U225" s="404"/>
      <c r="V225" s="405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96" t="s">
        <v>359</v>
      </c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  <c r="X226" s="396"/>
      <c r="Y226" s="396"/>
      <c r="Z226" s="396"/>
      <c r="AA226" s="54"/>
      <c r="AB226" s="54"/>
      <c r="AC226" s="54"/>
    </row>
    <row r="227" spans="1:68" ht="16.5" customHeight="1" x14ac:dyDescent="0.25">
      <c r="A227" s="397" t="s">
        <v>360</v>
      </c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7"/>
      <c r="P227" s="397"/>
      <c r="Q227" s="397"/>
      <c r="R227" s="397"/>
      <c r="S227" s="397"/>
      <c r="T227" s="397"/>
      <c r="U227" s="397"/>
      <c r="V227" s="397"/>
      <c r="W227" s="397"/>
      <c r="X227" s="397"/>
      <c r="Y227" s="397"/>
      <c r="Z227" s="397"/>
      <c r="AA227" s="65"/>
      <c r="AB227" s="65"/>
      <c r="AC227" s="82"/>
    </row>
    <row r="228" spans="1:68" ht="14.25" customHeight="1" x14ac:dyDescent="0.25">
      <c r="A228" s="398" t="s">
        <v>82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6"/>
      <c r="AB228" s="66"/>
      <c r="AC228" s="83"/>
    </row>
    <row r="229" spans="1:68" ht="27" customHeight="1" x14ac:dyDescent="0.25">
      <c r="A229" s="63" t="s">
        <v>361</v>
      </c>
      <c r="B229" s="63" t="s">
        <v>362</v>
      </c>
      <c r="C229" s="36">
        <v>4301071036</v>
      </c>
      <c r="D229" s="399">
        <v>4607111036162</v>
      </c>
      <c r="E229" s="399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90</v>
      </c>
      <c r="P229" s="4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401"/>
      <c r="R229" s="401"/>
      <c r="S229" s="401"/>
      <c r="T229" s="40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363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6"/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7"/>
      <c r="P230" s="403" t="s">
        <v>40</v>
      </c>
      <c r="Q230" s="404"/>
      <c r="R230" s="404"/>
      <c r="S230" s="404"/>
      <c r="T230" s="404"/>
      <c r="U230" s="404"/>
      <c r="V230" s="405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7"/>
      <c r="P231" s="403" t="s">
        <v>40</v>
      </c>
      <c r="Q231" s="404"/>
      <c r="R231" s="404"/>
      <c r="S231" s="404"/>
      <c r="T231" s="404"/>
      <c r="U231" s="404"/>
      <c r="V231" s="405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96" t="s">
        <v>364</v>
      </c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  <c r="X232" s="396"/>
      <c r="Y232" s="396"/>
      <c r="Z232" s="396"/>
      <c r="AA232" s="54"/>
      <c r="AB232" s="54"/>
      <c r="AC232" s="54"/>
    </row>
    <row r="233" spans="1:68" ht="16.5" customHeight="1" x14ac:dyDescent="0.25">
      <c r="A233" s="397" t="s">
        <v>365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397"/>
      <c r="AA233" s="65"/>
      <c r="AB233" s="65"/>
      <c r="AC233" s="82"/>
    </row>
    <row r="234" spans="1:68" ht="14.25" customHeight="1" x14ac:dyDescent="0.25">
      <c r="A234" s="398" t="s">
        <v>82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66"/>
      <c r="AB234" s="66"/>
      <c r="AC234" s="83"/>
    </row>
    <row r="235" spans="1:68" ht="27" customHeight="1" x14ac:dyDescent="0.25">
      <c r="A235" s="63" t="s">
        <v>366</v>
      </c>
      <c r="B235" s="63" t="s">
        <v>367</v>
      </c>
      <c r="C235" s="36">
        <v>4301071029</v>
      </c>
      <c r="D235" s="399">
        <v>4607111035899</v>
      </c>
      <c r="E235" s="399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87</v>
      </c>
      <c r="L235" s="37" t="s">
        <v>103</v>
      </c>
      <c r="M235" s="38" t="s">
        <v>86</v>
      </c>
      <c r="N235" s="38"/>
      <c r="O235" s="37">
        <v>180</v>
      </c>
      <c r="P235" s="49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401"/>
      <c r="R235" s="401"/>
      <c r="S235" s="401"/>
      <c r="T235" s="402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266</v>
      </c>
      <c r="AG235" s="81"/>
      <c r="AJ235" s="87" t="s">
        <v>104</v>
      </c>
      <c r="AK235" s="87">
        <v>84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368</v>
      </c>
      <c r="B236" s="63" t="s">
        <v>369</v>
      </c>
      <c r="C236" s="36">
        <v>4301070991</v>
      </c>
      <c r="D236" s="399">
        <v>4607111038180</v>
      </c>
      <c r="E236" s="399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401"/>
      <c r="R236" s="401"/>
      <c r="S236" s="401"/>
      <c r="T236" s="40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370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6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7"/>
      <c r="P237" s="403" t="s">
        <v>40</v>
      </c>
      <c r="Q237" s="404"/>
      <c r="R237" s="404"/>
      <c r="S237" s="404"/>
      <c r="T237" s="404"/>
      <c r="U237" s="404"/>
      <c r="V237" s="405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7"/>
      <c r="P238" s="403" t="s">
        <v>40</v>
      </c>
      <c r="Q238" s="404"/>
      <c r="R238" s="404"/>
      <c r="S238" s="404"/>
      <c r="T238" s="404"/>
      <c r="U238" s="404"/>
      <c r="V238" s="405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97" t="s">
        <v>371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97"/>
      <c r="AA239" s="65"/>
      <c r="AB239" s="65"/>
      <c r="AC239" s="82"/>
    </row>
    <row r="240" spans="1:68" ht="14.25" customHeight="1" x14ac:dyDescent="0.25">
      <c r="A240" s="398" t="s">
        <v>82</v>
      </c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  <c r="V240" s="398"/>
      <c r="W240" s="398"/>
      <c r="X240" s="398"/>
      <c r="Y240" s="398"/>
      <c r="Z240" s="398"/>
      <c r="AA240" s="66"/>
      <c r="AB240" s="66"/>
      <c r="AC240" s="83"/>
    </row>
    <row r="241" spans="1:68" ht="27" customHeight="1" x14ac:dyDescent="0.25">
      <c r="A241" s="63" t="s">
        <v>372</v>
      </c>
      <c r="B241" s="63" t="s">
        <v>373</v>
      </c>
      <c r="C241" s="36">
        <v>4301070870</v>
      </c>
      <c r="D241" s="399">
        <v>4607111036711</v>
      </c>
      <c r="E241" s="399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90</v>
      </c>
      <c r="P241" s="4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401"/>
      <c r="R241" s="401"/>
      <c r="S241" s="401"/>
      <c r="T241" s="402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348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6"/>
      <c r="N242" s="406"/>
      <c r="O242" s="407"/>
      <c r="P242" s="403" t="s">
        <v>40</v>
      </c>
      <c r="Q242" s="404"/>
      <c r="R242" s="404"/>
      <c r="S242" s="404"/>
      <c r="T242" s="404"/>
      <c r="U242" s="404"/>
      <c r="V242" s="405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6"/>
      <c r="N243" s="406"/>
      <c r="O243" s="407"/>
      <c r="P243" s="403" t="s">
        <v>40</v>
      </c>
      <c r="Q243" s="404"/>
      <c r="R243" s="404"/>
      <c r="S243" s="404"/>
      <c r="T243" s="404"/>
      <c r="U243" s="404"/>
      <c r="V243" s="405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96" t="s">
        <v>374</v>
      </c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  <c r="X244" s="396"/>
      <c r="Y244" s="396"/>
      <c r="Z244" s="396"/>
      <c r="AA244" s="54"/>
      <c r="AB244" s="54"/>
      <c r="AC244" s="54"/>
    </row>
    <row r="245" spans="1:68" ht="16.5" customHeight="1" x14ac:dyDescent="0.25">
      <c r="A245" s="397" t="s">
        <v>375</v>
      </c>
      <c r="B245" s="397"/>
      <c r="C245" s="397"/>
      <c r="D245" s="397"/>
      <c r="E245" s="397"/>
      <c r="F245" s="397"/>
      <c r="G245" s="397"/>
      <c r="H245" s="397"/>
      <c r="I245" s="397"/>
      <c r="J245" s="397"/>
      <c r="K245" s="397"/>
      <c r="L245" s="397"/>
      <c r="M245" s="397"/>
      <c r="N245" s="397"/>
      <c r="O245" s="397"/>
      <c r="P245" s="397"/>
      <c r="Q245" s="397"/>
      <c r="R245" s="397"/>
      <c r="S245" s="397"/>
      <c r="T245" s="397"/>
      <c r="U245" s="397"/>
      <c r="V245" s="397"/>
      <c r="W245" s="397"/>
      <c r="X245" s="397"/>
      <c r="Y245" s="397"/>
      <c r="Z245" s="397"/>
      <c r="AA245" s="65"/>
      <c r="AB245" s="65"/>
      <c r="AC245" s="82"/>
    </row>
    <row r="246" spans="1:68" ht="14.25" customHeight="1" x14ac:dyDescent="0.25">
      <c r="A246" s="398" t="s">
        <v>155</v>
      </c>
      <c r="B246" s="398"/>
      <c r="C246" s="398"/>
      <c r="D246" s="398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8"/>
      <c r="P246" s="398"/>
      <c r="Q246" s="398"/>
      <c r="R246" s="398"/>
      <c r="S246" s="398"/>
      <c r="T246" s="398"/>
      <c r="U246" s="398"/>
      <c r="V246" s="398"/>
      <c r="W246" s="398"/>
      <c r="X246" s="398"/>
      <c r="Y246" s="398"/>
      <c r="Z246" s="398"/>
      <c r="AA246" s="66"/>
      <c r="AB246" s="66"/>
      <c r="AC246" s="83"/>
    </row>
    <row r="247" spans="1:68" ht="37.5" customHeight="1" x14ac:dyDescent="0.25">
      <c r="A247" s="63" t="s">
        <v>376</v>
      </c>
      <c r="B247" s="63" t="s">
        <v>377</v>
      </c>
      <c r="C247" s="36">
        <v>4301135400</v>
      </c>
      <c r="D247" s="399">
        <v>4607111039361</v>
      </c>
      <c r="E247" s="399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96</v>
      </c>
      <c r="L247" s="37" t="s">
        <v>88</v>
      </c>
      <c r="M247" s="38" t="s">
        <v>86</v>
      </c>
      <c r="N247" s="38"/>
      <c r="O247" s="37">
        <v>180</v>
      </c>
      <c r="P247" s="495" t="s">
        <v>378</v>
      </c>
      <c r="Q247" s="401"/>
      <c r="R247" s="401"/>
      <c r="S247" s="401"/>
      <c r="T247" s="40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5" t="s">
        <v>379</v>
      </c>
      <c r="AG247" s="81"/>
      <c r="AJ247" s="87" t="s">
        <v>89</v>
      </c>
      <c r="AK247" s="87">
        <v>1</v>
      </c>
      <c r="BB247" s="266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6"/>
      <c r="B248" s="406"/>
      <c r="C248" s="406"/>
      <c r="D248" s="406"/>
      <c r="E248" s="406"/>
      <c r="F248" s="406"/>
      <c r="G248" s="406"/>
      <c r="H248" s="406"/>
      <c r="I248" s="406"/>
      <c r="J248" s="406"/>
      <c r="K248" s="406"/>
      <c r="L248" s="406"/>
      <c r="M248" s="406"/>
      <c r="N248" s="406"/>
      <c r="O248" s="407"/>
      <c r="P248" s="403" t="s">
        <v>40</v>
      </c>
      <c r="Q248" s="404"/>
      <c r="R248" s="404"/>
      <c r="S248" s="404"/>
      <c r="T248" s="404"/>
      <c r="U248" s="404"/>
      <c r="V248" s="405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6"/>
      <c r="B249" s="406"/>
      <c r="C249" s="406"/>
      <c r="D249" s="406"/>
      <c r="E249" s="406"/>
      <c r="F249" s="406"/>
      <c r="G249" s="406"/>
      <c r="H249" s="406"/>
      <c r="I249" s="406"/>
      <c r="J249" s="406"/>
      <c r="K249" s="406"/>
      <c r="L249" s="406"/>
      <c r="M249" s="406"/>
      <c r="N249" s="406"/>
      <c r="O249" s="407"/>
      <c r="P249" s="403" t="s">
        <v>40</v>
      </c>
      <c r="Q249" s="404"/>
      <c r="R249" s="404"/>
      <c r="S249" s="404"/>
      <c r="T249" s="404"/>
      <c r="U249" s="404"/>
      <c r="V249" s="405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6" t="s">
        <v>251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54"/>
      <c r="AB250" s="54"/>
      <c r="AC250" s="54"/>
    </row>
    <row r="251" spans="1:68" ht="16.5" customHeight="1" x14ac:dyDescent="0.25">
      <c r="A251" s="397" t="s">
        <v>251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65"/>
      <c r="AB251" s="65"/>
      <c r="AC251" s="82"/>
    </row>
    <row r="252" spans="1:68" ht="14.25" customHeight="1" x14ac:dyDescent="0.25">
      <c r="A252" s="398" t="s">
        <v>82</v>
      </c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398"/>
      <c r="P252" s="398"/>
      <c r="Q252" s="398"/>
      <c r="R252" s="398"/>
      <c r="S252" s="398"/>
      <c r="T252" s="398"/>
      <c r="U252" s="398"/>
      <c r="V252" s="398"/>
      <c r="W252" s="398"/>
      <c r="X252" s="398"/>
      <c r="Y252" s="398"/>
      <c r="Z252" s="398"/>
      <c r="AA252" s="66"/>
      <c r="AB252" s="66"/>
      <c r="AC252" s="83"/>
    </row>
    <row r="253" spans="1:68" ht="27" customHeight="1" x14ac:dyDescent="0.25">
      <c r="A253" s="63" t="s">
        <v>380</v>
      </c>
      <c r="B253" s="63" t="s">
        <v>381</v>
      </c>
      <c r="C253" s="36">
        <v>4301071014</v>
      </c>
      <c r="D253" s="399">
        <v>4640242181264</v>
      </c>
      <c r="E253" s="399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96" t="s">
        <v>382</v>
      </c>
      <c r="Q253" s="401"/>
      <c r="R253" s="401"/>
      <c r="S253" s="401"/>
      <c r="T253" s="40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7" t="s">
        <v>383</v>
      </c>
      <c r="AG253" s="81"/>
      <c r="AJ253" s="87" t="s">
        <v>98</v>
      </c>
      <c r="AK253" s="87">
        <v>12</v>
      </c>
      <c r="BB253" s="268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384</v>
      </c>
      <c r="B254" s="63" t="s">
        <v>385</v>
      </c>
      <c r="C254" s="36">
        <v>4301071021</v>
      </c>
      <c r="D254" s="399">
        <v>4640242181325</v>
      </c>
      <c r="E254" s="399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497" t="s">
        <v>386</v>
      </c>
      <c r="Q254" s="401"/>
      <c r="R254" s="401"/>
      <c r="S254" s="401"/>
      <c r="T254" s="40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383</v>
      </c>
      <c r="AG254" s="81"/>
      <c r="AJ254" s="87" t="s">
        <v>98</v>
      </c>
      <c r="AK254" s="87">
        <v>12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387</v>
      </c>
      <c r="B255" s="63" t="s">
        <v>388</v>
      </c>
      <c r="C255" s="36">
        <v>4301070993</v>
      </c>
      <c r="D255" s="399">
        <v>4640242180670</v>
      </c>
      <c r="E255" s="399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87</v>
      </c>
      <c r="L255" s="37" t="s">
        <v>97</v>
      </c>
      <c r="M255" s="38" t="s">
        <v>86</v>
      </c>
      <c r="N255" s="38"/>
      <c r="O255" s="37">
        <v>180</v>
      </c>
      <c r="P255" s="498" t="s">
        <v>389</v>
      </c>
      <c r="Q255" s="401"/>
      <c r="R255" s="401"/>
      <c r="S255" s="401"/>
      <c r="T255" s="402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390</v>
      </c>
      <c r="AG255" s="81"/>
      <c r="AJ255" s="87" t="s">
        <v>98</v>
      </c>
      <c r="AK255" s="87">
        <v>12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6"/>
      <c r="N256" s="406"/>
      <c r="O256" s="407"/>
      <c r="P256" s="403" t="s">
        <v>40</v>
      </c>
      <c r="Q256" s="404"/>
      <c r="R256" s="404"/>
      <c r="S256" s="404"/>
      <c r="T256" s="404"/>
      <c r="U256" s="404"/>
      <c r="V256" s="405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6"/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7"/>
      <c r="P257" s="403" t="s">
        <v>40</v>
      </c>
      <c r="Q257" s="404"/>
      <c r="R257" s="404"/>
      <c r="S257" s="404"/>
      <c r="T257" s="404"/>
      <c r="U257" s="404"/>
      <c r="V257" s="405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8" t="s">
        <v>160</v>
      </c>
      <c r="B258" s="398"/>
      <c r="C258" s="398"/>
      <c r="D258" s="398"/>
      <c r="E258" s="398"/>
      <c r="F258" s="398"/>
      <c r="G258" s="398"/>
      <c r="H258" s="398"/>
      <c r="I258" s="398"/>
      <c r="J258" s="398"/>
      <c r="K258" s="398"/>
      <c r="L258" s="398"/>
      <c r="M258" s="398"/>
      <c r="N258" s="398"/>
      <c r="O258" s="398"/>
      <c r="P258" s="398"/>
      <c r="Q258" s="398"/>
      <c r="R258" s="398"/>
      <c r="S258" s="398"/>
      <c r="T258" s="398"/>
      <c r="U258" s="398"/>
      <c r="V258" s="398"/>
      <c r="W258" s="398"/>
      <c r="X258" s="398"/>
      <c r="Y258" s="398"/>
      <c r="Z258" s="398"/>
      <c r="AA258" s="66"/>
      <c r="AB258" s="66"/>
      <c r="AC258" s="83"/>
    </row>
    <row r="259" spans="1:68" ht="27" customHeight="1" x14ac:dyDescent="0.25">
      <c r="A259" s="63" t="s">
        <v>391</v>
      </c>
      <c r="B259" s="63" t="s">
        <v>392</v>
      </c>
      <c r="C259" s="36">
        <v>4301131019</v>
      </c>
      <c r="D259" s="399">
        <v>4640242180427</v>
      </c>
      <c r="E259" s="399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151</v>
      </c>
      <c r="L259" s="37" t="s">
        <v>97</v>
      </c>
      <c r="M259" s="38" t="s">
        <v>86</v>
      </c>
      <c r="N259" s="38"/>
      <c r="O259" s="37">
        <v>180</v>
      </c>
      <c r="P259" s="499" t="s">
        <v>393</v>
      </c>
      <c r="Q259" s="401"/>
      <c r="R259" s="401"/>
      <c r="S259" s="401"/>
      <c r="T259" s="40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73" t="s">
        <v>394</v>
      </c>
      <c r="AG259" s="81"/>
      <c r="AJ259" s="87" t="s">
        <v>98</v>
      </c>
      <c r="AK259" s="87">
        <v>18</v>
      </c>
      <c r="BB259" s="274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6"/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7"/>
      <c r="P260" s="403" t="s">
        <v>40</v>
      </c>
      <c r="Q260" s="404"/>
      <c r="R260" s="404"/>
      <c r="S260" s="404"/>
      <c r="T260" s="404"/>
      <c r="U260" s="404"/>
      <c r="V260" s="405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7"/>
      <c r="P261" s="403" t="s">
        <v>40</v>
      </c>
      <c r="Q261" s="404"/>
      <c r="R261" s="404"/>
      <c r="S261" s="404"/>
      <c r="T261" s="404"/>
      <c r="U261" s="404"/>
      <c r="V261" s="405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8" t="s">
        <v>91</v>
      </c>
      <c r="B262" s="398"/>
      <c r="C262" s="398"/>
      <c r="D262" s="398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  <c r="X262" s="398"/>
      <c r="Y262" s="398"/>
      <c r="Z262" s="398"/>
      <c r="AA262" s="66"/>
      <c r="AB262" s="66"/>
      <c r="AC262" s="83"/>
    </row>
    <row r="263" spans="1:68" ht="27" customHeight="1" x14ac:dyDescent="0.25">
      <c r="A263" s="63" t="s">
        <v>395</v>
      </c>
      <c r="B263" s="63" t="s">
        <v>396</v>
      </c>
      <c r="C263" s="36">
        <v>4301132080</v>
      </c>
      <c r="D263" s="399">
        <v>4640242180397</v>
      </c>
      <c r="E263" s="399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87</v>
      </c>
      <c r="L263" s="37" t="s">
        <v>103</v>
      </c>
      <c r="M263" s="38" t="s">
        <v>86</v>
      </c>
      <c r="N263" s="38"/>
      <c r="O263" s="37">
        <v>180</v>
      </c>
      <c r="P263" s="500" t="s">
        <v>397</v>
      </c>
      <c r="Q263" s="401"/>
      <c r="R263" s="401"/>
      <c r="S263" s="401"/>
      <c r="T263" s="402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5" t="s">
        <v>398</v>
      </c>
      <c r="AG263" s="81"/>
      <c r="AJ263" s="87" t="s">
        <v>104</v>
      </c>
      <c r="AK263" s="87">
        <v>84</v>
      </c>
      <c r="BB263" s="276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399</v>
      </c>
      <c r="B264" s="63" t="s">
        <v>400</v>
      </c>
      <c r="C264" s="36">
        <v>4301132104</v>
      </c>
      <c r="D264" s="399">
        <v>4640242181219</v>
      </c>
      <c r="E264" s="399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151</v>
      </c>
      <c r="L264" s="37" t="s">
        <v>88</v>
      </c>
      <c r="M264" s="38" t="s">
        <v>86</v>
      </c>
      <c r="N264" s="38"/>
      <c r="O264" s="37">
        <v>180</v>
      </c>
      <c r="P264" s="501" t="s">
        <v>401</v>
      </c>
      <c r="Q264" s="401"/>
      <c r="R264" s="401"/>
      <c r="S264" s="401"/>
      <c r="T264" s="40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398</v>
      </c>
      <c r="AG264" s="81"/>
      <c r="AJ264" s="87" t="s">
        <v>89</v>
      </c>
      <c r="AK264" s="87">
        <v>1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6"/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7"/>
      <c r="P265" s="403" t="s">
        <v>40</v>
      </c>
      <c r="Q265" s="404"/>
      <c r="R265" s="404"/>
      <c r="S265" s="404"/>
      <c r="T265" s="404"/>
      <c r="U265" s="404"/>
      <c r="V265" s="405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6"/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7"/>
      <c r="P266" s="403" t="s">
        <v>40</v>
      </c>
      <c r="Q266" s="404"/>
      <c r="R266" s="404"/>
      <c r="S266" s="404"/>
      <c r="T266" s="404"/>
      <c r="U266" s="404"/>
      <c r="V266" s="405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8" t="s">
        <v>185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66"/>
      <c r="AB267" s="66"/>
      <c r="AC267" s="83"/>
    </row>
    <row r="268" spans="1:68" ht="27" customHeight="1" x14ac:dyDescent="0.25">
      <c r="A268" s="63" t="s">
        <v>402</v>
      </c>
      <c r="B268" s="63" t="s">
        <v>403</v>
      </c>
      <c r="C268" s="36">
        <v>4301136028</v>
      </c>
      <c r="D268" s="399">
        <v>4640242180304</v>
      </c>
      <c r="E268" s="399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502" t="s">
        <v>404</v>
      </c>
      <c r="Q268" s="401"/>
      <c r="R268" s="401"/>
      <c r="S268" s="401"/>
      <c r="T268" s="402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9" t="s">
        <v>405</v>
      </c>
      <c r="AG268" s="81"/>
      <c r="AJ268" s="87" t="s">
        <v>98</v>
      </c>
      <c r="AK268" s="87">
        <v>14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406</v>
      </c>
      <c r="B269" s="63" t="s">
        <v>407</v>
      </c>
      <c r="C269" s="36">
        <v>4301136026</v>
      </c>
      <c r="D269" s="399">
        <v>4640242180236</v>
      </c>
      <c r="E269" s="399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87</v>
      </c>
      <c r="L269" s="37" t="s">
        <v>103</v>
      </c>
      <c r="M269" s="38" t="s">
        <v>86</v>
      </c>
      <c r="N269" s="38"/>
      <c r="O269" s="37">
        <v>180</v>
      </c>
      <c r="P269" s="503" t="s">
        <v>408</v>
      </c>
      <c r="Q269" s="401"/>
      <c r="R269" s="401"/>
      <c r="S269" s="401"/>
      <c r="T269" s="40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1" t="s">
        <v>405</v>
      </c>
      <c r="AG269" s="81"/>
      <c r="AJ269" s="87" t="s">
        <v>104</v>
      </c>
      <c r="AK269" s="87">
        <v>84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409</v>
      </c>
      <c r="B270" s="63" t="s">
        <v>410</v>
      </c>
      <c r="C270" s="36">
        <v>4301136029</v>
      </c>
      <c r="D270" s="399">
        <v>4640242180410</v>
      </c>
      <c r="E270" s="399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401"/>
      <c r="R270" s="401"/>
      <c r="S270" s="401"/>
      <c r="T270" s="40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83" t="s">
        <v>405</v>
      </c>
      <c r="AG270" s="81"/>
      <c r="AJ270" s="87" t="s">
        <v>89</v>
      </c>
      <c r="AK270" s="87">
        <v>1</v>
      </c>
      <c r="BB270" s="284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6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7"/>
      <c r="P271" s="403" t="s">
        <v>40</v>
      </c>
      <c r="Q271" s="404"/>
      <c r="R271" s="404"/>
      <c r="S271" s="404"/>
      <c r="T271" s="404"/>
      <c r="U271" s="404"/>
      <c r="V271" s="405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6"/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7"/>
      <c r="P272" s="403" t="s">
        <v>40</v>
      </c>
      <c r="Q272" s="404"/>
      <c r="R272" s="404"/>
      <c r="S272" s="404"/>
      <c r="T272" s="404"/>
      <c r="U272" s="404"/>
      <c r="V272" s="405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8" t="s">
        <v>155</v>
      </c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  <c r="X273" s="398"/>
      <c r="Y273" s="398"/>
      <c r="Z273" s="398"/>
      <c r="AA273" s="66"/>
      <c r="AB273" s="66"/>
      <c r="AC273" s="83"/>
    </row>
    <row r="274" spans="1:68" ht="27" customHeight="1" x14ac:dyDescent="0.25">
      <c r="A274" s="63" t="s">
        <v>411</v>
      </c>
      <c r="B274" s="63" t="s">
        <v>412</v>
      </c>
      <c r="C274" s="36">
        <v>4301135723</v>
      </c>
      <c r="D274" s="399">
        <v>4640242181783</v>
      </c>
      <c r="E274" s="399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05" t="s">
        <v>413</v>
      </c>
      <c r="Q274" s="401"/>
      <c r="R274" s="401"/>
      <c r="S274" s="401"/>
      <c r="T274" s="40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24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237</v>
      </c>
      <c r="AC274" s="285" t="s">
        <v>414</v>
      </c>
      <c r="AG274" s="81"/>
      <c r="AJ274" s="87" t="s">
        <v>89</v>
      </c>
      <c r="AK274" s="87">
        <v>1</v>
      </c>
      <c r="BB274" s="286" t="s">
        <v>95</v>
      </c>
      <c r="BM274" s="81">
        <f t="shared" ref="BM274:BM294" si="25">IFERROR(X274*I274,"0")</f>
        <v>0</v>
      </c>
      <c r="BN274" s="81">
        <f t="shared" ref="BN274:BN294" si="26">IFERROR(Y274*I274,"0")</f>
        <v>0</v>
      </c>
      <c r="BO274" s="81">
        <f t="shared" ref="BO274:BO294" si="27">IFERROR(X274/J274,"0")</f>
        <v>0</v>
      </c>
      <c r="BP274" s="81">
        <f t="shared" ref="BP274:BP294" si="28">IFERROR(Y274/J274,"0")</f>
        <v>0</v>
      </c>
    </row>
    <row r="275" spans="1:68" ht="27" customHeight="1" x14ac:dyDescent="0.25">
      <c r="A275" s="63" t="s">
        <v>415</v>
      </c>
      <c r="B275" s="63" t="s">
        <v>416</v>
      </c>
      <c r="C275" s="36">
        <v>4301135504</v>
      </c>
      <c r="D275" s="399">
        <v>4640242181554</v>
      </c>
      <c r="E275" s="399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506" t="s">
        <v>417</v>
      </c>
      <c r="Q275" s="401"/>
      <c r="R275" s="401"/>
      <c r="S275" s="401"/>
      <c r="T275" s="402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418</v>
      </c>
      <c r="AG275" s="81"/>
      <c r="AJ275" s="87" t="s">
        <v>89</v>
      </c>
      <c r="AK275" s="87">
        <v>1</v>
      </c>
      <c r="BB275" s="288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419</v>
      </c>
      <c r="B276" s="63" t="s">
        <v>420</v>
      </c>
      <c r="C276" s="36">
        <v>4301135394</v>
      </c>
      <c r="D276" s="399">
        <v>4640242181561</v>
      </c>
      <c r="E276" s="399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97</v>
      </c>
      <c r="M276" s="38" t="s">
        <v>86</v>
      </c>
      <c r="N276" s="38"/>
      <c r="O276" s="37">
        <v>180</v>
      </c>
      <c r="P276" s="507" t="s">
        <v>421</v>
      </c>
      <c r="Q276" s="401"/>
      <c r="R276" s="401"/>
      <c r="S276" s="401"/>
      <c r="T276" s="402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9" t="s">
        <v>422</v>
      </c>
      <c r="AG276" s="81"/>
      <c r="AJ276" s="87" t="s">
        <v>98</v>
      </c>
      <c r="AK276" s="87">
        <v>14</v>
      </c>
      <c r="BB276" s="290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37.5" customHeight="1" x14ac:dyDescent="0.25">
      <c r="A277" s="63" t="s">
        <v>423</v>
      </c>
      <c r="B277" s="63" t="s">
        <v>424</v>
      </c>
      <c r="C277" s="36">
        <v>4301135552</v>
      </c>
      <c r="D277" s="399">
        <v>4640242181431</v>
      </c>
      <c r="E277" s="399"/>
      <c r="F277" s="62">
        <v>3.5</v>
      </c>
      <c r="G277" s="37">
        <v>1</v>
      </c>
      <c r="H277" s="62">
        <v>3.5</v>
      </c>
      <c r="I277" s="62">
        <v>3.6920000000000002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508" t="s">
        <v>425</v>
      </c>
      <c r="Q277" s="401"/>
      <c r="R277" s="401"/>
      <c r="S277" s="401"/>
      <c r="T277" s="402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91" t="s">
        <v>426</v>
      </c>
      <c r="AG277" s="81"/>
      <c r="AJ277" s="87" t="s">
        <v>89</v>
      </c>
      <c r="AK277" s="87">
        <v>1</v>
      </c>
      <c r="BB277" s="292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427</v>
      </c>
      <c r="B278" s="63" t="s">
        <v>428</v>
      </c>
      <c r="C278" s="36">
        <v>4301135374</v>
      </c>
      <c r="D278" s="399">
        <v>4640242181424</v>
      </c>
      <c r="E278" s="399"/>
      <c r="F278" s="62">
        <v>5.5</v>
      </c>
      <c r="G278" s="37">
        <v>1</v>
      </c>
      <c r="H278" s="62">
        <v>5.5</v>
      </c>
      <c r="I278" s="62">
        <v>5.7350000000000003</v>
      </c>
      <c r="J278" s="37">
        <v>84</v>
      </c>
      <c r="K278" s="37" t="s">
        <v>87</v>
      </c>
      <c r="L278" s="37" t="s">
        <v>97</v>
      </c>
      <c r="M278" s="38" t="s">
        <v>86</v>
      </c>
      <c r="N278" s="38"/>
      <c r="O278" s="37">
        <v>180</v>
      </c>
      <c r="P278" s="509" t="s">
        <v>429</v>
      </c>
      <c r="Q278" s="401"/>
      <c r="R278" s="401"/>
      <c r="S278" s="401"/>
      <c r="T278" s="402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93" t="s">
        <v>418</v>
      </c>
      <c r="AG278" s="81"/>
      <c r="AJ278" s="87" t="s">
        <v>98</v>
      </c>
      <c r="AK278" s="87">
        <v>12</v>
      </c>
      <c r="BB278" s="294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430</v>
      </c>
      <c r="B279" s="63" t="s">
        <v>431</v>
      </c>
      <c r="C279" s="36">
        <v>4301135320</v>
      </c>
      <c r="D279" s="399">
        <v>4640242181592</v>
      </c>
      <c r="E279" s="399"/>
      <c r="F279" s="62">
        <v>3.5</v>
      </c>
      <c r="G279" s="37">
        <v>1</v>
      </c>
      <c r="H279" s="62">
        <v>3.5</v>
      </c>
      <c r="I279" s="62">
        <v>3.6850000000000001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510" t="s">
        <v>432</v>
      </c>
      <c r="Q279" s="401"/>
      <c r="R279" s="401"/>
      <c r="S279" s="401"/>
      <c r="T279" s="402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ref="Z279:Z286" si="29">IFERROR(IF(X279="","",X279*0.00936),"")</f>
        <v>0</v>
      </c>
      <c r="AA279" s="68" t="s">
        <v>46</v>
      </c>
      <c r="AB279" s="69" t="s">
        <v>46</v>
      </c>
      <c r="AC279" s="295" t="s">
        <v>433</v>
      </c>
      <c r="AG279" s="81"/>
      <c r="AJ279" s="87" t="s">
        <v>89</v>
      </c>
      <c r="AK279" s="87">
        <v>1</v>
      </c>
      <c r="BB279" s="296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434</v>
      </c>
      <c r="B280" s="63" t="s">
        <v>435</v>
      </c>
      <c r="C280" s="36">
        <v>4301135405</v>
      </c>
      <c r="D280" s="399">
        <v>4640242181523</v>
      </c>
      <c r="E280" s="399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96</v>
      </c>
      <c r="L280" s="37" t="s">
        <v>97</v>
      </c>
      <c r="M280" s="38" t="s">
        <v>86</v>
      </c>
      <c r="N280" s="38"/>
      <c r="O280" s="37">
        <v>180</v>
      </c>
      <c r="P280" s="511" t="s">
        <v>436</v>
      </c>
      <c r="Q280" s="401"/>
      <c r="R280" s="401"/>
      <c r="S280" s="401"/>
      <c r="T280" s="402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7" t="s">
        <v>422</v>
      </c>
      <c r="AG280" s="81"/>
      <c r="AJ280" s="87" t="s">
        <v>98</v>
      </c>
      <c r="AK280" s="87">
        <v>14</v>
      </c>
      <c r="BB280" s="298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437</v>
      </c>
      <c r="B281" s="63" t="s">
        <v>438</v>
      </c>
      <c r="C281" s="36">
        <v>4301135404</v>
      </c>
      <c r="D281" s="399">
        <v>4640242181516</v>
      </c>
      <c r="E281" s="399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512" t="s">
        <v>439</v>
      </c>
      <c r="Q281" s="401"/>
      <c r="R281" s="401"/>
      <c r="S281" s="401"/>
      <c r="T281" s="402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9" t="s">
        <v>426</v>
      </c>
      <c r="AG281" s="81"/>
      <c r="AJ281" s="87" t="s">
        <v>89</v>
      </c>
      <c r="AK281" s="87">
        <v>1</v>
      </c>
      <c r="BB281" s="300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440</v>
      </c>
      <c r="B282" s="63" t="s">
        <v>441</v>
      </c>
      <c r="C282" s="36">
        <v>4301135402</v>
      </c>
      <c r="D282" s="399">
        <v>4640242181493</v>
      </c>
      <c r="E282" s="399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513" t="s">
        <v>442</v>
      </c>
      <c r="Q282" s="401"/>
      <c r="R282" s="401"/>
      <c r="S282" s="401"/>
      <c r="T282" s="402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1" t="s">
        <v>418</v>
      </c>
      <c r="AG282" s="81"/>
      <c r="AJ282" s="87" t="s">
        <v>89</v>
      </c>
      <c r="AK282" s="87">
        <v>1</v>
      </c>
      <c r="BB282" s="302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443</v>
      </c>
      <c r="B283" s="63" t="s">
        <v>444</v>
      </c>
      <c r="C283" s="36">
        <v>4301135375</v>
      </c>
      <c r="D283" s="399">
        <v>4640242181486</v>
      </c>
      <c r="E283" s="399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103</v>
      </c>
      <c r="M283" s="38" t="s">
        <v>86</v>
      </c>
      <c r="N283" s="38"/>
      <c r="O283" s="37">
        <v>180</v>
      </c>
      <c r="P283" s="514" t="s">
        <v>445</v>
      </c>
      <c r="Q283" s="401"/>
      <c r="R283" s="401"/>
      <c r="S283" s="401"/>
      <c r="T283" s="402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03" t="s">
        <v>418</v>
      </c>
      <c r="AG283" s="81"/>
      <c r="AJ283" s="87" t="s">
        <v>104</v>
      </c>
      <c r="AK283" s="87">
        <v>126</v>
      </c>
      <c r="BB283" s="304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446</v>
      </c>
      <c r="B284" s="63" t="s">
        <v>447</v>
      </c>
      <c r="C284" s="36">
        <v>4301135403</v>
      </c>
      <c r="D284" s="399">
        <v>4640242181509</v>
      </c>
      <c r="E284" s="399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515" t="s">
        <v>448</v>
      </c>
      <c r="Q284" s="401"/>
      <c r="R284" s="401"/>
      <c r="S284" s="401"/>
      <c r="T284" s="402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05" t="s">
        <v>418</v>
      </c>
      <c r="AG284" s="81"/>
      <c r="AJ284" s="87" t="s">
        <v>89</v>
      </c>
      <c r="AK284" s="87">
        <v>1</v>
      </c>
      <c r="BB284" s="306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449</v>
      </c>
      <c r="B285" s="63" t="s">
        <v>450</v>
      </c>
      <c r="C285" s="36">
        <v>4301135304</v>
      </c>
      <c r="D285" s="399">
        <v>4640242181240</v>
      </c>
      <c r="E285" s="399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516" t="s">
        <v>451</v>
      </c>
      <c r="Q285" s="401"/>
      <c r="R285" s="401"/>
      <c r="S285" s="401"/>
      <c r="T285" s="40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7" t="s">
        <v>418</v>
      </c>
      <c r="AG285" s="81"/>
      <c r="AJ285" s="87" t="s">
        <v>89</v>
      </c>
      <c r="AK285" s="87">
        <v>1</v>
      </c>
      <c r="BB285" s="308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452</v>
      </c>
      <c r="B286" s="63" t="s">
        <v>453</v>
      </c>
      <c r="C286" s="36">
        <v>4301135310</v>
      </c>
      <c r="D286" s="399">
        <v>4640242181318</v>
      </c>
      <c r="E286" s="399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96</v>
      </c>
      <c r="L286" s="37" t="s">
        <v>97</v>
      </c>
      <c r="M286" s="38" t="s">
        <v>86</v>
      </c>
      <c r="N286" s="38"/>
      <c r="O286" s="37">
        <v>180</v>
      </c>
      <c r="P286" s="517" t="s">
        <v>454</v>
      </c>
      <c r="Q286" s="401"/>
      <c r="R286" s="401"/>
      <c r="S286" s="401"/>
      <c r="T286" s="40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9" t="s">
        <v>422</v>
      </c>
      <c r="AG286" s="81"/>
      <c r="AJ286" s="87" t="s">
        <v>98</v>
      </c>
      <c r="AK286" s="87">
        <v>14</v>
      </c>
      <c r="BB286" s="310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455</v>
      </c>
      <c r="B287" s="63" t="s">
        <v>456</v>
      </c>
      <c r="C287" s="36">
        <v>4301135306</v>
      </c>
      <c r="D287" s="399">
        <v>4640242181578</v>
      </c>
      <c r="E287" s="399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151</v>
      </c>
      <c r="L287" s="37" t="s">
        <v>97</v>
      </c>
      <c r="M287" s="38" t="s">
        <v>86</v>
      </c>
      <c r="N287" s="38"/>
      <c r="O287" s="37">
        <v>180</v>
      </c>
      <c r="P287" s="518" t="s">
        <v>457</v>
      </c>
      <c r="Q287" s="401"/>
      <c r="R287" s="401"/>
      <c r="S287" s="401"/>
      <c r="T287" s="40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1" t="s">
        <v>418</v>
      </c>
      <c r="AG287" s="81"/>
      <c r="AJ287" s="87" t="s">
        <v>98</v>
      </c>
      <c r="AK287" s="87">
        <v>18</v>
      </c>
      <c r="BB287" s="312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458</v>
      </c>
      <c r="B288" s="63" t="s">
        <v>459</v>
      </c>
      <c r="C288" s="36">
        <v>4301135305</v>
      </c>
      <c r="D288" s="399">
        <v>4640242181394</v>
      </c>
      <c r="E288" s="399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151</v>
      </c>
      <c r="L288" s="37" t="s">
        <v>97</v>
      </c>
      <c r="M288" s="38" t="s">
        <v>86</v>
      </c>
      <c r="N288" s="38"/>
      <c r="O288" s="37">
        <v>180</v>
      </c>
      <c r="P288" s="519" t="s">
        <v>460</v>
      </c>
      <c r="Q288" s="401"/>
      <c r="R288" s="401"/>
      <c r="S288" s="401"/>
      <c r="T288" s="40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13" t="s">
        <v>418</v>
      </c>
      <c r="AG288" s="81"/>
      <c r="AJ288" s="87" t="s">
        <v>98</v>
      </c>
      <c r="AK288" s="87">
        <v>18</v>
      </c>
      <c r="BB288" s="314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461</v>
      </c>
      <c r="B289" s="63" t="s">
        <v>462</v>
      </c>
      <c r="C289" s="36">
        <v>4301135309</v>
      </c>
      <c r="D289" s="399">
        <v>4640242181332</v>
      </c>
      <c r="E289" s="399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151</v>
      </c>
      <c r="L289" s="37" t="s">
        <v>88</v>
      </c>
      <c r="M289" s="38" t="s">
        <v>86</v>
      </c>
      <c r="N289" s="38"/>
      <c r="O289" s="37">
        <v>180</v>
      </c>
      <c r="P289" s="520" t="s">
        <v>463</v>
      </c>
      <c r="Q289" s="401"/>
      <c r="R289" s="401"/>
      <c r="S289" s="401"/>
      <c r="T289" s="40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15" t="s">
        <v>418</v>
      </c>
      <c r="AG289" s="81"/>
      <c r="AJ289" s="87" t="s">
        <v>89</v>
      </c>
      <c r="AK289" s="87">
        <v>1</v>
      </c>
      <c r="BB289" s="316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4301135308</v>
      </c>
      <c r="D290" s="399">
        <v>4640242181349</v>
      </c>
      <c r="E290" s="399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151</v>
      </c>
      <c r="L290" s="37" t="s">
        <v>88</v>
      </c>
      <c r="M290" s="38" t="s">
        <v>86</v>
      </c>
      <c r="N290" s="38"/>
      <c r="O290" s="37">
        <v>180</v>
      </c>
      <c r="P290" s="521" t="s">
        <v>466</v>
      </c>
      <c r="Q290" s="401"/>
      <c r="R290" s="401"/>
      <c r="S290" s="401"/>
      <c r="T290" s="40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7" t="s">
        <v>418</v>
      </c>
      <c r="AG290" s="81"/>
      <c r="AJ290" s="87" t="s">
        <v>89</v>
      </c>
      <c r="AK290" s="87">
        <v>1</v>
      </c>
      <c r="BB290" s="318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4301135307</v>
      </c>
      <c r="D291" s="399">
        <v>4640242181370</v>
      </c>
      <c r="E291" s="399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151</v>
      </c>
      <c r="L291" s="37" t="s">
        <v>88</v>
      </c>
      <c r="M291" s="38" t="s">
        <v>86</v>
      </c>
      <c r="N291" s="38"/>
      <c r="O291" s="37">
        <v>180</v>
      </c>
      <c r="P291" s="522" t="s">
        <v>469</v>
      </c>
      <c r="Q291" s="401"/>
      <c r="R291" s="401"/>
      <c r="S291" s="401"/>
      <c r="T291" s="40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9" t="s">
        <v>470</v>
      </c>
      <c r="AG291" s="81"/>
      <c r="AJ291" s="87" t="s">
        <v>89</v>
      </c>
      <c r="AK291" s="87">
        <v>1</v>
      </c>
      <c r="BB291" s="320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4301135318</v>
      </c>
      <c r="D292" s="399">
        <v>4607111037480</v>
      </c>
      <c r="E292" s="399"/>
      <c r="F292" s="62">
        <v>1</v>
      </c>
      <c r="G292" s="37">
        <v>4</v>
      </c>
      <c r="H292" s="62">
        <v>4</v>
      </c>
      <c r="I292" s="62">
        <v>4.2724000000000002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23" t="s">
        <v>473</v>
      </c>
      <c r="Q292" s="401"/>
      <c r="R292" s="401"/>
      <c r="S292" s="401"/>
      <c r="T292" s="40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1" t="s">
        <v>474</v>
      </c>
      <c r="AG292" s="81"/>
      <c r="AJ292" s="87" t="s">
        <v>89</v>
      </c>
      <c r="AK292" s="87">
        <v>1</v>
      </c>
      <c r="BB292" s="322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475</v>
      </c>
      <c r="B293" s="63" t="s">
        <v>476</v>
      </c>
      <c r="C293" s="36">
        <v>4301135319</v>
      </c>
      <c r="D293" s="399">
        <v>4607111037473</v>
      </c>
      <c r="E293" s="399"/>
      <c r="F293" s="62">
        <v>1</v>
      </c>
      <c r="G293" s="37">
        <v>4</v>
      </c>
      <c r="H293" s="62">
        <v>4</v>
      </c>
      <c r="I293" s="62">
        <v>4.2300000000000004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24" t="s">
        <v>477</v>
      </c>
      <c r="Q293" s="401"/>
      <c r="R293" s="401"/>
      <c r="S293" s="401"/>
      <c r="T293" s="40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23" t="s">
        <v>478</v>
      </c>
      <c r="AG293" s="81"/>
      <c r="AJ293" s="87" t="s">
        <v>89</v>
      </c>
      <c r="AK293" s="87">
        <v>1</v>
      </c>
      <c r="BB293" s="324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479</v>
      </c>
      <c r="B294" s="63" t="s">
        <v>480</v>
      </c>
      <c r="C294" s="36">
        <v>4301135198</v>
      </c>
      <c r="D294" s="399">
        <v>4640242180663</v>
      </c>
      <c r="E294" s="399"/>
      <c r="F294" s="62">
        <v>0.9</v>
      </c>
      <c r="G294" s="37">
        <v>4</v>
      </c>
      <c r="H294" s="62">
        <v>3.6</v>
      </c>
      <c r="I294" s="62">
        <v>3.83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525" t="s">
        <v>481</v>
      </c>
      <c r="Q294" s="401"/>
      <c r="R294" s="401"/>
      <c r="S294" s="401"/>
      <c r="T294" s="40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25" t="s">
        <v>482</v>
      </c>
      <c r="AG294" s="81"/>
      <c r="AJ294" s="87" t="s">
        <v>89</v>
      </c>
      <c r="AK294" s="87">
        <v>1</v>
      </c>
      <c r="BB294" s="326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6"/>
      <c r="N295" s="406"/>
      <c r="O295" s="407"/>
      <c r="P295" s="403" t="s">
        <v>40</v>
      </c>
      <c r="Q295" s="404"/>
      <c r="R295" s="404"/>
      <c r="S295" s="404"/>
      <c r="T295" s="404"/>
      <c r="U295" s="404"/>
      <c r="V295" s="405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7"/>
      <c r="P296" s="403" t="s">
        <v>40</v>
      </c>
      <c r="Q296" s="404"/>
      <c r="R296" s="404"/>
      <c r="S296" s="404"/>
      <c r="T296" s="404"/>
      <c r="U296" s="404"/>
      <c r="V296" s="405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5" customHeight="1" x14ac:dyDescent="0.2">
      <c r="A297" s="406"/>
      <c r="B297" s="406"/>
      <c r="C297" s="406"/>
      <c r="D297" s="406"/>
      <c r="E297" s="406"/>
      <c r="F297" s="406"/>
      <c r="G297" s="406"/>
      <c r="H297" s="406"/>
      <c r="I297" s="406"/>
      <c r="J297" s="406"/>
      <c r="K297" s="406"/>
      <c r="L297" s="406"/>
      <c r="M297" s="406"/>
      <c r="N297" s="406"/>
      <c r="O297" s="529"/>
      <c r="P297" s="526" t="s">
        <v>33</v>
      </c>
      <c r="Q297" s="527"/>
      <c r="R297" s="527"/>
      <c r="S297" s="527"/>
      <c r="T297" s="527"/>
      <c r="U297" s="527"/>
      <c r="V297" s="528"/>
      <c r="W297" s="42" t="s">
        <v>0</v>
      </c>
      <c r="X297" s="43">
        <f>IFERROR(X24+X33+X39+X44+X60+X66+X71+X77+X87+X94+X104+X110+X117+X123+X128+X133+X139+X144+X150+X158+X163+X171+X176+X184+X191+X201+X209+X214+X219+X225+X231+X238+X243+X249+X257+X261+X266+X272+X296,"0")</f>
        <v>0</v>
      </c>
      <c r="Y297" s="43">
        <f>IFERROR(Y24+Y33+Y39+Y44+Y60+Y66+Y71+Y77+Y87+Y94+Y104+Y110+Y117+Y123+Y128+Y133+Y139+Y144+Y150+Y158+Y163+Y171+Y176+Y184+Y191+Y201+Y209+Y214+Y219+Y225+Y231+Y238+Y243+Y249+Y257+Y261+Y266+Y272+Y296,"0")</f>
        <v>0</v>
      </c>
      <c r="Z297" s="42"/>
      <c r="AA297" s="67"/>
      <c r="AB297" s="67"/>
      <c r="AC297" s="67"/>
    </row>
    <row r="298" spans="1:68" x14ac:dyDescent="0.2">
      <c r="A298" s="406"/>
      <c r="B298" s="406"/>
      <c r="C298" s="406"/>
      <c r="D298" s="406"/>
      <c r="E298" s="406"/>
      <c r="F298" s="406"/>
      <c r="G298" s="406"/>
      <c r="H298" s="406"/>
      <c r="I298" s="406"/>
      <c r="J298" s="406"/>
      <c r="K298" s="406"/>
      <c r="L298" s="406"/>
      <c r="M298" s="406"/>
      <c r="N298" s="406"/>
      <c r="O298" s="529"/>
      <c r="P298" s="526" t="s">
        <v>34</v>
      </c>
      <c r="Q298" s="527"/>
      <c r="R298" s="527"/>
      <c r="S298" s="527"/>
      <c r="T298" s="527"/>
      <c r="U298" s="527"/>
      <c r="V298" s="528"/>
      <c r="W298" s="42" t="s">
        <v>0</v>
      </c>
      <c r="X298" s="43">
        <f>IFERROR(SUM(BM22:BM294),"0")</f>
        <v>0</v>
      </c>
      <c r="Y298" s="43">
        <f>IFERROR(SUM(BN22:BN294),"0")</f>
        <v>0</v>
      </c>
      <c r="Z298" s="42"/>
      <c r="AA298" s="67"/>
      <c r="AB298" s="67"/>
      <c r="AC298" s="67"/>
    </row>
    <row r="299" spans="1:68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06"/>
      <c r="O299" s="529"/>
      <c r="P299" s="526" t="s">
        <v>35</v>
      </c>
      <c r="Q299" s="527"/>
      <c r="R299" s="527"/>
      <c r="S299" s="527"/>
      <c r="T299" s="527"/>
      <c r="U299" s="527"/>
      <c r="V299" s="528"/>
      <c r="W299" s="42" t="s">
        <v>20</v>
      </c>
      <c r="X299" s="44">
        <f>ROUNDUP(SUM(BO22:BO294),0)</f>
        <v>0</v>
      </c>
      <c r="Y299" s="44">
        <f>ROUNDUP(SUM(BP22:BP294),0)</f>
        <v>0</v>
      </c>
      <c r="Z299" s="42"/>
      <c r="AA299" s="67"/>
      <c r="AB299" s="67"/>
      <c r="AC299" s="67"/>
    </row>
    <row r="300" spans="1:68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529"/>
      <c r="P300" s="526" t="s">
        <v>36</v>
      </c>
      <c r="Q300" s="527"/>
      <c r="R300" s="527"/>
      <c r="S300" s="527"/>
      <c r="T300" s="527"/>
      <c r="U300" s="527"/>
      <c r="V300" s="528"/>
      <c r="W300" s="42" t="s">
        <v>0</v>
      </c>
      <c r="X300" s="43">
        <f>GrossWeightTotal+PalletQtyTotal*25</f>
        <v>0</v>
      </c>
      <c r="Y300" s="43">
        <f>GrossWeightTotalR+PalletQtyTotalR*25</f>
        <v>0</v>
      </c>
      <c r="Z300" s="42"/>
      <c r="AA300" s="67"/>
      <c r="AB300" s="67"/>
      <c r="AC300" s="67"/>
    </row>
    <row r="301" spans="1:68" x14ac:dyDescent="0.2">
      <c r="A301" s="406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529"/>
      <c r="P301" s="526" t="s">
        <v>37</v>
      </c>
      <c r="Q301" s="527"/>
      <c r="R301" s="527"/>
      <c r="S301" s="527"/>
      <c r="T301" s="527"/>
      <c r="U301" s="527"/>
      <c r="V301" s="528"/>
      <c r="W301" s="42" t="s">
        <v>20</v>
      </c>
      <c r="X301" s="43">
        <f>IFERROR(X23+X32+X38+X43+X59+X65+X70+X76+X86+X93+X103+X109+X116+X122+X127+X132+X138+X143+X149+X157+X162+X170+X175+X183+X190+X200+X208+X213+X218+X224+X230+X237+X242+X248+X256+X260+X265+X271+X295,"0")</f>
        <v>0</v>
      </c>
      <c r="Y301" s="43">
        <f>IFERROR(Y23+Y32+Y38+Y43+Y59+Y65+Y70+Y76+Y86+Y93+Y103+Y109+Y116+Y122+Y127+Y132+Y138+Y143+Y149+Y157+Y162+Y170+Y175+Y183+Y190+Y200+Y208+Y213+Y218+Y224+Y230+Y237+Y242+Y248+Y256+Y260+Y265+Y271+Y295,"0")</f>
        <v>0</v>
      </c>
      <c r="Z301" s="42"/>
      <c r="AA301" s="67"/>
      <c r="AB301" s="67"/>
      <c r="AC301" s="67"/>
    </row>
    <row r="302" spans="1:68" ht="14.25" x14ac:dyDescent="0.2">
      <c r="A302" s="406"/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529"/>
      <c r="P302" s="526" t="s">
        <v>38</v>
      </c>
      <c r="Q302" s="527"/>
      <c r="R302" s="527"/>
      <c r="S302" s="527"/>
      <c r="T302" s="527"/>
      <c r="U302" s="527"/>
      <c r="V302" s="528"/>
      <c r="W302" s="45" t="s">
        <v>52</v>
      </c>
      <c r="X302" s="42"/>
      <c r="Y302" s="42"/>
      <c r="Z302" s="42">
        <f>IFERROR(Z23+Z32+Z38+Z43+Z59+Z65+Z70+Z76+Z86+Z93+Z103+Z109+Z116+Z122+Z127+Z132+Z138+Z143+Z149+Z157+Z162+Z170+Z175+Z183+Z190+Z200+Z208+Z213+Z218+Z224+Z230+Z237+Z242+Z248+Z256+Z260+Z265+Z271+Z295,"0")</f>
        <v>0</v>
      </c>
      <c r="AA302" s="67"/>
      <c r="AB302" s="67"/>
      <c r="AC302" s="67"/>
    </row>
    <row r="303" spans="1:68" ht="13.5" thickBot="1" x14ac:dyDescent="0.25"/>
    <row r="304" spans="1:68" ht="27" thickTop="1" thickBot="1" x14ac:dyDescent="0.25">
      <c r="A304" s="46" t="s">
        <v>9</v>
      </c>
      <c r="B304" s="88" t="s">
        <v>81</v>
      </c>
      <c r="C304" s="530" t="s">
        <v>45</v>
      </c>
      <c r="D304" s="530" t="s">
        <v>45</v>
      </c>
      <c r="E304" s="530" t="s">
        <v>45</v>
      </c>
      <c r="F304" s="530" t="s">
        <v>45</v>
      </c>
      <c r="G304" s="530" t="s">
        <v>45</v>
      </c>
      <c r="H304" s="530" t="s">
        <v>45</v>
      </c>
      <c r="I304" s="530" t="s">
        <v>45</v>
      </c>
      <c r="J304" s="530" t="s">
        <v>45</v>
      </c>
      <c r="K304" s="530" t="s">
        <v>45</v>
      </c>
      <c r="L304" s="530" t="s">
        <v>45</v>
      </c>
      <c r="M304" s="530" t="s">
        <v>45</v>
      </c>
      <c r="N304" s="531"/>
      <c r="O304" s="530" t="s">
        <v>45</v>
      </c>
      <c r="P304" s="530" t="s">
        <v>45</v>
      </c>
      <c r="Q304" s="530" t="s">
        <v>45</v>
      </c>
      <c r="R304" s="530" t="s">
        <v>45</v>
      </c>
      <c r="S304" s="530" t="s">
        <v>45</v>
      </c>
      <c r="T304" s="530" t="s">
        <v>45</v>
      </c>
      <c r="U304" s="530" t="s">
        <v>250</v>
      </c>
      <c r="V304" s="530" t="s">
        <v>250</v>
      </c>
      <c r="W304" s="88" t="s">
        <v>277</v>
      </c>
      <c r="X304" s="530" t="s">
        <v>299</v>
      </c>
      <c r="Y304" s="530" t="s">
        <v>299</v>
      </c>
      <c r="Z304" s="530" t="s">
        <v>299</v>
      </c>
      <c r="AA304" s="530" t="s">
        <v>299</v>
      </c>
      <c r="AB304" s="530" t="s">
        <v>299</v>
      </c>
      <c r="AC304" s="530" t="s">
        <v>299</v>
      </c>
      <c r="AD304" s="530" t="s">
        <v>299</v>
      </c>
      <c r="AE304" s="88" t="s">
        <v>359</v>
      </c>
      <c r="AF304" s="530" t="s">
        <v>364</v>
      </c>
      <c r="AG304" s="530" t="s">
        <v>364</v>
      </c>
      <c r="AH304" s="88" t="s">
        <v>374</v>
      </c>
      <c r="AI304" s="88" t="s">
        <v>251</v>
      </c>
    </row>
    <row r="305" spans="1:35" ht="14.25" customHeight="1" thickTop="1" x14ac:dyDescent="0.2">
      <c r="A305" s="532" t="s">
        <v>10</v>
      </c>
      <c r="B305" s="530" t="s">
        <v>81</v>
      </c>
      <c r="C305" s="530" t="s">
        <v>90</v>
      </c>
      <c r="D305" s="530" t="s">
        <v>107</v>
      </c>
      <c r="E305" s="530" t="s">
        <v>114</v>
      </c>
      <c r="F305" s="530" t="s">
        <v>120</v>
      </c>
      <c r="G305" s="530" t="s">
        <v>147</v>
      </c>
      <c r="H305" s="530" t="s">
        <v>154</v>
      </c>
      <c r="I305" s="530" t="s">
        <v>159</v>
      </c>
      <c r="J305" s="530" t="s">
        <v>167</v>
      </c>
      <c r="K305" s="530" t="s">
        <v>184</v>
      </c>
      <c r="L305" s="530" t="s">
        <v>194</v>
      </c>
      <c r="M305" s="530" t="s">
        <v>208</v>
      </c>
      <c r="N305" s="1"/>
      <c r="O305" s="530" t="s">
        <v>214</v>
      </c>
      <c r="P305" s="530" t="s">
        <v>223</v>
      </c>
      <c r="Q305" s="530" t="s">
        <v>229</v>
      </c>
      <c r="R305" s="530" t="s">
        <v>233</v>
      </c>
      <c r="S305" s="530" t="s">
        <v>238</v>
      </c>
      <c r="T305" s="530" t="s">
        <v>246</v>
      </c>
      <c r="U305" s="530" t="s">
        <v>251</v>
      </c>
      <c r="V305" s="530" t="s">
        <v>255</v>
      </c>
      <c r="W305" s="530" t="s">
        <v>278</v>
      </c>
      <c r="X305" s="530" t="s">
        <v>300</v>
      </c>
      <c r="Y305" s="530" t="s">
        <v>309</v>
      </c>
      <c r="Z305" s="530" t="s">
        <v>319</v>
      </c>
      <c r="AA305" s="530" t="s">
        <v>334</v>
      </c>
      <c r="AB305" s="530" t="s">
        <v>345</v>
      </c>
      <c r="AC305" s="530" t="s">
        <v>349</v>
      </c>
      <c r="AD305" s="530" t="s">
        <v>353</v>
      </c>
      <c r="AE305" s="530" t="s">
        <v>360</v>
      </c>
      <c r="AF305" s="530" t="s">
        <v>365</v>
      </c>
      <c r="AG305" s="530" t="s">
        <v>371</v>
      </c>
      <c r="AH305" s="530" t="s">
        <v>375</v>
      </c>
      <c r="AI305" s="530" t="s">
        <v>251</v>
      </c>
    </row>
    <row r="306" spans="1:35" ht="13.5" thickBot="1" x14ac:dyDescent="0.25">
      <c r="A306" s="533"/>
      <c r="B306" s="530"/>
      <c r="C306" s="530"/>
      <c r="D306" s="530"/>
      <c r="E306" s="530"/>
      <c r="F306" s="530"/>
      <c r="G306" s="530"/>
      <c r="H306" s="530"/>
      <c r="I306" s="530"/>
      <c r="J306" s="530"/>
      <c r="K306" s="530"/>
      <c r="L306" s="530"/>
      <c r="M306" s="530"/>
      <c r="N306" s="1"/>
      <c r="O306" s="530"/>
      <c r="P306" s="530"/>
      <c r="Q306" s="530"/>
      <c r="R306" s="530"/>
      <c r="S306" s="530"/>
      <c r="T306" s="530"/>
      <c r="U306" s="530"/>
      <c r="V306" s="530"/>
      <c r="W306" s="530"/>
      <c r="X306" s="530"/>
      <c r="Y306" s="530"/>
      <c r="Z306" s="530"/>
      <c r="AA306" s="530"/>
      <c r="AB306" s="530"/>
      <c r="AC306" s="530"/>
      <c r="AD306" s="530"/>
      <c r="AE306" s="530"/>
      <c r="AF306" s="530"/>
      <c r="AG306" s="530"/>
      <c r="AH306" s="530"/>
      <c r="AI306" s="530"/>
    </row>
    <row r="307" spans="1:35" ht="18" thickTop="1" thickBot="1" x14ac:dyDescent="0.25">
      <c r="A307" s="46" t="s">
        <v>13</v>
      </c>
      <c r="B307" s="52">
        <f>IFERROR(X22*H22,"0")</f>
        <v>0</v>
      </c>
      <c r="C307" s="52">
        <f>IFERROR(X28*H28,"0")+IFERROR(X29*H29,"0")+IFERROR(X30*H30,"0")+IFERROR(X31*H31,"0")</f>
        <v>0</v>
      </c>
      <c r="D307" s="52">
        <f>IFERROR(X36*H36,"0")+IFERROR(X37*H37,"0")</f>
        <v>0</v>
      </c>
      <c r="E307" s="52">
        <f>IFERROR(X42*H42,"0")</f>
        <v>0</v>
      </c>
      <c r="F30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7" s="52">
        <f>IFERROR(X63*H63,"0")+IFERROR(X64*H64,"0")</f>
        <v>0</v>
      </c>
      <c r="H307" s="52">
        <f>IFERROR(X69*H69,"0")</f>
        <v>0</v>
      </c>
      <c r="I307" s="52">
        <f>IFERROR(X74*H74,"0")+IFERROR(X75*H75,"0")</f>
        <v>0</v>
      </c>
      <c r="J307" s="52">
        <f>IFERROR(X80*H80,"0")+IFERROR(X81*H81,"0")+IFERROR(X82*H82,"0")+IFERROR(X83*H83,"0")+IFERROR(X84*H84,"0")+IFERROR(X85*H85,"0")</f>
        <v>0</v>
      </c>
      <c r="K307" s="52">
        <f>IFERROR(X90*H90,"0")+IFERROR(X91*H91,"0")+IFERROR(X92*H92,"0")</f>
        <v>0</v>
      </c>
      <c r="L307" s="52">
        <f>IFERROR(X97*H97,"0")+IFERROR(X98*H98,"0")+IFERROR(X99*H99,"0")+IFERROR(X100*H100,"0")+IFERROR(X101*H101,"0")+IFERROR(X102*H102,"0")</f>
        <v>0</v>
      </c>
      <c r="M307" s="52">
        <f>IFERROR(X107*H107,"0")+IFERROR(X108*H108,"0")</f>
        <v>0</v>
      </c>
      <c r="N307" s="1"/>
      <c r="O307" s="52">
        <f>IFERROR(X113*H113,"0")+IFERROR(X114*H114,"0")+IFERROR(X115*H115,"0")</f>
        <v>0</v>
      </c>
      <c r="P307" s="52">
        <f>IFERROR(X120*H120,"0")+IFERROR(X121*H121,"0")</f>
        <v>0</v>
      </c>
      <c r="Q307" s="52">
        <f>IFERROR(X126*H126,"0")</f>
        <v>0</v>
      </c>
      <c r="R307" s="52">
        <f>IFERROR(X131*H131,"0")</f>
        <v>0</v>
      </c>
      <c r="S307" s="52">
        <f>IFERROR(X136*H136,"0")+IFERROR(X137*H137,"0")</f>
        <v>0</v>
      </c>
      <c r="T307" s="52">
        <f>IFERROR(X142*H142,"0")</f>
        <v>0</v>
      </c>
      <c r="U307" s="52">
        <f>IFERROR(X148*H148,"0")</f>
        <v>0</v>
      </c>
      <c r="V307" s="52">
        <f>IFERROR(X153*H153,"0")+IFERROR(X154*H154,"0")+IFERROR(X155*H155,"0")+IFERROR(X156*H156,"0")+IFERROR(X160*H160,"0")+IFERROR(X161*H161,"0")</f>
        <v>0</v>
      </c>
      <c r="W307" s="52">
        <f>IFERROR(X167*H167,"0")+IFERROR(X168*H168,"0")+IFERROR(X169*H169,"0")+IFERROR(X173*H173,"0")+IFERROR(X174*H174,"0")</f>
        <v>0</v>
      </c>
      <c r="X307" s="52">
        <f>IFERROR(X180*H180,"0")+IFERROR(X181*H181,"0")+IFERROR(X182*H182,"0")</f>
        <v>0</v>
      </c>
      <c r="Y307" s="52">
        <f>IFERROR(X187*H187,"0")+IFERROR(X188*H188,"0")+IFERROR(X189*H189,"0")</f>
        <v>0</v>
      </c>
      <c r="Z307" s="52">
        <f>IFERROR(X194*H194,"0")+IFERROR(X195*H195,"0")+IFERROR(X196*H196,"0")+IFERROR(X197*H197,"0")+IFERROR(X198*H198,"0")+IFERROR(X199*H199,"0")</f>
        <v>0</v>
      </c>
      <c r="AA307" s="52">
        <f>IFERROR(X204*H204,"0")+IFERROR(X205*H205,"0")+IFERROR(X206*H206,"0")+IFERROR(X207*H207,"0")</f>
        <v>0</v>
      </c>
      <c r="AB307" s="52">
        <f>IFERROR(X212*H212,"0")</f>
        <v>0</v>
      </c>
      <c r="AC307" s="52">
        <f>IFERROR(X217*H217,"0")</f>
        <v>0</v>
      </c>
      <c r="AD307" s="52">
        <f>IFERROR(X222*H222,"0")+IFERROR(X223*H223,"0")</f>
        <v>0</v>
      </c>
      <c r="AE307" s="52">
        <f>IFERROR(X229*H229,"0")</f>
        <v>0</v>
      </c>
      <c r="AF307" s="52">
        <f>IFERROR(X235*H235,"0")+IFERROR(X236*H236,"0")</f>
        <v>0</v>
      </c>
      <c r="AG307" s="52">
        <f>IFERROR(X241*H241,"0")</f>
        <v>0</v>
      </c>
      <c r="AH307" s="52">
        <f>IFERROR(X247*H247,"0")</f>
        <v>0</v>
      </c>
      <c r="AI307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</row>
    <row r="308" spans="1:35" ht="13.5" thickTop="1" x14ac:dyDescent="0.2">
      <c r="C308" s="1"/>
    </row>
    <row r="309" spans="1:35" ht="19.5" customHeight="1" x14ac:dyDescent="0.2">
      <c r="A309" s="70" t="s">
        <v>62</v>
      </c>
      <c r="B309" s="70" t="s">
        <v>63</v>
      </c>
      <c r="C309" s="70" t="s">
        <v>65</v>
      </c>
    </row>
    <row r="310" spans="1:35" x14ac:dyDescent="0.2">
      <c r="A310" s="71">
        <f>SUMPRODUCT(--(BB:BB="ЗПФ"),--(W:W="кор"),H:H,Y:Y)+SUMPRODUCT(--(BB:BB="ЗПФ"),--(W:W="кг"),Y:Y)</f>
        <v>0</v>
      </c>
      <c r="B310" s="72">
        <f>SUMPRODUCT(--(BB:BB="ПГП"),--(W:W="кор"),H:H,Y:Y)+SUMPRODUCT(--(BB:BB="ПГП"),--(W:W="кг"),Y:Y)</f>
        <v>0</v>
      </c>
      <c r="C310" s="72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7">
    <mergeCell ref="AG305:AG306"/>
    <mergeCell ref="AH305:AH306"/>
    <mergeCell ref="AI305:AI306"/>
    <mergeCell ref="X305:X306"/>
    <mergeCell ref="Y305:Y306"/>
    <mergeCell ref="Z305:Z306"/>
    <mergeCell ref="AA305:AA306"/>
    <mergeCell ref="AB305:AB306"/>
    <mergeCell ref="AC305:AC306"/>
    <mergeCell ref="AD305:AD306"/>
    <mergeCell ref="AE305:AE306"/>
    <mergeCell ref="AF305:AF306"/>
    <mergeCell ref="X304:AD304"/>
    <mergeCell ref="AF304:AG304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O305:O306"/>
    <mergeCell ref="P305:P306"/>
    <mergeCell ref="Q305:Q306"/>
    <mergeCell ref="R305:R306"/>
    <mergeCell ref="S305:S306"/>
    <mergeCell ref="T305:T306"/>
    <mergeCell ref="U305:U306"/>
    <mergeCell ref="V305:V306"/>
    <mergeCell ref="W305:W306"/>
    <mergeCell ref="P297:V297"/>
    <mergeCell ref="A297:O302"/>
    <mergeCell ref="P298:V298"/>
    <mergeCell ref="P299:V299"/>
    <mergeCell ref="P300:V300"/>
    <mergeCell ref="P301:V301"/>
    <mergeCell ref="P302:V302"/>
    <mergeCell ref="C304:T304"/>
    <mergeCell ref="U304:V304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A258:Z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46:Z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32:Z232"/>
    <mergeCell ref="A233:Z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A177:Z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64:Z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52:Z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A145:Z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9:X294 X284:X285 X281:X282 X279 X277 X274:X275 X270 X264 X247 X241 X236 X229 X222:X223 X217 X212 X206 X204 X198 X196 X194 X188:X189 X180:X182 X173:X174 X160:X161 X156 X153:X154 X148 X142 X131 X114 X107:X108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6:X288 X280 X278 X276 X268 X259 X253:X255 X207 X205 X199 X197 X195 X187 X169 X136:X137 X126 X120:X121 X113 X100 X97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83 X269 X263 X235 X167:X168 X155 X115 X101:X102 X98:X99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80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2024-12-02T05:56:53Z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