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CEC3E8-486E-4301-B820-6C759ED3BB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2" l="1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06" i="2"/>
  <c r="X305" i="2"/>
  <c r="BO304" i="2"/>
  <c r="BM304" i="2"/>
  <c r="Z304" i="2"/>
  <c r="Y304" i="2"/>
  <c r="BO303" i="2"/>
  <c r="BM303" i="2"/>
  <c r="Z303" i="2"/>
  <c r="Y303" i="2"/>
  <c r="BO302" i="2"/>
  <c r="BM302" i="2"/>
  <c r="Z302" i="2"/>
  <c r="Y302" i="2"/>
  <c r="BO301" i="2"/>
  <c r="BM301" i="2"/>
  <c r="Z301" i="2"/>
  <c r="Y301" i="2"/>
  <c r="BO300" i="2"/>
  <c r="BM300" i="2"/>
  <c r="Z300" i="2"/>
  <c r="Y300" i="2"/>
  <c r="BO299" i="2"/>
  <c r="BM299" i="2"/>
  <c r="Z299" i="2"/>
  <c r="Y299" i="2"/>
  <c r="BO298" i="2"/>
  <c r="BM298" i="2"/>
  <c r="Z298" i="2"/>
  <c r="Y298" i="2"/>
  <c r="BO297" i="2"/>
  <c r="BM297" i="2"/>
  <c r="Z297" i="2"/>
  <c r="Y297" i="2"/>
  <c r="BO296" i="2"/>
  <c r="BM296" i="2"/>
  <c r="Z296" i="2"/>
  <c r="Y296" i="2"/>
  <c r="BO295" i="2"/>
  <c r="BM295" i="2"/>
  <c r="Z295" i="2"/>
  <c r="Y295" i="2"/>
  <c r="BO294" i="2"/>
  <c r="BM294" i="2"/>
  <c r="Z294" i="2"/>
  <c r="Y294" i="2"/>
  <c r="BO293" i="2"/>
  <c r="BM293" i="2"/>
  <c r="Z293" i="2"/>
  <c r="Y293" i="2"/>
  <c r="BO292" i="2"/>
  <c r="BM292" i="2"/>
  <c r="Z292" i="2"/>
  <c r="Y292" i="2"/>
  <c r="BO291" i="2"/>
  <c r="BM291" i="2"/>
  <c r="Z291" i="2"/>
  <c r="Y291" i="2"/>
  <c r="BO290" i="2"/>
  <c r="BM290" i="2"/>
  <c r="Z290" i="2"/>
  <c r="Y290" i="2"/>
  <c r="BO289" i="2"/>
  <c r="BM289" i="2"/>
  <c r="Z289" i="2"/>
  <c r="Y289" i="2"/>
  <c r="BO288" i="2"/>
  <c r="BM288" i="2"/>
  <c r="Z288" i="2"/>
  <c r="Y288" i="2"/>
  <c r="BO287" i="2"/>
  <c r="BM287" i="2"/>
  <c r="Z287" i="2"/>
  <c r="Y287" i="2"/>
  <c r="BO286" i="2"/>
  <c r="BM286" i="2"/>
  <c r="Z286" i="2"/>
  <c r="Y286" i="2"/>
  <c r="BO285" i="2"/>
  <c r="BM285" i="2"/>
  <c r="Z285" i="2"/>
  <c r="Y285" i="2"/>
  <c r="BO284" i="2"/>
  <c r="BM284" i="2"/>
  <c r="Z284" i="2"/>
  <c r="Z305" i="2" s="1"/>
  <c r="Y284" i="2"/>
  <c r="X282" i="2"/>
  <c r="Z281" i="2"/>
  <c r="X281" i="2"/>
  <c r="BO280" i="2"/>
  <c r="BM280" i="2"/>
  <c r="Z280" i="2"/>
  <c r="Y280" i="2"/>
  <c r="BP280" i="2" s="1"/>
  <c r="P280" i="2"/>
  <c r="BP279" i="2"/>
  <c r="BO279" i="2"/>
  <c r="BN279" i="2"/>
  <c r="BM279" i="2"/>
  <c r="Z279" i="2"/>
  <c r="Y279" i="2"/>
  <c r="BO278" i="2"/>
  <c r="BM278" i="2"/>
  <c r="Z278" i="2"/>
  <c r="Y278" i="2"/>
  <c r="X276" i="2"/>
  <c r="X275" i="2"/>
  <c r="BO274" i="2"/>
  <c r="BM274" i="2"/>
  <c r="Z274" i="2"/>
  <c r="Y274" i="2"/>
  <c r="BP274" i="2" s="1"/>
  <c r="BO273" i="2"/>
  <c r="BM273" i="2"/>
  <c r="Z273" i="2"/>
  <c r="Z275" i="2" s="1"/>
  <c r="Y273" i="2"/>
  <c r="X271" i="2"/>
  <c r="X270" i="2"/>
  <c r="BO269" i="2"/>
  <c r="BM269" i="2"/>
  <c r="Z269" i="2"/>
  <c r="Z270" i="2" s="1"/>
  <c r="Y269" i="2"/>
  <c r="Y271" i="2" s="1"/>
  <c r="X267" i="2"/>
  <c r="X266" i="2"/>
  <c r="BO265" i="2"/>
  <c r="BM265" i="2"/>
  <c r="Z265" i="2"/>
  <c r="Y265" i="2"/>
  <c r="BP265" i="2" s="1"/>
  <c r="BO264" i="2"/>
  <c r="BM264" i="2"/>
  <c r="Z264" i="2"/>
  <c r="Y264" i="2"/>
  <c r="BO263" i="2"/>
  <c r="BM263" i="2"/>
  <c r="Z263" i="2"/>
  <c r="Z266" i="2" s="1"/>
  <c r="Y263" i="2"/>
  <c r="Y267" i="2" s="1"/>
  <c r="X259" i="2"/>
  <c r="X258" i="2"/>
  <c r="BO257" i="2"/>
  <c r="BM257" i="2"/>
  <c r="Z257" i="2"/>
  <c r="Z258" i="2" s="1"/>
  <c r="Y257" i="2"/>
  <c r="P257" i="2"/>
  <c r="Y255" i="2"/>
  <c r="X255" i="2"/>
  <c r="X254" i="2"/>
  <c r="BO253" i="2"/>
  <c r="BM253" i="2"/>
  <c r="Z253" i="2"/>
  <c r="Z254" i="2" s="1"/>
  <c r="Y253" i="2"/>
  <c r="Y254" i="2" s="1"/>
  <c r="Y249" i="2"/>
  <c r="X249" i="2"/>
  <c r="Y248" i="2"/>
  <c r="X248" i="2"/>
  <c r="BO247" i="2"/>
  <c r="BM247" i="2"/>
  <c r="Z247" i="2"/>
  <c r="Z248" i="2" s="1"/>
  <c r="Y247" i="2"/>
  <c r="BP247" i="2" s="1"/>
  <c r="P247" i="2"/>
  <c r="X244" i="2"/>
  <c r="X243" i="2"/>
  <c r="BO242" i="2"/>
  <c r="BM242" i="2"/>
  <c r="Z242" i="2"/>
  <c r="Y242" i="2"/>
  <c r="BP242" i="2" s="1"/>
  <c r="P242" i="2"/>
  <c r="BP241" i="2"/>
  <c r="BO241" i="2"/>
  <c r="BN241" i="2"/>
  <c r="BM241" i="2"/>
  <c r="Z241" i="2"/>
  <c r="Z243" i="2" s="1"/>
  <c r="Y241" i="2"/>
  <c r="Y244" i="2" s="1"/>
  <c r="P241" i="2"/>
  <c r="X237" i="2"/>
  <c r="Y236" i="2"/>
  <c r="X236" i="2"/>
  <c r="BP235" i="2"/>
  <c r="BO235" i="2"/>
  <c r="BN235" i="2"/>
  <c r="BM235" i="2"/>
  <c r="Z235" i="2"/>
  <c r="Z236" i="2" s="1"/>
  <c r="Y235" i="2"/>
  <c r="Y237" i="2" s="1"/>
  <c r="P235" i="2"/>
  <c r="X231" i="2"/>
  <c r="X230" i="2"/>
  <c r="BO229" i="2"/>
  <c r="BM229" i="2"/>
  <c r="Z229" i="2"/>
  <c r="Y229" i="2"/>
  <c r="P229" i="2"/>
  <c r="BO228" i="2"/>
  <c r="BM228" i="2"/>
  <c r="Z228" i="2"/>
  <c r="Z230" i="2" s="1"/>
  <c r="Y228" i="2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Z211" i="2"/>
  <c r="Y211" i="2"/>
  <c r="P211" i="2"/>
  <c r="BO210" i="2"/>
  <c r="BM210" i="2"/>
  <c r="Z210" i="2"/>
  <c r="Y210" i="2"/>
  <c r="Y215" i="2" s="1"/>
  <c r="P210" i="2"/>
  <c r="X207" i="2"/>
  <c r="X206" i="2"/>
  <c r="BO205" i="2"/>
  <c r="BM205" i="2"/>
  <c r="Z205" i="2"/>
  <c r="Y205" i="2"/>
  <c r="BN205" i="2" s="1"/>
  <c r="P205" i="2"/>
  <c r="BO204" i="2"/>
  <c r="BN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P201" i="2"/>
  <c r="BO200" i="2"/>
  <c r="BM200" i="2"/>
  <c r="Z200" i="2"/>
  <c r="Z206" i="2" s="1"/>
  <c r="Y200" i="2"/>
  <c r="Y206" i="2" s="1"/>
  <c r="P200" i="2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P194" i="2"/>
  <c r="BO193" i="2"/>
  <c r="BM193" i="2"/>
  <c r="Z193" i="2"/>
  <c r="Z196" i="2" s="1"/>
  <c r="Y193" i="2"/>
  <c r="BP193" i="2" s="1"/>
  <c r="P193" i="2"/>
  <c r="X190" i="2"/>
  <c r="X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Y189" i="2" s="1"/>
  <c r="P186" i="2"/>
  <c r="X182" i="2"/>
  <c r="X181" i="2"/>
  <c r="BO180" i="2"/>
  <c r="BM180" i="2"/>
  <c r="Z180" i="2"/>
  <c r="Y180" i="2"/>
  <c r="Y182" i="2" s="1"/>
  <c r="P180" i="2"/>
  <c r="BP179" i="2"/>
  <c r="BO179" i="2"/>
  <c r="BN179" i="2"/>
  <c r="BM179" i="2"/>
  <c r="Z179" i="2"/>
  <c r="Z181" i="2" s="1"/>
  <c r="Y179" i="2"/>
  <c r="X177" i="2"/>
  <c r="X176" i="2"/>
  <c r="BP175" i="2"/>
  <c r="BO175" i="2"/>
  <c r="BN175" i="2"/>
  <c r="BM175" i="2"/>
  <c r="Z175" i="2"/>
  <c r="Y175" i="2"/>
  <c r="P175" i="2"/>
  <c r="BO174" i="2"/>
  <c r="BM174" i="2"/>
  <c r="Z174" i="2"/>
  <c r="Y174" i="2"/>
  <c r="P174" i="2"/>
  <c r="BO173" i="2"/>
  <c r="BM173" i="2"/>
  <c r="Z173" i="2"/>
  <c r="Y173" i="2"/>
  <c r="BN173" i="2" s="1"/>
  <c r="P173" i="2"/>
  <c r="X169" i="2"/>
  <c r="X168" i="2"/>
  <c r="BO167" i="2"/>
  <c r="BM167" i="2"/>
  <c r="Z167" i="2"/>
  <c r="Y167" i="2"/>
  <c r="BN167" i="2" s="1"/>
  <c r="P167" i="2"/>
  <c r="BO166" i="2"/>
  <c r="BM166" i="2"/>
  <c r="Z166" i="2"/>
  <c r="Z168" i="2" s="1"/>
  <c r="Y166" i="2"/>
  <c r="P166" i="2"/>
  <c r="X164" i="2"/>
  <c r="X163" i="2"/>
  <c r="BO162" i="2"/>
  <c r="BM162" i="2"/>
  <c r="Z162" i="2"/>
  <c r="Y162" i="2"/>
  <c r="P162" i="2"/>
  <c r="BO161" i="2"/>
  <c r="BM161" i="2"/>
  <c r="Z161" i="2"/>
  <c r="Y161" i="2"/>
  <c r="BP161" i="2" s="1"/>
  <c r="P161" i="2"/>
  <c r="BO160" i="2"/>
  <c r="BM160" i="2"/>
  <c r="Z160" i="2"/>
  <c r="Y160" i="2"/>
  <c r="BO159" i="2"/>
  <c r="BM159" i="2"/>
  <c r="Z159" i="2"/>
  <c r="Y159" i="2"/>
  <c r="Y164" i="2" s="1"/>
  <c r="X156" i="2"/>
  <c r="X155" i="2"/>
  <c r="BO154" i="2"/>
  <c r="BM154" i="2"/>
  <c r="Z154" i="2"/>
  <c r="Z155" i="2" s="1"/>
  <c r="Y154" i="2"/>
  <c r="X150" i="2"/>
  <c r="X149" i="2"/>
  <c r="BO148" i="2"/>
  <c r="BM148" i="2"/>
  <c r="Z148" i="2"/>
  <c r="Z149" i="2" s="1"/>
  <c r="Y148" i="2"/>
  <c r="Y149" i="2" s="1"/>
  <c r="P148" i="2"/>
  <c r="X145" i="2"/>
  <c r="Z144" i="2"/>
  <c r="X144" i="2"/>
  <c r="BO143" i="2"/>
  <c r="BM143" i="2"/>
  <c r="Z143" i="2"/>
  <c r="Y143" i="2"/>
  <c r="BN143" i="2" s="1"/>
  <c r="P143" i="2"/>
  <c r="BO142" i="2"/>
  <c r="BM142" i="2"/>
  <c r="Z142" i="2"/>
  <c r="Y142" i="2"/>
  <c r="P142" i="2"/>
  <c r="X139" i="2"/>
  <c r="X138" i="2"/>
  <c r="BO137" i="2"/>
  <c r="BM137" i="2"/>
  <c r="Z137" i="2"/>
  <c r="Z138" i="2" s="1"/>
  <c r="Y137" i="2"/>
  <c r="X134" i="2"/>
  <c r="X133" i="2"/>
  <c r="BO132" i="2"/>
  <c r="BN132" i="2"/>
  <c r="BM132" i="2"/>
  <c r="Z132" i="2"/>
  <c r="Z133" i="2" s="1"/>
  <c r="Y132" i="2"/>
  <c r="Y134" i="2" s="1"/>
  <c r="X129" i="2"/>
  <c r="X128" i="2"/>
  <c r="BO127" i="2"/>
  <c r="BM127" i="2"/>
  <c r="Z127" i="2"/>
  <c r="Y127" i="2"/>
  <c r="P127" i="2"/>
  <c r="BO126" i="2"/>
  <c r="BM126" i="2"/>
  <c r="Z126" i="2"/>
  <c r="Z128" i="2" s="1"/>
  <c r="Y126" i="2"/>
  <c r="BN126" i="2" s="1"/>
  <c r="P126" i="2"/>
  <c r="X123" i="2"/>
  <c r="X122" i="2"/>
  <c r="BO121" i="2"/>
  <c r="BM121" i="2"/>
  <c r="Z121" i="2"/>
  <c r="Y121" i="2"/>
  <c r="P121" i="2"/>
  <c r="BO120" i="2"/>
  <c r="BN120" i="2"/>
  <c r="BM120" i="2"/>
  <c r="Z120" i="2"/>
  <c r="Y120" i="2"/>
  <c r="P120" i="2"/>
  <c r="BO119" i="2"/>
  <c r="BM119" i="2"/>
  <c r="Z119" i="2"/>
  <c r="Y119" i="2"/>
  <c r="Y122" i="2" s="1"/>
  <c r="P119" i="2"/>
  <c r="X116" i="2"/>
  <c r="X115" i="2"/>
  <c r="BO114" i="2"/>
  <c r="BM114" i="2"/>
  <c r="Z114" i="2"/>
  <c r="Y114" i="2"/>
  <c r="BP114" i="2" s="1"/>
  <c r="P114" i="2"/>
  <c r="BP113" i="2"/>
  <c r="BO113" i="2"/>
  <c r="BN113" i="2"/>
  <c r="BM113" i="2"/>
  <c r="Z113" i="2"/>
  <c r="Z115" i="2" s="1"/>
  <c r="Y113" i="2"/>
  <c r="Y115" i="2" s="1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P106" i="2"/>
  <c r="BO105" i="2"/>
  <c r="BN105" i="2"/>
  <c r="BM105" i="2"/>
  <c r="Z105" i="2"/>
  <c r="Y105" i="2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Z109" i="2" s="1"/>
  <c r="Y103" i="2"/>
  <c r="P103" i="2"/>
  <c r="X100" i="2"/>
  <c r="X99" i="2"/>
  <c r="BO98" i="2"/>
  <c r="BM98" i="2"/>
  <c r="Z98" i="2"/>
  <c r="Y98" i="2"/>
  <c r="BP98" i="2" s="1"/>
  <c r="P98" i="2"/>
  <c r="BO97" i="2"/>
  <c r="BM97" i="2"/>
  <c r="Z97" i="2"/>
  <c r="Z99" i="2" s="1"/>
  <c r="Y97" i="2"/>
  <c r="BP97" i="2" s="1"/>
  <c r="P97" i="2"/>
  <c r="BO96" i="2"/>
  <c r="BM96" i="2"/>
  <c r="Z96" i="2"/>
  <c r="Y96" i="2"/>
  <c r="Y100" i="2" s="1"/>
  <c r="P96" i="2"/>
  <c r="X93" i="2"/>
  <c r="X92" i="2"/>
  <c r="BP91" i="2"/>
  <c r="BO91" i="2"/>
  <c r="BN91" i="2"/>
  <c r="BM91" i="2"/>
  <c r="Z91" i="2"/>
  <c r="Y91" i="2"/>
  <c r="BO90" i="2"/>
  <c r="BM90" i="2"/>
  <c r="Z90" i="2"/>
  <c r="Z92" i="2" s="1"/>
  <c r="Y90" i="2"/>
  <c r="BP90" i="2" s="1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Z82" i="2"/>
  <c r="Y82" i="2"/>
  <c r="BN82" i="2" s="1"/>
  <c r="P82" i="2"/>
  <c r="BO81" i="2"/>
  <c r="BN81" i="2"/>
  <c r="BM81" i="2"/>
  <c r="Z81" i="2"/>
  <c r="Y81" i="2"/>
  <c r="BP81" i="2" s="1"/>
  <c r="P81" i="2"/>
  <c r="BO80" i="2"/>
  <c r="BM80" i="2"/>
  <c r="Z80" i="2"/>
  <c r="Y80" i="2"/>
  <c r="Y87" i="2" s="1"/>
  <c r="P80" i="2"/>
  <c r="X77" i="2"/>
  <c r="X76" i="2"/>
  <c r="BO75" i="2"/>
  <c r="BM75" i="2"/>
  <c r="Z75" i="2"/>
  <c r="Y75" i="2"/>
  <c r="BP75" i="2" s="1"/>
  <c r="P75" i="2"/>
  <c r="BP74" i="2"/>
  <c r="BO74" i="2"/>
  <c r="BN74" i="2"/>
  <c r="BM74" i="2"/>
  <c r="Z74" i="2"/>
  <c r="Z76" i="2" s="1"/>
  <c r="Y74" i="2"/>
  <c r="Y76" i="2" s="1"/>
  <c r="P74" i="2"/>
  <c r="X71" i="2"/>
  <c r="Y70" i="2"/>
  <c r="X70" i="2"/>
  <c r="BP69" i="2"/>
  <c r="BO69" i="2"/>
  <c r="BN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O49" i="2"/>
  <c r="BN49" i="2"/>
  <c r="BM49" i="2"/>
  <c r="Z49" i="2"/>
  <c r="Y49" i="2"/>
  <c r="P49" i="2"/>
  <c r="BO48" i="2"/>
  <c r="BM48" i="2"/>
  <c r="Z48" i="2"/>
  <c r="Y48" i="2"/>
  <c r="BN48" i="2" s="1"/>
  <c r="P48" i="2"/>
  <c r="BP47" i="2"/>
  <c r="BO47" i="2"/>
  <c r="BN47" i="2"/>
  <c r="BM47" i="2"/>
  <c r="Z47" i="2"/>
  <c r="Z59" i="2" s="1"/>
  <c r="Y47" i="2"/>
  <c r="P47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Z38" i="2" s="1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Y29" i="2"/>
  <c r="Y33" i="2" s="1"/>
  <c r="P29" i="2"/>
  <c r="BO28" i="2"/>
  <c r="BM28" i="2"/>
  <c r="Z28" i="2"/>
  <c r="Z32" i="2" s="1"/>
  <c r="Y28" i="2"/>
  <c r="BP28" i="2" s="1"/>
  <c r="P28" i="2"/>
  <c r="X24" i="2"/>
  <c r="X307" i="2" s="1"/>
  <c r="X23" i="2"/>
  <c r="X311" i="2" s="1"/>
  <c r="BO22" i="2"/>
  <c r="BM22" i="2"/>
  <c r="X308" i="2" s="1"/>
  <c r="Z22" i="2"/>
  <c r="Z23" i="2" s="1"/>
  <c r="Y22" i="2"/>
  <c r="BP22" i="2" s="1"/>
  <c r="P22" i="2"/>
  <c r="H10" i="2"/>
  <c r="A9" i="2"/>
  <c r="A10" i="2" s="1"/>
  <c r="D7" i="2"/>
  <c r="Q6" i="2"/>
  <c r="P2" i="2"/>
  <c r="J9" i="2" l="1"/>
  <c r="BP30" i="2"/>
  <c r="BP57" i="2"/>
  <c r="Y77" i="2"/>
  <c r="Z86" i="2"/>
  <c r="Y116" i="2"/>
  <c r="BP126" i="2"/>
  <c r="BP127" i="2"/>
  <c r="BN127" i="2"/>
  <c r="Y129" i="2"/>
  <c r="BP137" i="2"/>
  <c r="BN137" i="2"/>
  <c r="BP143" i="2"/>
  <c r="Y169" i="2"/>
  <c r="BN166" i="2"/>
  <c r="BP173" i="2"/>
  <c r="Y176" i="2"/>
  <c r="BP195" i="2"/>
  <c r="Y196" i="2"/>
  <c r="Y305" i="2"/>
  <c r="Y306" i="2"/>
  <c r="BP284" i="2"/>
  <c r="BN284" i="2"/>
  <c r="BP285" i="2"/>
  <c r="BN285" i="2"/>
  <c r="BP286" i="2"/>
  <c r="BN286" i="2"/>
  <c r="BP287" i="2"/>
  <c r="BN287" i="2"/>
  <c r="BP288" i="2"/>
  <c r="BN288" i="2"/>
  <c r="BP289" i="2"/>
  <c r="BN289" i="2"/>
  <c r="BP290" i="2"/>
  <c r="BN290" i="2"/>
  <c r="BP291" i="2"/>
  <c r="BN291" i="2"/>
  <c r="BP292" i="2"/>
  <c r="BN292" i="2"/>
  <c r="BP293" i="2"/>
  <c r="BN293" i="2"/>
  <c r="BP294" i="2"/>
  <c r="BN294" i="2"/>
  <c r="BP295" i="2"/>
  <c r="BN295" i="2"/>
  <c r="BP296" i="2"/>
  <c r="BN296" i="2"/>
  <c r="BP297" i="2"/>
  <c r="BN297" i="2"/>
  <c r="BP298" i="2"/>
  <c r="BN298" i="2"/>
  <c r="BP299" i="2"/>
  <c r="BN299" i="2"/>
  <c r="BP300" i="2"/>
  <c r="BN300" i="2"/>
  <c r="BP301" i="2"/>
  <c r="BN301" i="2"/>
  <c r="BP302" i="2"/>
  <c r="BN302" i="2"/>
  <c r="BP303" i="2"/>
  <c r="BN303" i="2"/>
  <c r="BP304" i="2"/>
  <c r="BN304" i="2"/>
  <c r="H9" i="2"/>
  <c r="F10" i="2"/>
  <c r="X309" i="2"/>
  <c r="Y23" i="2"/>
  <c r="Y24" i="2"/>
  <c r="BN29" i="2"/>
  <c r="Y38" i="2"/>
  <c r="BN37" i="2"/>
  <c r="Y59" i="2"/>
  <c r="Y60" i="2"/>
  <c r="BP50" i="2"/>
  <c r="BN52" i="2"/>
  <c r="BN54" i="2"/>
  <c r="BN56" i="2"/>
  <c r="Y66" i="2"/>
  <c r="BN64" i="2"/>
  <c r="BP82" i="2"/>
  <c r="BN84" i="2"/>
  <c r="BN96" i="2"/>
  <c r="BP96" i="2"/>
  <c r="BN98" i="2"/>
  <c r="Y109" i="2"/>
  <c r="BP106" i="2"/>
  <c r="BN108" i="2"/>
  <c r="Z122" i="2"/>
  <c r="Z312" i="2" s="1"/>
  <c r="Y123" i="2"/>
  <c r="BN121" i="2"/>
  <c r="BP121" i="2"/>
  <c r="Y144" i="2"/>
  <c r="BN142" i="2"/>
  <c r="BP154" i="2"/>
  <c r="Y156" i="2"/>
  <c r="Y155" i="2"/>
  <c r="BP160" i="2"/>
  <c r="BN160" i="2"/>
  <c r="BP162" i="2"/>
  <c r="BN162" i="2"/>
  <c r="BP167" i="2"/>
  <c r="Y168" i="2"/>
  <c r="BP194" i="2"/>
  <c r="BN194" i="2"/>
  <c r="BP200" i="2"/>
  <c r="Y207" i="2"/>
  <c r="BP210" i="2"/>
  <c r="BP211" i="2"/>
  <c r="BN211" i="2"/>
  <c r="BP229" i="2"/>
  <c r="BN229" i="2"/>
  <c r="Y258" i="2"/>
  <c r="Y259" i="2"/>
  <c r="BP264" i="2"/>
  <c r="BN264" i="2"/>
  <c r="Y276" i="2"/>
  <c r="Y275" i="2"/>
  <c r="BP273" i="2"/>
  <c r="BN273" i="2"/>
  <c r="BN278" i="2"/>
  <c r="Y281" i="2"/>
  <c r="BP278" i="2"/>
  <c r="BP148" i="2"/>
  <c r="Y150" i="2"/>
  <c r="Z163" i="2"/>
  <c r="Z176" i="2"/>
  <c r="Z189" i="2"/>
  <c r="BP205" i="2"/>
  <c r="Z214" i="2"/>
  <c r="Y231" i="2"/>
  <c r="Y243" i="2"/>
  <c r="X310" i="2"/>
  <c r="Y92" i="2"/>
  <c r="Y145" i="2"/>
  <c r="BP29" i="2"/>
  <c r="BN31" i="2"/>
  <c r="BN36" i="2"/>
  <c r="BN58" i="2"/>
  <c r="BN63" i="2"/>
  <c r="BN90" i="2"/>
  <c r="Y99" i="2"/>
  <c r="BP105" i="2"/>
  <c r="BN107" i="2"/>
  <c r="BP132" i="2"/>
  <c r="BP166" i="2"/>
  <c r="BN174" i="2"/>
  <c r="Y197" i="2"/>
  <c r="BN201" i="2"/>
  <c r="Y230" i="2"/>
  <c r="BN269" i="2"/>
  <c r="Y282" i="2"/>
  <c r="Y190" i="2"/>
  <c r="BP49" i="2"/>
  <c r="Y65" i="2"/>
  <c r="BN53" i="2"/>
  <c r="Y93" i="2"/>
  <c r="BN97" i="2"/>
  <c r="Y138" i="2"/>
  <c r="BN180" i="2"/>
  <c r="BN186" i="2"/>
  <c r="BN213" i="2"/>
  <c r="BN218" i="2"/>
  <c r="BN223" i="2"/>
  <c r="BN228" i="2"/>
  <c r="BN263" i="2"/>
  <c r="BN265" i="2"/>
  <c r="BN85" i="2"/>
  <c r="BP36" i="2"/>
  <c r="Y39" i="2"/>
  <c r="BP63" i="2"/>
  <c r="BN75" i="2"/>
  <c r="BN80" i="2"/>
  <c r="Y110" i="2"/>
  <c r="BN114" i="2"/>
  <c r="BN119" i="2"/>
  <c r="Y133" i="2"/>
  <c r="BN159" i="2"/>
  <c r="Y163" i="2"/>
  <c r="BP174" i="2"/>
  <c r="Y177" i="2"/>
  <c r="BP201" i="2"/>
  <c r="BN203" i="2"/>
  <c r="BN253" i="2"/>
  <c r="BN257" i="2"/>
  <c r="BP269" i="2"/>
  <c r="BN22" i="2"/>
  <c r="BN28" i="2"/>
  <c r="BN55" i="2"/>
  <c r="BN104" i="2"/>
  <c r="Y128" i="2"/>
  <c r="BN154" i="2"/>
  <c r="BN161" i="2"/>
  <c r="BP180" i="2"/>
  <c r="BP186" i="2"/>
  <c r="BN188" i="2"/>
  <c r="BN193" i="2"/>
  <c r="BP218" i="2"/>
  <c r="BP223" i="2"/>
  <c r="BP228" i="2"/>
  <c r="BN242" i="2"/>
  <c r="BN247" i="2"/>
  <c r="BP263" i="2"/>
  <c r="BP120" i="2"/>
  <c r="BP142" i="2"/>
  <c r="BP48" i="2"/>
  <c r="BP80" i="2"/>
  <c r="BP119" i="2"/>
  <c r="Y139" i="2"/>
  <c r="BN148" i="2"/>
  <c r="BP159" i="2"/>
  <c r="BN210" i="2"/>
  <c r="BP253" i="2"/>
  <c r="BP257" i="2"/>
  <c r="Y270" i="2"/>
  <c r="Y32" i="2"/>
  <c r="F9" i="2"/>
  <c r="Y86" i="2"/>
  <c r="Y181" i="2"/>
  <c r="BN200" i="2"/>
  <c r="Y214" i="2"/>
  <c r="Y219" i="2"/>
  <c r="Y224" i="2"/>
  <c r="Y266" i="2"/>
  <c r="BN274" i="2"/>
  <c r="BN280" i="2"/>
  <c r="Y307" i="2" l="1"/>
  <c r="Y309" i="2"/>
  <c r="Y308" i="2"/>
  <c r="Y311" i="2"/>
  <c r="Y310" i="2" l="1"/>
  <c r="B320" i="2" l="1"/>
  <c r="A320" i="2"/>
  <c r="C320" i="2"/>
</calcChain>
</file>

<file path=xl/sharedStrings.xml><?xml version="1.0" encoding="utf-8"?>
<sst xmlns="http://schemas.openxmlformats.org/spreadsheetml/2006/main" count="2084" uniqueCount="510">
  <si>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</si>
  <si>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</si>
  <si>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</si>
  <si>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</si>
  <si>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</si>
  <si>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</si>
  <si>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</si>
  <si>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</si>
  <si>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</si>
  <si>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</si>
  <si>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</si>
  <si>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</si>
  <si>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</si>
  <si>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</si>
  <si>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</si>
  <si>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</si>
  <si>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</si>
  <si>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</si>
  <si>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</si>
  <si>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</si>
  <si>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</si>
  <si>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</si>
  <si>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</si>
  <si>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</si>
  <si>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</si>
  <si>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</si>
  <si>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</si>
  <si>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</si>
  <si>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</si>
  <si>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</si>
  <si>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</si>
  <si>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</si>
  <si>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</si>
  <si>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</si>
  <si>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</si>
  <si>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</si>
  <si>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</si>
  <si>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</si>
  <si>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</si>
  <si>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</si>
  <si>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</si>
  <si>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</si>
  <si>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</si>
  <si>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</si>
  <si>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</si>
  <si>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</si>
  <si>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</si>
  <si>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</si>
  <si>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</si>
  <si>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</si>
  <si>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</si>
  <si>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</si>
  <si>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</si>
  <si>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</si>
  <si>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</si>
  <si>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</si>
  <si>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</si>
  <si>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</si>
  <si>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</si>
  <si>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</si>
  <si>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</si>
  <si>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</si>
  <si>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</si>
  <si>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</si>
  <si>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</si>
  <si>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</si>
  <si>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</si>
  <si>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</si>
  <si>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</si>
  <si>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</si>
  <si>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</si>
  <si>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</si>
  <si>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</si>
  <si>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</si>
  <si>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</si>
  <si>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</si>
  <si>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</si>
  <si>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</si>
  <si>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</si>
  <si>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</si>
  <si>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</si>
  <si>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</si>
  <si>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</si>
  <si>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</si>
  <si>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</si>
  <si>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</si>
  <si>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</si>
  <si>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</si>
  <si>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</si>
  <si>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</si>
  <si>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</si>
  <si>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</si>
  <si>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</si>
  <si>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</si>
  <si>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</si>
  <si>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</si>
  <si>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</si>
  <si>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</si>
  <si>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</si>
  <si>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</si>
  <si>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</si>
  <si>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</si>
  <si>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</si>
  <si>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</si>
  <si>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</si>
  <si>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</si>
  <si>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</si>
  <si>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</si>
  <si>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</si>
  <si>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</si>
  <si>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</si>
  <si>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</si>
  <si>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</si>
  <si>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</si>
  <si>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</si>
  <si>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</si>
  <si>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</si>
  <si>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</si>
  <si>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</si>
  <si>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</si>
  <si>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</si>
  <si>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</si>
  <si>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</si>
  <si>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</si>
  <si>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</si>
  <si>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</si>
  <si>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</si>
  <si>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</si>
  <si>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</si>
  <si>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</si>
  <si>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</si>
  <si>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</si>
  <si>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</si>
  <si>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</si>
  <si>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</si>
  <si>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</si>
  <si>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</si>
  <si>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</si>
  <si>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</si>
  <si>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</si>
  <si>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</si>
  <si>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</si>
  <si>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</si>
  <si>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</si>
  <si>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</si>
  <si>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</si>
  <si>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</si>
  <si>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</si>
  <si>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</si>
  <si>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</si>
  <si>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</si>
  <si>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</si>
  <si>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</si>
  <si>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</si>
  <si>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</si>
  <si>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</si>
  <si>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</si>
  <si>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</si>
  <si>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</si>
  <si>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</si>
  <si>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</si>
  <si>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</si>
  <si>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</si>
  <si>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</si>
  <si>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</si>
  <si>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</si>
  <si>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</si>
  <si>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</si>
  <si>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</si>
  <si>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</si>
  <si>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</si>
  <si>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</si>
  <si>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</si>
  <si>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</si>
  <si>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</si>
  <si>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</si>
  <si>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</si>
  <si>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</si>
  <si>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</si>
  <si>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</si>
  <si>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</si>
  <si>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</si>
  <si>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</si>
  <si>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</si>
  <si>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</si>
  <si>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</si>
  <si>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</si>
  <si>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</si>
  <si>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</si>
  <si>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</si>
  <si>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</si>
  <si>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</si>
  <si>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</si>
  <si>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</si>
  <si>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</si>
  <si>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</si>
  <si>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</si>
  <si>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</si>
  <si>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</si>
  <si>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</si>
  <si>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</si>
  <si>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</si>
  <si>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</si>
  <si>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</si>
  <si>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</si>
  <si>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</si>
  <si>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</si>
  <si>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</si>
  <si>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</si>
  <si>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</si>
  <si>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</si>
  <si>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</si>
  <si>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SU002622</t>
  </si>
  <si>
    <t>P003683</t>
  </si>
  <si>
    <t>ЕАЭС № RU Д- RU.АБ75.В.00925/19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</si>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</sst>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45642</v>
      </c>
      <c r="R5" s="340"/>
      <c r="T5" s="341" t="s">
        <v>3</v>
      </c>
      <c r="U5" s="342"/>
      <c r="V5" s="343" t="s">
        <v>496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78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347" t="s">
        <v>5</v>
      </c>
      <c r="U6" s="348"/>
      <c r="V6" s="349" t="s">
        <v>72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 t="s">
        <v>79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73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2" t="s">
        <v>74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">
      <c r="A13" s="372" t="s">
        <v>75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2" t="s">
        <v>76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4" t="s">
        <v>77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66</v>
      </c>
      <c r="L17" s="379" t="s">
        <v>68</v>
      </c>
      <c r="M17" s="379" t="s">
        <v>2</v>
      </c>
      <c r="N17" s="379" t="s">
        <v>67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69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">
      <c r="A19" s="401" t="s">
        <v>80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25">
      <c r="A20" s="402" t="s">
        <v>80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25">
      <c r="A21" s="403" t="s">
        <v>81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25">
      <c r="A26" s="402" t="s">
        <v>89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25">
      <c r="A27" s="403" t="s">
        <v>90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404">
        <v>4607111036605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404">
        <v>4607111036520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1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97</v>
      </c>
      <c r="AK29" s="87">
        <v>14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4301132092</v>
      </c>
      <c r="D30" s="404">
        <v>4607111036537</v>
      </c>
      <c r="E30" s="40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1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6"/>
      <c r="R30" s="406"/>
      <c r="S30" s="406"/>
      <c r="T30" s="40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404">
        <v>4607111036599</v>
      </c>
      <c r="E31" s="40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1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6"/>
      <c r="R31" s="406"/>
      <c r="S31" s="406"/>
      <c r="T31" s="40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1"/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2"/>
      <c r="P32" s="408" t="s">
        <v>40</v>
      </c>
      <c r="Q32" s="409"/>
      <c r="R32" s="409"/>
      <c r="S32" s="409"/>
      <c r="T32" s="409"/>
      <c r="U32" s="409"/>
      <c r="V32" s="41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2"/>
      <c r="P33" s="408" t="s">
        <v>40</v>
      </c>
      <c r="Q33" s="409"/>
      <c r="R33" s="409"/>
      <c r="S33" s="409"/>
      <c r="T33" s="409"/>
      <c r="U33" s="409"/>
      <c r="V33" s="41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2" t="s">
        <v>106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65"/>
      <c r="AB34" s="65"/>
      <c r="AC34" s="82"/>
    </row>
    <row r="35" spans="1:68" ht="14.25" customHeight="1" x14ac:dyDescent="0.25">
      <c r="A35" s="403" t="s">
        <v>81</v>
      </c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4301070884</v>
      </c>
      <c r="D36" s="404">
        <v>4607111036315</v>
      </c>
      <c r="E36" s="40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1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404">
        <v>4607111036292</v>
      </c>
      <c r="E37" s="40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6"/>
      <c r="R37" s="406"/>
      <c r="S37" s="406"/>
      <c r="T37" s="40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2"/>
      <c r="P39" s="408" t="s">
        <v>40</v>
      </c>
      <c r="Q39" s="409"/>
      <c r="R39" s="409"/>
      <c r="S39" s="409"/>
      <c r="T39" s="409"/>
      <c r="U39" s="409"/>
      <c r="V39" s="410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2" t="s">
        <v>113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5"/>
      <c r="AB40" s="65"/>
      <c r="AC40" s="82"/>
    </row>
    <row r="41" spans="1:68" ht="14.25" customHeight="1" x14ac:dyDescent="0.25">
      <c r="A41" s="403" t="s">
        <v>114</v>
      </c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404">
        <v>4607111037053</v>
      </c>
      <c r="E42" s="404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2"/>
      <c r="P43" s="408" t="s">
        <v>40</v>
      </c>
      <c r="Q43" s="409"/>
      <c r="R43" s="409"/>
      <c r="S43" s="409"/>
      <c r="T43" s="409"/>
      <c r="U43" s="409"/>
      <c r="V43" s="410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1"/>
      <c r="B44" s="411"/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2"/>
      <c r="P44" s="408" t="s">
        <v>40</v>
      </c>
      <c r="Q44" s="409"/>
      <c r="R44" s="409"/>
      <c r="S44" s="409"/>
      <c r="T44" s="409"/>
      <c r="U44" s="409"/>
      <c r="V44" s="410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2" t="s">
        <v>119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  <c r="AA45" s="65"/>
      <c r="AB45" s="65"/>
      <c r="AC45" s="82"/>
    </row>
    <row r="46" spans="1:68" ht="14.25" customHeight="1" x14ac:dyDescent="0.25">
      <c r="A46" s="403" t="s">
        <v>81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4301071032</v>
      </c>
      <c r="D47" s="404">
        <v>4607111038999</v>
      </c>
      <c r="E47" s="404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4301070989</v>
      </c>
      <c r="D48" s="404">
        <v>4607111037190</v>
      </c>
      <c r="E48" s="404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2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406"/>
      <c r="R48" s="406"/>
      <c r="S48" s="406"/>
      <c r="T48" s="40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4301071044</v>
      </c>
      <c r="D49" s="404">
        <v>4607111039385</v>
      </c>
      <c r="E49" s="404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406"/>
      <c r="R49" s="406"/>
      <c r="S49" s="406"/>
      <c r="T49" s="40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4301070972</v>
      </c>
      <c r="D50" s="404">
        <v>4607111037183</v>
      </c>
      <c r="E50" s="404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406"/>
      <c r="R50" s="406"/>
      <c r="S50" s="406"/>
      <c r="T50" s="40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4301071045</v>
      </c>
      <c r="D51" s="404">
        <v>4607111039392</v>
      </c>
      <c r="E51" s="404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406"/>
      <c r="R51" s="406"/>
      <c r="S51" s="406"/>
      <c r="T51" s="40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4301070970</v>
      </c>
      <c r="D52" s="404">
        <v>4607111037091</v>
      </c>
      <c r="E52" s="404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4301071031</v>
      </c>
      <c r="D53" s="404">
        <v>4607111038982</v>
      </c>
      <c r="E53" s="404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86</v>
      </c>
      <c r="L53" s="37" t="s">
        <v>87</v>
      </c>
      <c r="M53" s="38" t="s">
        <v>85</v>
      </c>
      <c r="N53" s="38"/>
      <c r="O53" s="37">
        <v>180</v>
      </c>
      <c r="P53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406"/>
      <c r="R53" s="406"/>
      <c r="S53" s="406"/>
      <c r="T53" s="40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88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4301070971</v>
      </c>
      <c r="D54" s="404">
        <v>4607111036902</v>
      </c>
      <c r="E54" s="404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86</v>
      </c>
      <c r="L54" s="37" t="s">
        <v>96</v>
      </c>
      <c r="M54" s="38" t="s">
        <v>85</v>
      </c>
      <c r="N54" s="38"/>
      <c r="O54" s="37">
        <v>180</v>
      </c>
      <c r="P54" s="4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406"/>
      <c r="R54" s="406"/>
      <c r="S54" s="406"/>
      <c r="T54" s="407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97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4301071046</v>
      </c>
      <c r="D55" s="404">
        <v>4607111039354</v>
      </c>
      <c r="E55" s="404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406"/>
      <c r="R55" s="406"/>
      <c r="S55" s="406"/>
      <c r="T55" s="407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140</v>
      </c>
      <c r="B56" s="63" t="s">
        <v>141</v>
      </c>
      <c r="C56" s="36">
        <v>4301070969</v>
      </c>
      <c r="D56" s="404">
        <v>4607111036858</v>
      </c>
      <c r="E56" s="404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4301071047</v>
      </c>
      <c r="D57" s="404">
        <v>4607111039330</v>
      </c>
      <c r="E57" s="404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86</v>
      </c>
      <c r="L57" s="37" t="s">
        <v>87</v>
      </c>
      <c r="M57" s="38" t="s">
        <v>85</v>
      </c>
      <c r="N57" s="38"/>
      <c r="O57" s="37">
        <v>180</v>
      </c>
      <c r="P57" s="4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406"/>
      <c r="R57" s="406"/>
      <c r="S57" s="406"/>
      <c r="T57" s="407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88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4301070968</v>
      </c>
      <c r="D58" s="404">
        <v>4607111036889</v>
      </c>
      <c r="E58" s="404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86</v>
      </c>
      <c r="L58" s="37" t="s">
        <v>96</v>
      </c>
      <c r="M58" s="38" t="s">
        <v>85</v>
      </c>
      <c r="N58" s="38"/>
      <c r="O58" s="37">
        <v>180</v>
      </c>
      <c r="P58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406"/>
      <c r="R58" s="406"/>
      <c r="S58" s="406"/>
      <c r="T58" s="407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97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1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2"/>
      <c r="P59" s="408" t="s">
        <v>40</v>
      </c>
      <c r="Q59" s="409"/>
      <c r="R59" s="409"/>
      <c r="S59" s="409"/>
      <c r="T59" s="409"/>
      <c r="U59" s="409"/>
      <c r="V59" s="410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1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  <c r="O60" s="412"/>
      <c r="P60" s="408" t="s">
        <v>40</v>
      </c>
      <c r="Q60" s="409"/>
      <c r="R60" s="409"/>
      <c r="S60" s="409"/>
      <c r="T60" s="409"/>
      <c r="U60" s="409"/>
      <c r="V60" s="410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2" t="s">
        <v>146</v>
      </c>
      <c r="B61" s="402"/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65"/>
      <c r="AB61" s="65"/>
      <c r="AC61" s="82"/>
    </row>
    <row r="62" spans="1:68" ht="14.25" customHeight="1" x14ac:dyDescent="0.25">
      <c r="A62" s="403" t="s">
        <v>81</v>
      </c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3"/>
      <c r="P62" s="403"/>
      <c r="Q62" s="403"/>
      <c r="R62" s="403"/>
      <c r="S62" s="403"/>
      <c r="T62" s="403"/>
      <c r="U62" s="403"/>
      <c r="V62" s="403"/>
      <c r="W62" s="403"/>
      <c r="X62" s="403"/>
      <c r="Y62" s="403"/>
      <c r="Z62" s="403"/>
      <c r="AA62" s="66"/>
      <c r="AB62" s="66"/>
      <c r="AC62" s="83"/>
    </row>
    <row r="63" spans="1:68" ht="27" customHeight="1" x14ac:dyDescent="0.25">
      <c r="A63" s="63" t="s">
        <v>147</v>
      </c>
      <c r="B63" s="63" t="s">
        <v>148</v>
      </c>
      <c r="C63" s="36">
        <v>4301070977</v>
      </c>
      <c r="D63" s="404">
        <v>4607111037411</v>
      </c>
      <c r="E63" s="404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150</v>
      </c>
      <c r="L63" s="37" t="s">
        <v>87</v>
      </c>
      <c r="M63" s="38" t="s">
        <v>85</v>
      </c>
      <c r="N63" s="38"/>
      <c r="O63" s="37">
        <v>180</v>
      </c>
      <c r="P63" s="4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6"/>
      <c r="R63" s="406"/>
      <c r="S63" s="406"/>
      <c r="T63" s="40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149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151</v>
      </c>
      <c r="B64" s="63" t="s">
        <v>152</v>
      </c>
      <c r="C64" s="36">
        <v>4301070981</v>
      </c>
      <c r="D64" s="404">
        <v>4607111036728</v>
      </c>
      <c r="E64" s="404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149</v>
      </c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1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2"/>
      <c r="P65" s="408" t="s">
        <v>40</v>
      </c>
      <c r="Q65" s="409"/>
      <c r="R65" s="409"/>
      <c r="S65" s="409"/>
      <c r="T65" s="409"/>
      <c r="U65" s="409"/>
      <c r="V65" s="410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2" t="s">
        <v>153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65"/>
      <c r="AB67" s="65"/>
      <c r="AC67" s="82"/>
    </row>
    <row r="68" spans="1:68" ht="14.25" customHeight="1" x14ac:dyDescent="0.25">
      <c r="A68" s="403" t="s">
        <v>154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27" customHeight="1" x14ac:dyDescent="0.25">
      <c r="A69" s="63" t="s">
        <v>155</v>
      </c>
      <c r="B69" s="63" t="s">
        <v>156</v>
      </c>
      <c r="C69" s="36">
        <v>4301135271</v>
      </c>
      <c r="D69" s="404">
        <v>4607111033659</v>
      </c>
      <c r="E69" s="404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3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157</v>
      </c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1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2"/>
      <c r="P70" s="408" t="s">
        <v>40</v>
      </c>
      <c r="Q70" s="409"/>
      <c r="R70" s="409"/>
      <c r="S70" s="409"/>
      <c r="T70" s="409"/>
      <c r="U70" s="409"/>
      <c r="V70" s="410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1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1"/>
      <c r="N71" s="411"/>
      <c r="O71" s="412"/>
      <c r="P71" s="408" t="s">
        <v>40</v>
      </c>
      <c r="Q71" s="409"/>
      <c r="R71" s="409"/>
      <c r="S71" s="409"/>
      <c r="T71" s="409"/>
      <c r="U71" s="409"/>
      <c r="V71" s="410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2" t="s">
        <v>158</v>
      </c>
      <c r="B72" s="402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402"/>
      <c r="S72" s="402"/>
      <c r="T72" s="402"/>
      <c r="U72" s="402"/>
      <c r="V72" s="402"/>
      <c r="W72" s="402"/>
      <c r="X72" s="402"/>
      <c r="Y72" s="402"/>
      <c r="Z72" s="402"/>
      <c r="AA72" s="65"/>
      <c r="AB72" s="65"/>
      <c r="AC72" s="82"/>
    </row>
    <row r="73" spans="1:68" ht="14.25" customHeight="1" x14ac:dyDescent="0.25">
      <c r="A73" s="403" t="s">
        <v>159</v>
      </c>
      <c r="B73" s="403"/>
      <c r="C73" s="403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66"/>
      <c r="AB73" s="66"/>
      <c r="AC73" s="83"/>
    </row>
    <row r="74" spans="1:68" ht="27" customHeight="1" x14ac:dyDescent="0.25">
      <c r="A74" s="63" t="s">
        <v>160</v>
      </c>
      <c r="B74" s="63" t="s">
        <v>161</v>
      </c>
      <c r="C74" s="36">
        <v>4301131021</v>
      </c>
      <c r="D74" s="404">
        <v>4607111034137</v>
      </c>
      <c r="E74" s="40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6"/>
      <c r="R74" s="406"/>
      <c r="S74" s="406"/>
      <c r="T74" s="407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162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4301131022</v>
      </c>
      <c r="D75" s="404">
        <v>4607111034120</v>
      </c>
      <c r="E75" s="40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6"/>
      <c r="R75" s="406"/>
      <c r="S75" s="406"/>
      <c r="T75" s="40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1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2"/>
      <c r="P76" s="408" t="s">
        <v>40</v>
      </c>
      <c r="Q76" s="409"/>
      <c r="R76" s="409"/>
      <c r="S76" s="409"/>
      <c r="T76" s="409"/>
      <c r="U76" s="409"/>
      <c r="V76" s="410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1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2"/>
      <c r="P77" s="408" t="s">
        <v>40</v>
      </c>
      <c r="Q77" s="409"/>
      <c r="R77" s="409"/>
      <c r="S77" s="409"/>
      <c r="T77" s="409"/>
      <c r="U77" s="409"/>
      <c r="V77" s="410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2" t="s">
        <v>166</v>
      </c>
      <c r="B78" s="402"/>
      <c r="C78" s="402"/>
      <c r="D78" s="402"/>
      <c r="E78" s="402"/>
      <c r="F78" s="402"/>
      <c r="G78" s="402"/>
      <c r="H78" s="402"/>
      <c r="I78" s="402"/>
      <c r="J78" s="402"/>
      <c r="K78" s="402"/>
      <c r="L78" s="402"/>
      <c r="M78" s="402"/>
      <c r="N78" s="402"/>
      <c r="O78" s="402"/>
      <c r="P78" s="402"/>
      <c r="Q78" s="402"/>
      <c r="R78" s="402"/>
      <c r="S78" s="402"/>
      <c r="T78" s="402"/>
      <c r="U78" s="402"/>
      <c r="V78" s="402"/>
      <c r="W78" s="402"/>
      <c r="X78" s="402"/>
      <c r="Y78" s="402"/>
      <c r="Z78" s="402"/>
      <c r="AA78" s="65"/>
      <c r="AB78" s="65"/>
      <c r="AC78" s="82"/>
    </row>
    <row r="79" spans="1:68" ht="14.25" customHeight="1" x14ac:dyDescent="0.25">
      <c r="A79" s="403" t="s">
        <v>154</v>
      </c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66"/>
      <c r="AB79" s="66"/>
      <c r="AC79" s="83"/>
    </row>
    <row r="80" spans="1:68" ht="27" customHeight="1" x14ac:dyDescent="0.25">
      <c r="A80" s="63" t="s">
        <v>167</v>
      </c>
      <c r="B80" s="63" t="s">
        <v>168</v>
      </c>
      <c r="C80" s="36">
        <v>4301135295</v>
      </c>
      <c r="D80" s="404">
        <v>4607111035141</v>
      </c>
      <c r="E80" s="404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406"/>
      <c r="R80" s="406"/>
      <c r="S80" s="406"/>
      <c r="T80" s="407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169</v>
      </c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170</v>
      </c>
      <c r="B81" s="63" t="s">
        <v>171</v>
      </c>
      <c r="C81" s="36">
        <v>4301135285</v>
      </c>
      <c r="D81" s="404">
        <v>4607111036407</v>
      </c>
      <c r="E81" s="404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6"/>
      <c r="R81" s="406"/>
      <c r="S81" s="406"/>
      <c r="T81" s="407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172</v>
      </c>
      <c r="AG81" s="81"/>
      <c r="AJ81" s="87" t="s">
        <v>97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173</v>
      </c>
      <c r="B82" s="63" t="s">
        <v>174</v>
      </c>
      <c r="C82" s="36">
        <v>4301135286</v>
      </c>
      <c r="D82" s="404">
        <v>4607111033628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96</v>
      </c>
      <c r="M82" s="38" t="s">
        <v>85</v>
      </c>
      <c r="N82" s="38"/>
      <c r="O82" s="37">
        <v>180</v>
      </c>
      <c r="P82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175</v>
      </c>
      <c r="AG82" s="81"/>
      <c r="AJ82" s="87" t="s">
        <v>97</v>
      </c>
      <c r="AK82" s="87">
        <v>14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176</v>
      </c>
      <c r="B83" s="63" t="s">
        <v>177</v>
      </c>
      <c r="C83" s="36">
        <v>4301135565</v>
      </c>
      <c r="D83" s="404">
        <v>4607111033451</v>
      </c>
      <c r="E83" s="404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178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179</v>
      </c>
      <c r="B84" s="63" t="s">
        <v>180</v>
      </c>
      <c r="C84" s="36">
        <v>4301135578</v>
      </c>
      <c r="D84" s="404">
        <v>4607111033444</v>
      </c>
      <c r="E84" s="40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6"/>
      <c r="R84" s="406"/>
      <c r="S84" s="406"/>
      <c r="T84" s="407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181</v>
      </c>
      <c r="B85" s="63" t="s">
        <v>182</v>
      </c>
      <c r="C85" s="36">
        <v>4301135290</v>
      </c>
      <c r="D85" s="404">
        <v>4607111035028</v>
      </c>
      <c r="E85" s="404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6"/>
      <c r="R85" s="406"/>
      <c r="S85" s="406"/>
      <c r="T85" s="407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169</v>
      </c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1"/>
      <c r="B86" s="411"/>
      <c r="C86" s="411"/>
      <c r="D86" s="411"/>
      <c r="E86" s="411"/>
      <c r="F86" s="411"/>
      <c r="G86" s="411"/>
      <c r="H86" s="411"/>
      <c r="I86" s="411"/>
      <c r="J86" s="411"/>
      <c r="K86" s="411"/>
      <c r="L86" s="411"/>
      <c r="M86" s="411"/>
      <c r="N86" s="411"/>
      <c r="O86" s="412"/>
      <c r="P86" s="408" t="s">
        <v>40</v>
      </c>
      <c r="Q86" s="409"/>
      <c r="R86" s="409"/>
      <c r="S86" s="409"/>
      <c r="T86" s="409"/>
      <c r="U86" s="409"/>
      <c r="V86" s="410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1"/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2"/>
      <c r="P87" s="408" t="s">
        <v>40</v>
      </c>
      <c r="Q87" s="409"/>
      <c r="R87" s="409"/>
      <c r="S87" s="409"/>
      <c r="T87" s="409"/>
      <c r="U87" s="409"/>
      <c r="V87" s="410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2" t="s">
        <v>183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5"/>
      <c r="AB88" s="65"/>
      <c r="AC88" s="82"/>
    </row>
    <row r="89" spans="1:68" ht="14.25" customHeight="1" x14ac:dyDescent="0.25">
      <c r="A89" s="403" t="s">
        <v>114</v>
      </c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66"/>
      <c r="AB89" s="66"/>
      <c r="AC89" s="83"/>
    </row>
    <row r="90" spans="1:68" ht="27" customHeight="1" x14ac:dyDescent="0.25">
      <c r="A90" s="63" t="s">
        <v>184</v>
      </c>
      <c r="B90" s="63" t="s">
        <v>185</v>
      </c>
      <c r="C90" s="36">
        <v>4301190068</v>
      </c>
      <c r="D90" s="404">
        <v>4620207490365</v>
      </c>
      <c r="E90" s="404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3" t="s">
        <v>186</v>
      </c>
      <c r="Q90" s="406"/>
      <c r="R90" s="406"/>
      <c r="S90" s="406"/>
      <c r="T90" s="40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188</v>
      </c>
      <c r="AC90" s="151" t="s">
        <v>187</v>
      </c>
      <c r="AG90" s="81"/>
      <c r="AJ90" s="87" t="s">
        <v>88</v>
      </c>
      <c r="AK90" s="87">
        <v>1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4301190070</v>
      </c>
      <c r="D91" s="404">
        <v>4620207490419</v>
      </c>
      <c r="E91" s="404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4" t="s">
        <v>191</v>
      </c>
      <c r="Q91" s="406"/>
      <c r="R91" s="406"/>
      <c r="S91" s="406"/>
      <c r="T91" s="40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192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1"/>
      <c r="B92" s="411"/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1"/>
      <c r="N92" s="411"/>
      <c r="O92" s="412"/>
      <c r="P92" s="408" t="s">
        <v>40</v>
      </c>
      <c r="Q92" s="409"/>
      <c r="R92" s="409"/>
      <c r="S92" s="409"/>
      <c r="T92" s="409"/>
      <c r="U92" s="409"/>
      <c r="V92" s="410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2"/>
      <c r="P93" s="408" t="s">
        <v>40</v>
      </c>
      <c r="Q93" s="409"/>
      <c r="R93" s="409"/>
      <c r="S93" s="409"/>
      <c r="T93" s="409"/>
      <c r="U93" s="409"/>
      <c r="V93" s="410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2" t="s">
        <v>193</v>
      </c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2"/>
      <c r="P94" s="402"/>
      <c r="Q94" s="402"/>
      <c r="R94" s="402"/>
      <c r="S94" s="402"/>
      <c r="T94" s="402"/>
      <c r="U94" s="402"/>
      <c r="V94" s="402"/>
      <c r="W94" s="402"/>
      <c r="X94" s="402"/>
      <c r="Y94" s="402"/>
      <c r="Z94" s="402"/>
      <c r="AA94" s="65"/>
      <c r="AB94" s="65"/>
      <c r="AC94" s="82"/>
    </row>
    <row r="95" spans="1:68" ht="14.25" customHeight="1" x14ac:dyDescent="0.25">
      <c r="A95" s="403" t="s">
        <v>194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66"/>
      <c r="AB95" s="66"/>
      <c r="AC95" s="83"/>
    </row>
    <row r="96" spans="1:68" ht="27" customHeight="1" x14ac:dyDescent="0.25">
      <c r="A96" s="63" t="s">
        <v>195</v>
      </c>
      <c r="B96" s="63" t="s">
        <v>196</v>
      </c>
      <c r="C96" s="36">
        <v>4301136042</v>
      </c>
      <c r="D96" s="404">
        <v>4607025784012</v>
      </c>
      <c r="E96" s="404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95</v>
      </c>
      <c r="L96" s="37" t="s">
        <v>96</v>
      </c>
      <c r="M96" s="38" t="s">
        <v>85</v>
      </c>
      <c r="N96" s="38"/>
      <c r="O96" s="37">
        <v>180</v>
      </c>
      <c r="P96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197</v>
      </c>
      <c r="AG96" s="81"/>
      <c r="AJ96" s="87" t="s">
        <v>97</v>
      </c>
      <c r="AK96" s="87">
        <v>14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4301136040</v>
      </c>
      <c r="D97" s="404">
        <v>4607025784319</v>
      </c>
      <c r="E97" s="404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95</v>
      </c>
      <c r="L97" s="37" t="s">
        <v>96</v>
      </c>
      <c r="M97" s="38" t="s">
        <v>85</v>
      </c>
      <c r="N97" s="38"/>
      <c r="O97" s="37">
        <v>180</v>
      </c>
      <c r="P97" s="44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175</v>
      </c>
      <c r="AG97" s="81"/>
      <c r="AJ97" s="87" t="s">
        <v>97</v>
      </c>
      <c r="AK97" s="87">
        <v>14</v>
      </c>
      <c r="BB97" s="158" t="s">
        <v>94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200</v>
      </c>
      <c r="B98" s="63" t="s">
        <v>201</v>
      </c>
      <c r="C98" s="36">
        <v>4301136039</v>
      </c>
      <c r="D98" s="404">
        <v>4607111035370</v>
      </c>
      <c r="E98" s="404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4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202</v>
      </c>
      <c r="AG98" s="81"/>
      <c r="AJ98" s="87" t="s">
        <v>97</v>
      </c>
      <c r="AK98" s="87">
        <v>12</v>
      </c>
      <c r="BB98" s="160" t="s">
        <v>94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2"/>
      <c r="P99" s="408" t="s">
        <v>40</v>
      </c>
      <c r="Q99" s="409"/>
      <c r="R99" s="409"/>
      <c r="S99" s="409"/>
      <c r="T99" s="409"/>
      <c r="U99" s="409"/>
      <c r="V99" s="410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2" t="s">
        <v>203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65"/>
      <c r="AB101" s="65"/>
      <c r="AC101" s="82"/>
    </row>
    <row r="102" spans="1:68" ht="14.25" customHeight="1" x14ac:dyDescent="0.25">
      <c r="A102" s="403" t="s">
        <v>81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4301071051</v>
      </c>
      <c r="D103" s="404">
        <v>4607111039262</v>
      </c>
      <c r="E103" s="404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86</v>
      </c>
      <c r="L103" s="37" t="s">
        <v>96</v>
      </c>
      <c r="M103" s="38" t="s">
        <v>85</v>
      </c>
      <c r="N103" s="38"/>
      <c r="O103" s="37">
        <v>180</v>
      </c>
      <c r="P103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6"/>
      <c r="R103" s="406"/>
      <c r="S103" s="406"/>
      <c r="T103" s="40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8" si="12">IFERROR(IF(X103="","",X103),"")</f>
        <v>0</v>
      </c>
      <c r="Z103" s="41">
        <f t="shared" ref="Z103:Z108" si="13">IFERROR(IF(X103="","",X103*0.0155),"")</f>
        <v>0</v>
      </c>
      <c r="AA103" s="68" t="s">
        <v>46</v>
      </c>
      <c r="AB103" s="69" t="s">
        <v>46</v>
      </c>
      <c r="AC103" s="161" t="s">
        <v>149</v>
      </c>
      <c r="AG103" s="81"/>
      <c r="AJ103" s="87" t="s">
        <v>97</v>
      </c>
      <c r="AK103" s="87">
        <v>12</v>
      </c>
      <c r="BB103" s="162" t="s">
        <v>70</v>
      </c>
      <c r="BM103" s="81">
        <f t="shared" ref="BM103:BM108" si="14">IFERROR(X103*I103,"0")</f>
        <v>0</v>
      </c>
      <c r="BN103" s="81">
        <f t="shared" ref="BN103:BN108" si="15">IFERROR(Y103*I103,"0")</f>
        <v>0</v>
      </c>
      <c r="BO103" s="81">
        <f t="shared" ref="BO103:BO108" si="16">IFERROR(X103/J103,"0")</f>
        <v>0</v>
      </c>
      <c r="BP103" s="81">
        <f t="shared" ref="BP103:BP108" si="17"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4301071038</v>
      </c>
      <c r="D104" s="404">
        <v>4607111039248</v>
      </c>
      <c r="E104" s="404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149</v>
      </c>
      <c r="AG104" s="81"/>
      <c r="AJ104" s="87" t="s">
        <v>103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4301070976</v>
      </c>
      <c r="D105" s="404">
        <v>4607111034144</v>
      </c>
      <c r="E105" s="404"/>
      <c r="F105" s="62">
        <v>0.9</v>
      </c>
      <c r="G105" s="37">
        <v>8</v>
      </c>
      <c r="H105" s="62">
        <v>7.2</v>
      </c>
      <c r="I105" s="62">
        <v>7.4859999999999998</v>
      </c>
      <c r="J105" s="37">
        <v>84</v>
      </c>
      <c r="K105" s="37" t="s">
        <v>86</v>
      </c>
      <c r="L105" s="37" t="s">
        <v>102</v>
      </c>
      <c r="M105" s="38" t="s">
        <v>85</v>
      </c>
      <c r="N105" s="38"/>
      <c r="O105" s="37">
        <v>180</v>
      </c>
      <c r="P105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149</v>
      </c>
      <c r="AG105" s="81"/>
      <c r="AJ105" s="87" t="s">
        <v>103</v>
      </c>
      <c r="AK105" s="87">
        <v>84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210</v>
      </c>
      <c r="B106" s="63" t="s">
        <v>211</v>
      </c>
      <c r="C106" s="36">
        <v>4301071049</v>
      </c>
      <c r="D106" s="404">
        <v>4607111039293</v>
      </c>
      <c r="E106" s="404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86</v>
      </c>
      <c r="L106" s="37" t="s">
        <v>102</v>
      </c>
      <c r="M106" s="38" t="s">
        <v>85</v>
      </c>
      <c r="N106" s="38"/>
      <c r="O106" s="37">
        <v>180</v>
      </c>
      <c r="P106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406"/>
      <c r="R106" s="406"/>
      <c r="S106" s="406"/>
      <c r="T106" s="40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149</v>
      </c>
      <c r="AG106" s="81"/>
      <c r="AJ106" s="87" t="s">
        <v>103</v>
      </c>
      <c r="AK106" s="87">
        <v>84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212</v>
      </c>
      <c r="B107" s="63" t="s">
        <v>213</v>
      </c>
      <c r="C107" s="36">
        <v>4301070973</v>
      </c>
      <c r="D107" s="404">
        <v>4607111033987</v>
      </c>
      <c r="E107" s="404"/>
      <c r="F107" s="62">
        <v>0.43</v>
      </c>
      <c r="G107" s="37">
        <v>16</v>
      </c>
      <c r="H107" s="62">
        <v>6.88</v>
      </c>
      <c r="I107" s="62">
        <v>7.1996000000000002</v>
      </c>
      <c r="J107" s="37">
        <v>84</v>
      </c>
      <c r="K107" s="37" t="s">
        <v>86</v>
      </c>
      <c r="L107" s="37" t="s">
        <v>96</v>
      </c>
      <c r="M107" s="38" t="s">
        <v>85</v>
      </c>
      <c r="N107" s="38"/>
      <c r="O107" s="37">
        <v>180</v>
      </c>
      <c r="P107" s="4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406"/>
      <c r="R107" s="406"/>
      <c r="S107" s="406"/>
      <c r="T107" s="407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214</v>
      </c>
      <c r="AG107" s="81"/>
      <c r="AJ107" s="87" t="s">
        <v>97</v>
      </c>
      <c r="AK107" s="87">
        <v>12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215</v>
      </c>
      <c r="B108" s="63" t="s">
        <v>216</v>
      </c>
      <c r="C108" s="36">
        <v>4301071039</v>
      </c>
      <c r="D108" s="404">
        <v>4607111039279</v>
      </c>
      <c r="E108" s="404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102</v>
      </c>
      <c r="M108" s="38" t="s">
        <v>85</v>
      </c>
      <c r="N108" s="38"/>
      <c r="O108" s="37">
        <v>180</v>
      </c>
      <c r="P108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6"/>
      <c r="R108" s="406"/>
      <c r="S108" s="406"/>
      <c r="T108" s="407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149</v>
      </c>
      <c r="AG108" s="81"/>
      <c r="AJ108" s="87" t="s">
        <v>103</v>
      </c>
      <c r="AK108" s="87">
        <v>84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11"/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1"/>
      <c r="N109" s="411"/>
      <c r="O109" s="412"/>
      <c r="P109" s="408" t="s">
        <v>40</v>
      </c>
      <c r="Q109" s="409"/>
      <c r="R109" s="409"/>
      <c r="S109" s="409"/>
      <c r="T109" s="409"/>
      <c r="U109" s="409"/>
      <c r="V109" s="410"/>
      <c r="W109" s="42" t="s">
        <v>39</v>
      </c>
      <c r="X109" s="43">
        <f>IFERROR(SUM(X103:X108),"0")</f>
        <v>0</v>
      </c>
      <c r="Y109" s="43">
        <f>IFERROR(SUM(Y103:Y108),"0")</f>
        <v>0</v>
      </c>
      <c r="Z109" s="43">
        <f>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11"/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11"/>
      <c r="O110" s="412"/>
      <c r="P110" s="408" t="s">
        <v>40</v>
      </c>
      <c r="Q110" s="409"/>
      <c r="R110" s="409"/>
      <c r="S110" s="409"/>
      <c r="T110" s="409"/>
      <c r="U110" s="409"/>
      <c r="V110" s="410"/>
      <c r="W110" s="42" t="s">
        <v>0</v>
      </c>
      <c r="X110" s="43">
        <f>IFERROR(SUMPRODUCT(X103:X108*H103:H108),"0")</f>
        <v>0</v>
      </c>
      <c r="Y110" s="43">
        <f>IFERROR(SUMPRODUCT(Y103:Y108*H103:H108),"0")</f>
        <v>0</v>
      </c>
      <c r="Z110" s="42"/>
      <c r="AA110" s="67"/>
      <c r="AB110" s="67"/>
      <c r="AC110" s="67"/>
    </row>
    <row r="111" spans="1:68" ht="16.5" customHeight="1" x14ac:dyDescent="0.25">
      <c r="A111" s="402" t="s">
        <v>217</v>
      </c>
      <c r="B111" s="402"/>
      <c r="C111" s="402"/>
      <c r="D111" s="402"/>
      <c r="E111" s="402"/>
      <c r="F111" s="402"/>
      <c r="G111" s="402"/>
      <c r="H111" s="402"/>
      <c r="I111" s="402"/>
      <c r="J111" s="402"/>
      <c r="K111" s="402"/>
      <c r="L111" s="402"/>
      <c r="M111" s="402"/>
      <c r="N111" s="402"/>
      <c r="O111" s="402"/>
      <c r="P111" s="402"/>
      <c r="Q111" s="402"/>
      <c r="R111" s="402"/>
      <c r="S111" s="402"/>
      <c r="T111" s="402"/>
      <c r="U111" s="402"/>
      <c r="V111" s="402"/>
      <c r="W111" s="402"/>
      <c r="X111" s="402"/>
      <c r="Y111" s="402"/>
      <c r="Z111" s="402"/>
      <c r="AA111" s="65"/>
      <c r="AB111" s="65"/>
      <c r="AC111" s="82"/>
    </row>
    <row r="112" spans="1:68" ht="14.25" customHeight="1" x14ac:dyDescent="0.25">
      <c r="A112" s="403" t="s">
        <v>154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66"/>
      <c r="AB112" s="66"/>
      <c r="AC112" s="83"/>
    </row>
    <row r="113" spans="1:68" ht="27" customHeight="1" x14ac:dyDescent="0.25">
      <c r="A113" s="63" t="s">
        <v>218</v>
      </c>
      <c r="B113" s="63" t="s">
        <v>219</v>
      </c>
      <c r="C113" s="36">
        <v>4301135533</v>
      </c>
      <c r="D113" s="404">
        <v>4607111034014</v>
      </c>
      <c r="E113" s="404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95</v>
      </c>
      <c r="L113" s="37" t="s">
        <v>87</v>
      </c>
      <c r="M113" s="38" t="s">
        <v>85</v>
      </c>
      <c r="N113" s="38"/>
      <c r="O113" s="37">
        <v>180</v>
      </c>
      <c r="P113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220</v>
      </c>
      <c r="AG113" s="81"/>
      <c r="AJ113" s="87" t="s">
        <v>88</v>
      </c>
      <c r="AK113" s="87">
        <v>1</v>
      </c>
      <c r="BB113" s="174" t="s">
        <v>94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4301135532</v>
      </c>
      <c r="D114" s="404">
        <v>4607111033994</v>
      </c>
      <c r="E114" s="404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95</v>
      </c>
      <c r="L114" s="37" t="s">
        <v>87</v>
      </c>
      <c r="M114" s="38" t="s">
        <v>85</v>
      </c>
      <c r="N114" s="38"/>
      <c r="O114" s="37">
        <v>180</v>
      </c>
      <c r="P11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178</v>
      </c>
      <c r="AG114" s="81"/>
      <c r="AJ114" s="87" t="s">
        <v>88</v>
      </c>
      <c r="AK114" s="87">
        <v>1</v>
      </c>
      <c r="BB114" s="176" t="s">
        <v>94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11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411"/>
      <c r="M115" s="411"/>
      <c r="N115" s="411"/>
      <c r="O115" s="412"/>
      <c r="P115" s="408" t="s">
        <v>40</v>
      </c>
      <c r="Q115" s="409"/>
      <c r="R115" s="409"/>
      <c r="S115" s="409"/>
      <c r="T115" s="409"/>
      <c r="U115" s="409"/>
      <c r="V115" s="410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402" t="s">
        <v>223</v>
      </c>
      <c r="B117" s="402"/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  <c r="R117" s="402"/>
      <c r="S117" s="402"/>
      <c r="T117" s="402"/>
      <c r="U117" s="402"/>
      <c r="V117" s="402"/>
      <c r="W117" s="402"/>
      <c r="X117" s="402"/>
      <c r="Y117" s="402"/>
      <c r="Z117" s="402"/>
      <c r="AA117" s="65"/>
      <c r="AB117" s="65"/>
      <c r="AC117" s="82"/>
    </row>
    <row r="118" spans="1:68" ht="14.25" customHeight="1" x14ac:dyDescent="0.25">
      <c r="A118" s="403" t="s">
        <v>154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25">
      <c r="A119" s="63" t="s">
        <v>224</v>
      </c>
      <c r="B119" s="63" t="s">
        <v>225</v>
      </c>
      <c r="C119" s="36">
        <v>4301135311</v>
      </c>
      <c r="D119" s="404">
        <v>4607111039095</v>
      </c>
      <c r="E119" s="404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95</v>
      </c>
      <c r="L119" s="37" t="s">
        <v>96</v>
      </c>
      <c r="M119" s="38" t="s">
        <v>85</v>
      </c>
      <c r="N119" s="38"/>
      <c r="O119" s="37">
        <v>180</v>
      </c>
      <c r="P119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226</v>
      </c>
      <c r="AG119" s="81"/>
      <c r="AJ119" s="87" t="s">
        <v>97</v>
      </c>
      <c r="AK119" s="87">
        <v>14</v>
      </c>
      <c r="BB119" s="178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227</v>
      </c>
      <c r="B120" s="63" t="s">
        <v>228</v>
      </c>
      <c r="C120" s="36">
        <v>4301135300</v>
      </c>
      <c r="D120" s="404">
        <v>4607111039101</v>
      </c>
      <c r="E120" s="404"/>
      <c r="F120" s="62">
        <v>0.45</v>
      </c>
      <c r="G120" s="37">
        <v>8</v>
      </c>
      <c r="H120" s="62">
        <v>3.6</v>
      </c>
      <c r="I120" s="62">
        <v>4.26</v>
      </c>
      <c r="J120" s="37">
        <v>70</v>
      </c>
      <c r="K120" s="37" t="s">
        <v>95</v>
      </c>
      <c r="L120" s="37" t="s">
        <v>87</v>
      </c>
      <c r="M120" s="38" t="s">
        <v>85</v>
      </c>
      <c r="N120" s="38"/>
      <c r="O120" s="37">
        <v>180</v>
      </c>
      <c r="P120" s="45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406"/>
      <c r="R120" s="406"/>
      <c r="S120" s="406"/>
      <c r="T120" s="407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226</v>
      </c>
      <c r="AG120" s="81"/>
      <c r="AJ120" s="87" t="s">
        <v>88</v>
      </c>
      <c r="AK120" s="87">
        <v>1</v>
      </c>
      <c r="BB120" s="180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229</v>
      </c>
      <c r="B121" s="63" t="s">
        <v>230</v>
      </c>
      <c r="C121" s="36">
        <v>4301135282</v>
      </c>
      <c r="D121" s="404">
        <v>4607111034199</v>
      </c>
      <c r="E121" s="40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95</v>
      </c>
      <c r="L121" s="37" t="s">
        <v>102</v>
      </c>
      <c r="M121" s="38" t="s">
        <v>85</v>
      </c>
      <c r="N121" s="38"/>
      <c r="O121" s="37">
        <v>180</v>
      </c>
      <c r="P121" s="4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6"/>
      <c r="R121" s="406"/>
      <c r="S121" s="406"/>
      <c r="T121" s="40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231</v>
      </c>
      <c r="AG121" s="81"/>
      <c r="AJ121" s="87" t="s">
        <v>103</v>
      </c>
      <c r="AK121" s="87">
        <v>70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1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2"/>
      <c r="P122" s="408" t="s">
        <v>40</v>
      </c>
      <c r="Q122" s="409"/>
      <c r="R122" s="409"/>
      <c r="S122" s="409"/>
      <c r="T122" s="409"/>
      <c r="U122" s="409"/>
      <c r="V122" s="410"/>
      <c r="W122" s="42" t="s">
        <v>39</v>
      </c>
      <c r="X122" s="43">
        <f>IFERROR(SUM(X119:X121),"0")</f>
        <v>0</v>
      </c>
      <c r="Y122" s="43">
        <f>IFERROR(SUM(Y119:Y121),"0")</f>
        <v>0</v>
      </c>
      <c r="Z122" s="43">
        <f>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11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1"/>
      <c r="N123" s="411"/>
      <c r="O123" s="412"/>
      <c r="P123" s="408" t="s">
        <v>40</v>
      </c>
      <c r="Q123" s="409"/>
      <c r="R123" s="409"/>
      <c r="S123" s="409"/>
      <c r="T123" s="409"/>
      <c r="U123" s="409"/>
      <c r="V123" s="410"/>
      <c r="W123" s="42" t="s">
        <v>0</v>
      </c>
      <c r="X123" s="43">
        <f>IFERROR(SUMPRODUCT(X119:X121*H119:H121),"0")</f>
        <v>0</v>
      </c>
      <c r="Y123" s="43">
        <f>IFERROR(SUMPRODUCT(Y119:Y121*H119:H121),"0")</f>
        <v>0</v>
      </c>
      <c r="Z123" s="42"/>
      <c r="AA123" s="67"/>
      <c r="AB123" s="67"/>
      <c r="AC123" s="67"/>
    </row>
    <row r="124" spans="1:68" ht="16.5" customHeight="1" x14ac:dyDescent="0.25">
      <c r="A124" s="402" t="s">
        <v>232</v>
      </c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  <c r="AA124" s="65"/>
      <c r="AB124" s="65"/>
      <c r="AC124" s="82"/>
    </row>
    <row r="125" spans="1:68" ht="14.25" customHeight="1" x14ac:dyDescent="0.25">
      <c r="A125" s="403" t="s">
        <v>154</v>
      </c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3"/>
      <c r="P125" s="403"/>
      <c r="Q125" s="403"/>
      <c r="R125" s="403"/>
      <c r="S125" s="403"/>
      <c r="T125" s="403"/>
      <c r="U125" s="403"/>
      <c r="V125" s="403"/>
      <c r="W125" s="403"/>
      <c r="X125" s="403"/>
      <c r="Y125" s="403"/>
      <c r="Z125" s="403"/>
      <c r="AA125" s="66"/>
      <c r="AB125" s="66"/>
      <c r="AC125" s="83"/>
    </row>
    <row r="126" spans="1:68" ht="27" customHeight="1" x14ac:dyDescent="0.25">
      <c r="A126" s="63" t="s">
        <v>233</v>
      </c>
      <c r="B126" s="63" t="s">
        <v>234</v>
      </c>
      <c r="C126" s="36">
        <v>4301135275</v>
      </c>
      <c r="D126" s="404">
        <v>4607111034380</v>
      </c>
      <c r="E126" s="404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95</v>
      </c>
      <c r="L126" s="37" t="s">
        <v>96</v>
      </c>
      <c r="M126" s="38" t="s">
        <v>85</v>
      </c>
      <c r="N126" s="38"/>
      <c r="O126" s="37">
        <v>180</v>
      </c>
      <c r="P12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406"/>
      <c r="R126" s="406"/>
      <c r="S126" s="406"/>
      <c r="T126" s="40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235</v>
      </c>
      <c r="AG126" s="81"/>
      <c r="AJ126" s="87" t="s">
        <v>97</v>
      </c>
      <c r="AK126" s="87">
        <v>14</v>
      </c>
      <c r="BB126" s="184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236</v>
      </c>
      <c r="B127" s="63" t="s">
        <v>237</v>
      </c>
      <c r="C127" s="36">
        <v>4301135277</v>
      </c>
      <c r="D127" s="404">
        <v>4607111034397</v>
      </c>
      <c r="E127" s="404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95</v>
      </c>
      <c r="L127" s="37" t="s">
        <v>96</v>
      </c>
      <c r="M127" s="38" t="s">
        <v>85</v>
      </c>
      <c r="N127" s="38"/>
      <c r="O127" s="37">
        <v>180</v>
      </c>
      <c r="P127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406"/>
      <c r="R127" s="406"/>
      <c r="S127" s="406"/>
      <c r="T127" s="40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220</v>
      </c>
      <c r="AG127" s="81"/>
      <c r="AJ127" s="87" t="s">
        <v>97</v>
      </c>
      <c r="AK127" s="87">
        <v>14</v>
      </c>
      <c r="BB127" s="186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2"/>
      <c r="P128" s="408" t="s">
        <v>40</v>
      </c>
      <c r="Q128" s="409"/>
      <c r="R128" s="409"/>
      <c r="S128" s="409"/>
      <c r="T128" s="409"/>
      <c r="U128" s="409"/>
      <c r="V128" s="410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2"/>
      <c r="P129" s="408" t="s">
        <v>40</v>
      </c>
      <c r="Q129" s="409"/>
      <c r="R129" s="409"/>
      <c r="S129" s="409"/>
      <c r="T129" s="409"/>
      <c r="U129" s="409"/>
      <c r="V129" s="410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2" t="s">
        <v>238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65"/>
      <c r="AB130" s="65"/>
      <c r="AC130" s="82"/>
    </row>
    <row r="131" spans="1:68" ht="14.25" customHeight="1" x14ac:dyDescent="0.25">
      <c r="A131" s="403" t="s">
        <v>154</v>
      </c>
      <c r="B131" s="403"/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3"/>
      <c r="P131" s="403"/>
      <c r="Q131" s="403"/>
      <c r="R131" s="403"/>
      <c r="S131" s="403"/>
      <c r="T131" s="403"/>
      <c r="U131" s="403"/>
      <c r="V131" s="403"/>
      <c r="W131" s="403"/>
      <c r="X131" s="403"/>
      <c r="Y131" s="403"/>
      <c r="Z131" s="403"/>
      <c r="AA131" s="66"/>
      <c r="AB131" s="66"/>
      <c r="AC131" s="83"/>
    </row>
    <row r="132" spans="1:68" ht="27" customHeight="1" x14ac:dyDescent="0.25">
      <c r="A132" s="63" t="s">
        <v>239</v>
      </c>
      <c r="B132" s="63" t="s">
        <v>240</v>
      </c>
      <c r="C132" s="36">
        <v>4301135570</v>
      </c>
      <c r="D132" s="404">
        <v>4607111035806</v>
      </c>
      <c r="E132" s="40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87</v>
      </c>
      <c r="M132" s="38" t="s">
        <v>85</v>
      </c>
      <c r="N132" s="38"/>
      <c r="O132" s="37">
        <v>180</v>
      </c>
      <c r="P132" s="461" t="s">
        <v>241</v>
      </c>
      <c r="Q132" s="406"/>
      <c r="R132" s="406"/>
      <c r="S132" s="406"/>
      <c r="T132" s="40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242</v>
      </c>
      <c r="AG132" s="81"/>
      <c r="AJ132" s="87" t="s">
        <v>88</v>
      </c>
      <c r="AK132" s="87">
        <v>1</v>
      </c>
      <c r="BB132" s="188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11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2"/>
      <c r="P134" s="408" t="s">
        <v>40</v>
      </c>
      <c r="Q134" s="409"/>
      <c r="R134" s="409"/>
      <c r="S134" s="409"/>
      <c r="T134" s="409"/>
      <c r="U134" s="409"/>
      <c r="V134" s="410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2" t="s">
        <v>243</v>
      </c>
      <c r="B135" s="402"/>
      <c r="C135" s="402"/>
      <c r="D135" s="402"/>
      <c r="E135" s="402"/>
      <c r="F135" s="402"/>
      <c r="G135" s="402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65"/>
      <c r="AB135" s="65"/>
      <c r="AC135" s="82"/>
    </row>
    <row r="136" spans="1:68" ht="14.25" customHeight="1" x14ac:dyDescent="0.25">
      <c r="A136" s="403" t="s">
        <v>154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03"/>
      <c r="Z136" s="403"/>
      <c r="AA136" s="66"/>
      <c r="AB136" s="66"/>
      <c r="AC136" s="83"/>
    </row>
    <row r="137" spans="1:68" ht="16.5" customHeight="1" x14ac:dyDescent="0.25">
      <c r="A137" s="63" t="s">
        <v>244</v>
      </c>
      <c r="B137" s="63" t="s">
        <v>245</v>
      </c>
      <c r="C137" s="36">
        <v>4301135596</v>
      </c>
      <c r="D137" s="404">
        <v>4607111039613</v>
      </c>
      <c r="E137" s="404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62" t="s">
        <v>246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9" t="s">
        <v>226</v>
      </c>
      <c r="AG137" s="81"/>
      <c r="AJ137" s="87" t="s">
        <v>88</v>
      </c>
      <c r="AK137" s="87">
        <v>1</v>
      </c>
      <c r="BB137" s="190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08" t="s">
        <v>40</v>
      </c>
      <c r="Q138" s="409"/>
      <c r="R138" s="409"/>
      <c r="S138" s="409"/>
      <c r="T138" s="409"/>
      <c r="U138" s="409"/>
      <c r="V138" s="410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402" t="s">
        <v>247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65"/>
      <c r="AB140" s="65"/>
      <c r="AC140" s="82"/>
    </row>
    <row r="141" spans="1:68" ht="14.25" customHeight="1" x14ac:dyDescent="0.25">
      <c r="A141" s="403" t="s">
        <v>248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6"/>
      <c r="AB141" s="66"/>
      <c r="AC141" s="83"/>
    </row>
    <row r="142" spans="1:68" ht="27" customHeight="1" x14ac:dyDescent="0.25">
      <c r="A142" s="63" t="s">
        <v>249</v>
      </c>
      <c r="B142" s="63" t="s">
        <v>250</v>
      </c>
      <c r="C142" s="36">
        <v>4301071054</v>
      </c>
      <c r="D142" s="404">
        <v>4607111035639</v>
      </c>
      <c r="E142" s="404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252</v>
      </c>
      <c r="L142" s="37" t="s">
        <v>96</v>
      </c>
      <c r="M142" s="38" t="s">
        <v>85</v>
      </c>
      <c r="N142" s="38"/>
      <c r="O142" s="37">
        <v>180</v>
      </c>
      <c r="P142" s="4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406"/>
      <c r="R142" s="406"/>
      <c r="S142" s="406"/>
      <c r="T142" s="40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91" t="s">
        <v>251</v>
      </c>
      <c r="AG142" s="81"/>
      <c r="AJ142" s="87" t="s">
        <v>97</v>
      </c>
      <c r="AK142" s="87">
        <v>6</v>
      </c>
      <c r="BB142" s="192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253</v>
      </c>
      <c r="B143" s="63" t="s">
        <v>254</v>
      </c>
      <c r="C143" s="36">
        <v>4301135540</v>
      </c>
      <c r="D143" s="404">
        <v>4607111035646</v>
      </c>
      <c r="E143" s="404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252</v>
      </c>
      <c r="L143" s="37" t="s">
        <v>96</v>
      </c>
      <c r="M143" s="38" t="s">
        <v>85</v>
      </c>
      <c r="N143" s="38"/>
      <c r="O143" s="37">
        <v>180</v>
      </c>
      <c r="P14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251</v>
      </c>
      <c r="AG143" s="81"/>
      <c r="AJ143" s="87" t="s">
        <v>97</v>
      </c>
      <c r="AK143" s="87">
        <v>6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02" t="s">
        <v>255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25">
      <c r="A147" s="403" t="s">
        <v>154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27" customHeight="1" x14ac:dyDescent="0.25">
      <c r="A148" s="63" t="s">
        <v>256</v>
      </c>
      <c r="B148" s="63" t="s">
        <v>257</v>
      </c>
      <c r="C148" s="36">
        <v>4301135281</v>
      </c>
      <c r="D148" s="404">
        <v>4607111036568</v>
      </c>
      <c r="E148" s="404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5" t="s">
        <v>258</v>
      </c>
      <c r="AG148" s="81"/>
      <c r="AJ148" s="87" t="s">
        <v>88</v>
      </c>
      <c r="AK148" s="87">
        <v>1</v>
      </c>
      <c r="BB148" s="196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401" t="s">
        <v>259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54"/>
      <c r="AB151" s="54"/>
      <c r="AC151" s="54"/>
    </row>
    <row r="152" spans="1:68" ht="16.5" customHeight="1" x14ac:dyDescent="0.25">
      <c r="A152" s="402" t="s">
        <v>260</v>
      </c>
      <c r="B152" s="402"/>
      <c r="C152" s="402"/>
      <c r="D152" s="402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65"/>
      <c r="AB152" s="65"/>
      <c r="AC152" s="82"/>
    </row>
    <row r="153" spans="1:68" ht="14.25" customHeight="1" x14ac:dyDescent="0.25">
      <c r="A153" s="403" t="s">
        <v>154</v>
      </c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3"/>
      <c r="P153" s="403"/>
      <c r="Q153" s="403"/>
      <c r="R153" s="403"/>
      <c r="S153" s="403"/>
      <c r="T153" s="403"/>
      <c r="U153" s="403"/>
      <c r="V153" s="403"/>
      <c r="W153" s="403"/>
      <c r="X153" s="403"/>
      <c r="Y153" s="403"/>
      <c r="Z153" s="403"/>
      <c r="AA153" s="66"/>
      <c r="AB153" s="66"/>
      <c r="AC153" s="83"/>
    </row>
    <row r="154" spans="1:68" ht="27" customHeight="1" x14ac:dyDescent="0.25">
      <c r="A154" s="63" t="s">
        <v>261</v>
      </c>
      <c r="B154" s="63" t="s">
        <v>262</v>
      </c>
      <c r="C154" s="36">
        <v>4301135317</v>
      </c>
      <c r="D154" s="404">
        <v>4607111039057</v>
      </c>
      <c r="E154" s="404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150</v>
      </c>
      <c r="L154" s="37" t="s">
        <v>87</v>
      </c>
      <c r="M154" s="38" t="s">
        <v>85</v>
      </c>
      <c r="N154" s="38"/>
      <c r="O154" s="37">
        <v>180</v>
      </c>
      <c r="P154" s="466" t="s">
        <v>263</v>
      </c>
      <c r="Q154" s="406"/>
      <c r="R154" s="406"/>
      <c r="S154" s="406"/>
      <c r="T154" s="40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7" t="s">
        <v>226</v>
      </c>
      <c r="AG154" s="81"/>
      <c r="AJ154" s="87" t="s">
        <v>88</v>
      </c>
      <c r="AK154" s="87">
        <v>1</v>
      </c>
      <c r="BB154" s="198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1"/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2"/>
      <c r="P156" s="408" t="s">
        <v>40</v>
      </c>
      <c r="Q156" s="409"/>
      <c r="R156" s="409"/>
      <c r="S156" s="409"/>
      <c r="T156" s="409"/>
      <c r="U156" s="409"/>
      <c r="V156" s="410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2" t="s">
        <v>264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65"/>
      <c r="AB157" s="65"/>
      <c r="AC157" s="82"/>
    </row>
    <row r="158" spans="1:68" ht="14.25" customHeight="1" x14ac:dyDescent="0.25">
      <c r="A158" s="403" t="s">
        <v>81</v>
      </c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3"/>
      <c r="P158" s="403"/>
      <c r="Q158" s="403"/>
      <c r="R158" s="403"/>
      <c r="S158" s="403"/>
      <c r="T158" s="403"/>
      <c r="U158" s="403"/>
      <c r="V158" s="403"/>
      <c r="W158" s="403"/>
      <c r="X158" s="403"/>
      <c r="Y158" s="403"/>
      <c r="Z158" s="403"/>
      <c r="AA158" s="66"/>
      <c r="AB158" s="66"/>
      <c r="AC158" s="83"/>
    </row>
    <row r="159" spans="1:68" ht="16.5" customHeight="1" x14ac:dyDescent="0.25">
      <c r="A159" s="63" t="s">
        <v>265</v>
      </c>
      <c r="B159" s="63" t="s">
        <v>266</v>
      </c>
      <c r="C159" s="36">
        <v>4301071062</v>
      </c>
      <c r="D159" s="404">
        <v>4607111036384</v>
      </c>
      <c r="E159" s="404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180</v>
      </c>
      <c r="P159" s="467" t="s">
        <v>267</v>
      </c>
      <c r="Q159" s="406"/>
      <c r="R159" s="406"/>
      <c r="S159" s="406"/>
      <c r="T159" s="40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268</v>
      </c>
      <c r="AG159" s="81"/>
      <c r="AJ159" s="87" t="s">
        <v>88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269</v>
      </c>
      <c r="B160" s="63" t="s">
        <v>270</v>
      </c>
      <c r="C160" s="36">
        <v>4301071056</v>
      </c>
      <c r="D160" s="404">
        <v>4640242180250</v>
      </c>
      <c r="E160" s="404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86</v>
      </c>
      <c r="L160" s="37" t="s">
        <v>87</v>
      </c>
      <c r="M160" s="38" t="s">
        <v>85</v>
      </c>
      <c r="N160" s="38"/>
      <c r="O160" s="37">
        <v>180</v>
      </c>
      <c r="P160" s="468" t="s">
        <v>271</v>
      </c>
      <c r="Q160" s="406"/>
      <c r="R160" s="406"/>
      <c r="S160" s="406"/>
      <c r="T160" s="40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272</v>
      </c>
      <c r="AG160" s="81"/>
      <c r="AJ160" s="87" t="s">
        <v>88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273</v>
      </c>
      <c r="B161" s="63" t="s">
        <v>274</v>
      </c>
      <c r="C161" s="36">
        <v>4301071050</v>
      </c>
      <c r="D161" s="404">
        <v>4607111036216</v>
      </c>
      <c r="E161" s="404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86</v>
      </c>
      <c r="L161" s="37" t="s">
        <v>102</v>
      </c>
      <c r="M161" s="38" t="s">
        <v>85</v>
      </c>
      <c r="N161" s="38"/>
      <c r="O161" s="37">
        <v>180</v>
      </c>
      <c r="P16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406"/>
      <c r="R161" s="406"/>
      <c r="S161" s="406"/>
      <c r="T161" s="40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275</v>
      </c>
      <c r="AG161" s="81"/>
      <c r="AJ161" s="87" t="s">
        <v>103</v>
      </c>
      <c r="AK161" s="87">
        <v>144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276</v>
      </c>
      <c r="B162" s="63" t="s">
        <v>277</v>
      </c>
      <c r="C162" s="36">
        <v>4301071061</v>
      </c>
      <c r="D162" s="404">
        <v>4607111036278</v>
      </c>
      <c r="E162" s="404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86</v>
      </c>
      <c r="L162" s="37" t="s">
        <v>87</v>
      </c>
      <c r="M162" s="38" t="s">
        <v>85</v>
      </c>
      <c r="N162" s="38"/>
      <c r="O162" s="37">
        <v>180</v>
      </c>
      <c r="P16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406"/>
      <c r="R162" s="406"/>
      <c r="S162" s="406"/>
      <c r="T162" s="407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5" t="s">
        <v>278</v>
      </c>
      <c r="AG162" s="81"/>
      <c r="AJ162" s="87" t="s">
        <v>88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2"/>
      <c r="P163" s="408" t="s">
        <v>40</v>
      </c>
      <c r="Q163" s="409"/>
      <c r="R163" s="409"/>
      <c r="S163" s="409"/>
      <c r="T163" s="409"/>
      <c r="U163" s="409"/>
      <c r="V163" s="410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2"/>
      <c r="P164" s="408" t="s">
        <v>40</v>
      </c>
      <c r="Q164" s="409"/>
      <c r="R164" s="409"/>
      <c r="S164" s="409"/>
      <c r="T164" s="409"/>
      <c r="U164" s="409"/>
      <c r="V164" s="410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403" t="s">
        <v>279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66"/>
      <c r="AB165" s="66"/>
      <c r="AC165" s="83"/>
    </row>
    <row r="166" spans="1:68" ht="27" customHeight="1" x14ac:dyDescent="0.25">
      <c r="A166" s="63" t="s">
        <v>280</v>
      </c>
      <c r="B166" s="63" t="s">
        <v>281</v>
      </c>
      <c r="C166" s="36">
        <v>4301080153</v>
      </c>
      <c r="D166" s="404">
        <v>4607111036827</v>
      </c>
      <c r="E166" s="404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86</v>
      </c>
      <c r="L166" s="37" t="s">
        <v>87</v>
      </c>
      <c r="M166" s="38" t="s">
        <v>85</v>
      </c>
      <c r="N166" s="38"/>
      <c r="O166" s="37">
        <v>90</v>
      </c>
      <c r="P16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406"/>
      <c r="R166" s="406"/>
      <c r="S166" s="406"/>
      <c r="T166" s="40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7" t="s">
        <v>282</v>
      </c>
      <c r="AG166" s="81"/>
      <c r="AJ166" s="87" t="s">
        <v>88</v>
      </c>
      <c r="AK166" s="87">
        <v>1</v>
      </c>
      <c r="BB166" s="208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4301080154</v>
      </c>
      <c r="D167" s="404">
        <v>4607111036834</v>
      </c>
      <c r="E167" s="404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86</v>
      </c>
      <c r="L167" s="37" t="s">
        <v>87</v>
      </c>
      <c r="M167" s="38" t="s">
        <v>85</v>
      </c>
      <c r="N167" s="38"/>
      <c r="O167" s="37">
        <v>90</v>
      </c>
      <c r="P16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406"/>
      <c r="R167" s="406"/>
      <c r="S167" s="406"/>
      <c r="T167" s="40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282</v>
      </c>
      <c r="AG167" s="81"/>
      <c r="AJ167" s="87" t="s">
        <v>88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1"/>
      <c r="N168" s="411"/>
      <c r="O168" s="412"/>
      <c r="P168" s="408" t="s">
        <v>40</v>
      </c>
      <c r="Q168" s="409"/>
      <c r="R168" s="409"/>
      <c r="S168" s="409"/>
      <c r="T168" s="409"/>
      <c r="U168" s="409"/>
      <c r="V168" s="410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1"/>
      <c r="O169" s="412"/>
      <c r="P169" s="408" t="s">
        <v>40</v>
      </c>
      <c r="Q169" s="409"/>
      <c r="R169" s="409"/>
      <c r="S169" s="409"/>
      <c r="T169" s="409"/>
      <c r="U169" s="409"/>
      <c r="V169" s="410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401" t="s">
        <v>285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54"/>
      <c r="AB170" s="54"/>
      <c r="AC170" s="54"/>
    </row>
    <row r="171" spans="1:68" ht="16.5" customHeight="1" x14ac:dyDescent="0.25">
      <c r="A171" s="402" t="s">
        <v>286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402"/>
      <c r="AA171" s="65"/>
      <c r="AB171" s="65"/>
      <c r="AC171" s="82"/>
    </row>
    <row r="172" spans="1:68" ht="14.25" customHeight="1" x14ac:dyDescent="0.25">
      <c r="A172" s="403" t="s">
        <v>90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403"/>
      <c r="AA172" s="66"/>
      <c r="AB172" s="66"/>
      <c r="AC172" s="83"/>
    </row>
    <row r="173" spans="1:68" ht="27" customHeight="1" x14ac:dyDescent="0.25">
      <c r="A173" s="63" t="s">
        <v>287</v>
      </c>
      <c r="B173" s="63" t="s">
        <v>288</v>
      </c>
      <c r="C173" s="36">
        <v>4301132097</v>
      </c>
      <c r="D173" s="404">
        <v>4607111035721</v>
      </c>
      <c r="E173" s="404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95</v>
      </c>
      <c r="L173" s="37" t="s">
        <v>102</v>
      </c>
      <c r="M173" s="38" t="s">
        <v>85</v>
      </c>
      <c r="N173" s="38"/>
      <c r="O173" s="37">
        <v>365</v>
      </c>
      <c r="P173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406"/>
      <c r="R173" s="406"/>
      <c r="S173" s="406"/>
      <c r="T173" s="40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289</v>
      </c>
      <c r="AG173" s="81"/>
      <c r="AJ173" s="87" t="s">
        <v>103</v>
      </c>
      <c r="AK173" s="87">
        <v>70</v>
      </c>
      <c r="BB173" s="212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4301132100</v>
      </c>
      <c r="D174" s="404">
        <v>4607111035691</v>
      </c>
      <c r="E174" s="404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95</v>
      </c>
      <c r="L174" s="37" t="s">
        <v>102</v>
      </c>
      <c r="M174" s="38" t="s">
        <v>85</v>
      </c>
      <c r="N174" s="38"/>
      <c r="O174" s="37">
        <v>365</v>
      </c>
      <c r="P174" s="47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406"/>
      <c r="R174" s="406"/>
      <c r="S174" s="406"/>
      <c r="T174" s="40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292</v>
      </c>
      <c r="AG174" s="81"/>
      <c r="AJ174" s="87" t="s">
        <v>103</v>
      </c>
      <c r="AK174" s="87">
        <v>70</v>
      </c>
      <c r="BB174" s="214" t="s">
        <v>94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4301132079</v>
      </c>
      <c r="D175" s="404">
        <v>4607111038487</v>
      </c>
      <c r="E175" s="404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95</v>
      </c>
      <c r="L175" s="37" t="s">
        <v>96</v>
      </c>
      <c r="M175" s="38" t="s">
        <v>85</v>
      </c>
      <c r="N175" s="38"/>
      <c r="O175" s="37">
        <v>180</v>
      </c>
      <c r="P175" s="47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406"/>
      <c r="R175" s="406"/>
      <c r="S175" s="406"/>
      <c r="T175" s="40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295</v>
      </c>
      <c r="AG175" s="81"/>
      <c r="AJ175" s="87" t="s">
        <v>97</v>
      </c>
      <c r="AK175" s="87">
        <v>14</v>
      </c>
      <c r="BB175" s="216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1"/>
      <c r="B176" s="411"/>
      <c r="C176" s="411"/>
      <c r="D176" s="411"/>
      <c r="E176" s="411"/>
      <c r="F176" s="411"/>
      <c r="G176" s="411"/>
      <c r="H176" s="411"/>
      <c r="I176" s="411"/>
      <c r="J176" s="411"/>
      <c r="K176" s="411"/>
      <c r="L176" s="411"/>
      <c r="M176" s="411"/>
      <c r="N176" s="411"/>
      <c r="O176" s="412"/>
      <c r="P176" s="408" t="s">
        <v>40</v>
      </c>
      <c r="Q176" s="409"/>
      <c r="R176" s="409"/>
      <c r="S176" s="409"/>
      <c r="T176" s="409"/>
      <c r="U176" s="409"/>
      <c r="V176" s="410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2"/>
      <c r="P177" s="408" t="s">
        <v>40</v>
      </c>
      <c r="Q177" s="409"/>
      <c r="R177" s="409"/>
      <c r="S177" s="409"/>
      <c r="T177" s="409"/>
      <c r="U177" s="409"/>
      <c r="V177" s="410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403" t="s">
        <v>296</v>
      </c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3"/>
      <c r="P178" s="403"/>
      <c r="Q178" s="403"/>
      <c r="R178" s="403"/>
      <c r="S178" s="403"/>
      <c r="T178" s="403"/>
      <c r="U178" s="403"/>
      <c r="V178" s="403"/>
      <c r="W178" s="403"/>
      <c r="X178" s="403"/>
      <c r="Y178" s="403"/>
      <c r="Z178" s="403"/>
      <c r="AA178" s="66"/>
      <c r="AB178" s="66"/>
      <c r="AC178" s="83"/>
    </row>
    <row r="179" spans="1:68" ht="27" customHeight="1" x14ac:dyDescent="0.25">
      <c r="A179" s="63" t="s">
        <v>297</v>
      </c>
      <c r="B179" s="63" t="s">
        <v>298</v>
      </c>
      <c r="C179" s="36">
        <v>4301051855</v>
      </c>
      <c r="D179" s="404">
        <v>4680115885875</v>
      </c>
      <c r="E179" s="404"/>
      <c r="F179" s="62">
        <v>1</v>
      </c>
      <c r="G179" s="37">
        <v>9</v>
      </c>
      <c r="H179" s="62">
        <v>9</v>
      </c>
      <c r="I179" s="62">
        <v>9.48</v>
      </c>
      <c r="J179" s="37">
        <v>56</v>
      </c>
      <c r="K179" s="37" t="s">
        <v>303</v>
      </c>
      <c r="L179" s="37" t="s">
        <v>87</v>
      </c>
      <c r="M179" s="38" t="s">
        <v>302</v>
      </c>
      <c r="N179" s="38"/>
      <c r="O179" s="37">
        <v>365</v>
      </c>
      <c r="P179" s="476" t="s">
        <v>299</v>
      </c>
      <c r="Q179" s="406"/>
      <c r="R179" s="406"/>
      <c r="S179" s="406"/>
      <c r="T179" s="40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IFERROR(IF(X179="","",X179*0.02175),"")</f>
        <v>0</v>
      </c>
      <c r="AA179" s="68" t="s">
        <v>46</v>
      </c>
      <c r="AB179" s="69" t="s">
        <v>46</v>
      </c>
      <c r="AC179" s="217" t="s">
        <v>300</v>
      </c>
      <c r="AG179" s="81"/>
      <c r="AJ179" s="87" t="s">
        <v>88</v>
      </c>
      <c r="AK179" s="87">
        <v>1</v>
      </c>
      <c r="BB179" s="218" t="s">
        <v>301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304</v>
      </c>
      <c r="B180" s="63" t="s">
        <v>305</v>
      </c>
      <c r="C180" s="36">
        <v>4301051319</v>
      </c>
      <c r="D180" s="404">
        <v>4680115881204</v>
      </c>
      <c r="E180" s="404"/>
      <c r="F180" s="62">
        <v>0.33</v>
      </c>
      <c r="G180" s="37">
        <v>6</v>
      </c>
      <c r="H180" s="62">
        <v>1.98</v>
      </c>
      <c r="I180" s="62">
        <v>2.246</v>
      </c>
      <c r="J180" s="37">
        <v>156</v>
      </c>
      <c r="K180" s="37" t="s">
        <v>86</v>
      </c>
      <c r="L180" s="37" t="s">
        <v>87</v>
      </c>
      <c r="M180" s="38" t="s">
        <v>302</v>
      </c>
      <c r="N180" s="38"/>
      <c r="O180" s="37">
        <v>365</v>
      </c>
      <c r="P180" s="477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406"/>
      <c r="R180" s="406"/>
      <c r="S180" s="406"/>
      <c r="T180" s="40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IFERROR(IF(X180="","",X180*0.00753),"")</f>
        <v>0</v>
      </c>
      <c r="AA180" s="68" t="s">
        <v>46</v>
      </c>
      <c r="AB180" s="69" t="s">
        <v>46</v>
      </c>
      <c r="AC180" s="219" t="s">
        <v>306</v>
      </c>
      <c r="AG180" s="81"/>
      <c r="AJ180" s="87" t="s">
        <v>88</v>
      </c>
      <c r="AK180" s="87">
        <v>1</v>
      </c>
      <c r="BB180" s="220" t="s">
        <v>301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2"/>
      <c r="P181" s="408" t="s">
        <v>40</v>
      </c>
      <c r="Q181" s="409"/>
      <c r="R181" s="409"/>
      <c r="S181" s="409"/>
      <c r="T181" s="409"/>
      <c r="U181" s="409"/>
      <c r="V181" s="41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11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2"/>
      <c r="P182" s="408" t="s">
        <v>40</v>
      </c>
      <c r="Q182" s="409"/>
      <c r="R182" s="409"/>
      <c r="S182" s="409"/>
      <c r="T182" s="409"/>
      <c r="U182" s="409"/>
      <c r="V182" s="41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01" t="s">
        <v>307</v>
      </c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54"/>
      <c r="AB183" s="54"/>
      <c r="AC183" s="54"/>
    </row>
    <row r="184" spans="1:68" ht="16.5" customHeight="1" x14ac:dyDescent="0.25">
      <c r="A184" s="402" t="s">
        <v>308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65"/>
      <c r="AB184" s="65"/>
      <c r="AC184" s="82"/>
    </row>
    <row r="185" spans="1:68" ht="14.25" customHeight="1" x14ac:dyDescent="0.25">
      <c r="A185" s="403" t="s">
        <v>154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66"/>
      <c r="AB185" s="66"/>
      <c r="AC185" s="83"/>
    </row>
    <row r="186" spans="1:68" ht="27" customHeight="1" x14ac:dyDescent="0.25">
      <c r="A186" s="63" t="s">
        <v>309</v>
      </c>
      <c r="B186" s="63" t="s">
        <v>310</v>
      </c>
      <c r="C186" s="36">
        <v>4301135707</v>
      </c>
      <c r="D186" s="404">
        <v>4620207490198</v>
      </c>
      <c r="E186" s="404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95</v>
      </c>
      <c r="L186" s="37" t="s">
        <v>87</v>
      </c>
      <c r="M186" s="38" t="s">
        <v>85</v>
      </c>
      <c r="N186" s="38"/>
      <c r="O186" s="37">
        <v>180</v>
      </c>
      <c r="P186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406"/>
      <c r="R186" s="406"/>
      <c r="S186" s="406"/>
      <c r="T186" s="40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311</v>
      </c>
      <c r="AG186" s="81"/>
      <c r="AJ186" s="87" t="s">
        <v>88</v>
      </c>
      <c r="AK186" s="87">
        <v>1</v>
      </c>
      <c r="BB186" s="22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312</v>
      </c>
      <c r="B187" s="63" t="s">
        <v>313</v>
      </c>
      <c r="C187" s="36">
        <v>4301135719</v>
      </c>
      <c r="D187" s="404">
        <v>4620207490235</v>
      </c>
      <c r="E187" s="404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406"/>
      <c r="R187" s="406"/>
      <c r="S187" s="406"/>
      <c r="T187" s="40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314</v>
      </c>
      <c r="AG187" s="81"/>
      <c r="AJ187" s="87" t="s">
        <v>88</v>
      </c>
      <c r="AK187" s="87">
        <v>1</v>
      </c>
      <c r="BB187" s="22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315</v>
      </c>
      <c r="B188" s="63" t="s">
        <v>316</v>
      </c>
      <c r="C188" s="36">
        <v>4301135697</v>
      </c>
      <c r="D188" s="404">
        <v>4620207490259</v>
      </c>
      <c r="E188" s="404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406"/>
      <c r="R188" s="406"/>
      <c r="S188" s="406"/>
      <c r="T188" s="40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311</v>
      </c>
      <c r="AG188" s="81"/>
      <c r="AJ188" s="87" t="s">
        <v>88</v>
      </c>
      <c r="AK188" s="87">
        <v>1</v>
      </c>
      <c r="BB188" s="22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2"/>
      <c r="P189" s="408" t="s">
        <v>40</v>
      </c>
      <c r="Q189" s="409"/>
      <c r="R189" s="409"/>
      <c r="S189" s="409"/>
      <c r="T189" s="409"/>
      <c r="U189" s="409"/>
      <c r="V189" s="41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402" t="s">
        <v>317</v>
      </c>
      <c r="B191" s="402"/>
      <c r="C191" s="402"/>
      <c r="D191" s="402"/>
      <c r="E191" s="402"/>
      <c r="F191" s="402"/>
      <c r="G191" s="402"/>
      <c r="H191" s="40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402"/>
      <c r="Z191" s="402"/>
      <c r="AA191" s="65"/>
      <c r="AB191" s="65"/>
      <c r="AC191" s="82"/>
    </row>
    <row r="192" spans="1:68" ht="14.25" customHeight="1" x14ac:dyDescent="0.25">
      <c r="A192" s="403" t="s">
        <v>81</v>
      </c>
      <c r="B192" s="403"/>
      <c r="C192" s="403"/>
      <c r="D192" s="403"/>
      <c r="E192" s="403"/>
      <c r="F192" s="403"/>
      <c r="G192" s="403"/>
      <c r="H192" s="403"/>
      <c r="I192" s="403"/>
      <c r="J192" s="403"/>
      <c r="K192" s="403"/>
      <c r="L192" s="403"/>
      <c r="M192" s="403"/>
      <c r="N192" s="403"/>
      <c r="O192" s="403"/>
      <c r="P192" s="403"/>
      <c r="Q192" s="403"/>
      <c r="R192" s="403"/>
      <c r="S192" s="403"/>
      <c r="T192" s="403"/>
      <c r="U192" s="403"/>
      <c r="V192" s="403"/>
      <c r="W192" s="403"/>
      <c r="X192" s="403"/>
      <c r="Y192" s="403"/>
      <c r="Z192" s="403"/>
      <c r="AA192" s="66"/>
      <c r="AB192" s="66"/>
      <c r="AC192" s="83"/>
    </row>
    <row r="193" spans="1:68" ht="16.5" customHeight="1" x14ac:dyDescent="0.25">
      <c r="A193" s="63" t="s">
        <v>318</v>
      </c>
      <c r="B193" s="63" t="s">
        <v>319</v>
      </c>
      <c r="C193" s="36">
        <v>4301070948</v>
      </c>
      <c r="D193" s="404">
        <v>4607111037022</v>
      </c>
      <c r="E193" s="404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86</v>
      </c>
      <c r="L193" s="37" t="s">
        <v>96</v>
      </c>
      <c r="M193" s="38" t="s">
        <v>85</v>
      </c>
      <c r="N193" s="38"/>
      <c r="O193" s="37">
        <v>180</v>
      </c>
      <c r="P193" s="4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406"/>
      <c r="R193" s="406"/>
      <c r="S193" s="406"/>
      <c r="T193" s="40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320</v>
      </c>
      <c r="AG193" s="81"/>
      <c r="AJ193" s="87" t="s">
        <v>97</v>
      </c>
      <c r="AK193" s="87">
        <v>12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321</v>
      </c>
      <c r="B194" s="63" t="s">
        <v>322</v>
      </c>
      <c r="C194" s="36">
        <v>4301070990</v>
      </c>
      <c r="D194" s="404">
        <v>4607111038494</v>
      </c>
      <c r="E194" s="404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406"/>
      <c r="R194" s="406"/>
      <c r="S194" s="406"/>
      <c r="T194" s="40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323</v>
      </c>
      <c r="AG194" s="81"/>
      <c r="AJ194" s="87" t="s">
        <v>88</v>
      </c>
      <c r="AK194" s="87">
        <v>1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4301070966</v>
      </c>
      <c r="D195" s="404">
        <v>4607111038135</v>
      </c>
      <c r="E195" s="404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406"/>
      <c r="R195" s="406"/>
      <c r="S195" s="406"/>
      <c r="T195" s="40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326</v>
      </c>
      <c r="AG195" s="81"/>
      <c r="AJ195" s="87" t="s">
        <v>88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2"/>
      <c r="P197" s="408" t="s">
        <v>40</v>
      </c>
      <c r="Q197" s="409"/>
      <c r="R197" s="409"/>
      <c r="S197" s="409"/>
      <c r="T197" s="409"/>
      <c r="U197" s="409"/>
      <c r="V197" s="410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6.5" customHeight="1" x14ac:dyDescent="0.25">
      <c r="A198" s="402" t="s">
        <v>327</v>
      </c>
      <c r="B198" s="402"/>
      <c r="C198" s="402"/>
      <c r="D198" s="402"/>
      <c r="E198" s="402"/>
      <c r="F198" s="402"/>
      <c r="G198" s="402"/>
      <c r="H198" s="402"/>
      <c r="I198" s="402"/>
      <c r="J198" s="402"/>
      <c r="K198" s="402"/>
      <c r="L198" s="402"/>
      <c r="M198" s="402"/>
      <c r="N198" s="402"/>
      <c r="O198" s="402"/>
      <c r="P198" s="402"/>
      <c r="Q198" s="402"/>
      <c r="R198" s="402"/>
      <c r="S198" s="402"/>
      <c r="T198" s="402"/>
      <c r="U198" s="402"/>
      <c r="V198" s="402"/>
      <c r="W198" s="402"/>
      <c r="X198" s="402"/>
      <c r="Y198" s="402"/>
      <c r="Z198" s="402"/>
      <c r="AA198" s="65"/>
      <c r="AB198" s="65"/>
      <c r="AC198" s="82"/>
    </row>
    <row r="199" spans="1:68" ht="14.25" customHeight="1" x14ac:dyDescent="0.25">
      <c r="A199" s="403" t="s">
        <v>81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66"/>
      <c r="AB199" s="66"/>
      <c r="AC199" s="83"/>
    </row>
    <row r="200" spans="1:68" ht="27" customHeight="1" x14ac:dyDescent="0.25">
      <c r="A200" s="63" t="s">
        <v>328</v>
      </c>
      <c r="B200" s="63" t="s">
        <v>329</v>
      </c>
      <c r="C200" s="36">
        <v>4301070996</v>
      </c>
      <c r="D200" s="404">
        <v>4607111038654</v>
      </c>
      <c r="E200" s="404"/>
      <c r="F200" s="62">
        <v>0.4</v>
      </c>
      <c r="G200" s="37">
        <v>16</v>
      </c>
      <c r="H200" s="62">
        <v>6.4</v>
      </c>
      <c r="I200" s="62">
        <v>6.63</v>
      </c>
      <c r="J200" s="37">
        <v>84</v>
      </c>
      <c r="K200" s="37" t="s">
        <v>86</v>
      </c>
      <c r="L200" s="37" t="s">
        <v>87</v>
      </c>
      <c r="M200" s="38" t="s">
        <v>85</v>
      </c>
      <c r="N200" s="38"/>
      <c r="O200" s="37">
        <v>180</v>
      </c>
      <c r="P200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ref="Y200:Y205" si="18">IFERROR(IF(X200="","",X200),"")</f>
        <v>0</v>
      </c>
      <c r="Z200" s="41">
        <f t="shared" ref="Z200:Z205" si="19">IFERROR(IF(X200="","",X200*0.0155),"")</f>
        <v>0</v>
      </c>
      <c r="AA200" s="68" t="s">
        <v>46</v>
      </c>
      <c r="AB200" s="69" t="s">
        <v>46</v>
      </c>
      <c r="AC200" s="233" t="s">
        <v>330</v>
      </c>
      <c r="AG200" s="81"/>
      <c r="AJ200" s="87" t="s">
        <v>88</v>
      </c>
      <c r="AK200" s="87">
        <v>1</v>
      </c>
      <c r="BB200" s="234" t="s">
        <v>70</v>
      </c>
      <c r="BM200" s="81">
        <f t="shared" ref="BM200:BM205" si="20">IFERROR(X200*I200,"0")</f>
        <v>0</v>
      </c>
      <c r="BN200" s="81">
        <f t="shared" ref="BN200:BN205" si="21">IFERROR(Y200*I200,"0")</f>
        <v>0</v>
      </c>
      <c r="BO200" s="81">
        <f t="shared" ref="BO200:BO205" si="22">IFERROR(X200/J200,"0")</f>
        <v>0</v>
      </c>
      <c r="BP200" s="81">
        <f t="shared" ref="BP200:BP205" si="23">IFERROR(Y200/J200,"0")</f>
        <v>0</v>
      </c>
    </row>
    <row r="201" spans="1:68" ht="27" customHeight="1" x14ac:dyDescent="0.25">
      <c r="A201" s="63" t="s">
        <v>331</v>
      </c>
      <c r="B201" s="63" t="s">
        <v>332</v>
      </c>
      <c r="C201" s="36">
        <v>4301070997</v>
      </c>
      <c r="D201" s="404">
        <v>4607111038586</v>
      </c>
      <c r="E201" s="404"/>
      <c r="F201" s="62">
        <v>0.7</v>
      </c>
      <c r="G201" s="37">
        <v>8</v>
      </c>
      <c r="H201" s="62">
        <v>5.6</v>
      </c>
      <c r="I201" s="62">
        <v>5.83</v>
      </c>
      <c r="J201" s="37">
        <v>84</v>
      </c>
      <c r="K201" s="37" t="s">
        <v>86</v>
      </c>
      <c r="L201" s="37" t="s">
        <v>96</v>
      </c>
      <c r="M201" s="38" t="s">
        <v>85</v>
      </c>
      <c r="N201" s="38"/>
      <c r="O201" s="37">
        <v>180</v>
      </c>
      <c r="P201" s="4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330</v>
      </c>
      <c r="AG201" s="81"/>
      <c r="AJ201" s="87" t="s">
        <v>97</v>
      </c>
      <c r="AK201" s="87">
        <v>12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333</v>
      </c>
      <c r="B202" s="63" t="s">
        <v>334</v>
      </c>
      <c r="C202" s="36">
        <v>4301070962</v>
      </c>
      <c r="D202" s="404">
        <v>4607111038609</v>
      </c>
      <c r="E202" s="404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86</v>
      </c>
      <c r="L202" s="37" t="s">
        <v>87</v>
      </c>
      <c r="M202" s="38" t="s">
        <v>85</v>
      </c>
      <c r="N202" s="38"/>
      <c r="O202" s="37">
        <v>180</v>
      </c>
      <c r="P202" s="4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406"/>
      <c r="R202" s="406"/>
      <c r="S202" s="406"/>
      <c r="T202" s="407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335</v>
      </c>
      <c r="AG202" s="81"/>
      <c r="AJ202" s="87" t="s">
        <v>88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4301070963</v>
      </c>
      <c r="D203" s="404">
        <v>4607111038630</v>
      </c>
      <c r="E203" s="404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86</v>
      </c>
      <c r="L203" s="37" t="s">
        <v>96</v>
      </c>
      <c r="M203" s="38" t="s">
        <v>85</v>
      </c>
      <c r="N203" s="38"/>
      <c r="O203" s="37">
        <v>180</v>
      </c>
      <c r="P203" s="4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406"/>
      <c r="R203" s="406"/>
      <c r="S203" s="406"/>
      <c r="T203" s="407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335</v>
      </c>
      <c r="AG203" s="81"/>
      <c r="AJ203" s="87" t="s">
        <v>97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4301070959</v>
      </c>
      <c r="D204" s="404">
        <v>4607111038616</v>
      </c>
      <c r="E204" s="404"/>
      <c r="F204" s="62">
        <v>0.4</v>
      </c>
      <c r="G204" s="37">
        <v>16</v>
      </c>
      <c r="H204" s="62">
        <v>6.4</v>
      </c>
      <c r="I204" s="62">
        <v>6.71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406"/>
      <c r="R204" s="406"/>
      <c r="S204" s="406"/>
      <c r="T204" s="407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330</v>
      </c>
      <c r="AG204" s="81"/>
      <c r="AJ204" s="87" t="s">
        <v>88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340</v>
      </c>
      <c r="B205" s="63" t="s">
        <v>341</v>
      </c>
      <c r="C205" s="36">
        <v>4301070960</v>
      </c>
      <c r="D205" s="404">
        <v>4607111038623</v>
      </c>
      <c r="E205" s="404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86</v>
      </c>
      <c r="L205" s="37" t="s">
        <v>96</v>
      </c>
      <c r="M205" s="38" t="s">
        <v>85</v>
      </c>
      <c r="N205" s="38"/>
      <c r="O205" s="37">
        <v>180</v>
      </c>
      <c r="P205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406"/>
      <c r="R205" s="406"/>
      <c r="S205" s="406"/>
      <c r="T205" s="407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330</v>
      </c>
      <c r="AG205" s="81"/>
      <c r="AJ205" s="87" t="s">
        <v>97</v>
      </c>
      <c r="AK205" s="87">
        <v>12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x14ac:dyDescent="0.2">
      <c r="A206" s="411"/>
      <c r="B206" s="411"/>
      <c r="C206" s="411"/>
      <c r="D206" s="411"/>
      <c r="E206" s="411"/>
      <c r="F206" s="411"/>
      <c r="G206" s="411"/>
      <c r="H206" s="411"/>
      <c r="I206" s="411"/>
      <c r="J206" s="411"/>
      <c r="K206" s="411"/>
      <c r="L206" s="411"/>
      <c r="M206" s="411"/>
      <c r="N206" s="411"/>
      <c r="O206" s="412"/>
      <c r="P206" s="408" t="s">
        <v>40</v>
      </c>
      <c r="Q206" s="409"/>
      <c r="R206" s="409"/>
      <c r="S206" s="409"/>
      <c r="T206" s="409"/>
      <c r="U206" s="409"/>
      <c r="V206" s="410"/>
      <c r="W206" s="42" t="s">
        <v>39</v>
      </c>
      <c r="X206" s="43">
        <f>IFERROR(SUM(X200:X205),"0")</f>
        <v>0</v>
      </c>
      <c r="Y206" s="43">
        <f>IFERROR(SUM(Y200:Y205),"0")</f>
        <v>0</v>
      </c>
      <c r="Z206" s="43">
        <f>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11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2"/>
      <c r="P207" s="408" t="s">
        <v>40</v>
      </c>
      <c r="Q207" s="409"/>
      <c r="R207" s="409"/>
      <c r="S207" s="409"/>
      <c r="T207" s="409"/>
      <c r="U207" s="409"/>
      <c r="V207" s="410"/>
      <c r="W207" s="42" t="s">
        <v>0</v>
      </c>
      <c r="X207" s="43">
        <f>IFERROR(SUMPRODUCT(X200:X205*H200:H205),"0")</f>
        <v>0</v>
      </c>
      <c r="Y207" s="43">
        <f>IFERROR(SUMPRODUCT(Y200:Y205*H200:H205),"0")</f>
        <v>0</v>
      </c>
      <c r="Z207" s="42"/>
      <c r="AA207" s="67"/>
      <c r="AB207" s="67"/>
      <c r="AC207" s="67"/>
    </row>
    <row r="208" spans="1:68" ht="16.5" customHeight="1" x14ac:dyDescent="0.25">
      <c r="A208" s="402" t="s">
        <v>342</v>
      </c>
      <c r="B208" s="402"/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402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402"/>
      <c r="Z208" s="402"/>
      <c r="AA208" s="65"/>
      <c r="AB208" s="65"/>
      <c r="AC208" s="82"/>
    </row>
    <row r="209" spans="1:68" ht="14.25" customHeight="1" x14ac:dyDescent="0.25">
      <c r="A209" s="403" t="s">
        <v>81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66"/>
      <c r="AB209" s="66"/>
      <c r="AC209" s="83"/>
    </row>
    <row r="210" spans="1:68" ht="27" customHeight="1" x14ac:dyDescent="0.25">
      <c r="A210" s="63" t="s">
        <v>343</v>
      </c>
      <c r="B210" s="63" t="s">
        <v>344</v>
      </c>
      <c r="C210" s="36">
        <v>4301070915</v>
      </c>
      <c r="D210" s="404">
        <v>4607111035882</v>
      </c>
      <c r="E210" s="404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406"/>
      <c r="R210" s="406"/>
      <c r="S210" s="406"/>
      <c r="T210" s="40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345</v>
      </c>
      <c r="AG210" s="81"/>
      <c r="AJ210" s="87" t="s">
        <v>88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346</v>
      </c>
      <c r="B211" s="63" t="s">
        <v>347</v>
      </c>
      <c r="C211" s="36">
        <v>4301070921</v>
      </c>
      <c r="D211" s="404">
        <v>4607111035905</v>
      </c>
      <c r="E211" s="404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86</v>
      </c>
      <c r="L211" s="37" t="s">
        <v>96</v>
      </c>
      <c r="M211" s="38" t="s">
        <v>85</v>
      </c>
      <c r="N211" s="38"/>
      <c r="O211" s="37">
        <v>180</v>
      </c>
      <c r="P211" s="4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406"/>
      <c r="R211" s="406"/>
      <c r="S211" s="406"/>
      <c r="T211" s="40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345</v>
      </c>
      <c r="AG211" s="81"/>
      <c r="AJ211" s="87" t="s">
        <v>97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348</v>
      </c>
      <c r="B212" s="63" t="s">
        <v>349</v>
      </c>
      <c r="C212" s="36">
        <v>4301070917</v>
      </c>
      <c r="D212" s="404">
        <v>4607111035912</v>
      </c>
      <c r="E212" s="404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406"/>
      <c r="R212" s="406"/>
      <c r="S212" s="406"/>
      <c r="T212" s="40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350</v>
      </c>
      <c r="AG212" s="81"/>
      <c r="AJ212" s="87" t="s">
        <v>88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351</v>
      </c>
      <c r="B213" s="63" t="s">
        <v>352</v>
      </c>
      <c r="C213" s="36">
        <v>4301070920</v>
      </c>
      <c r="D213" s="404">
        <v>4607111035929</v>
      </c>
      <c r="E213" s="404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86</v>
      </c>
      <c r="L213" s="37" t="s">
        <v>96</v>
      </c>
      <c r="M213" s="38" t="s">
        <v>85</v>
      </c>
      <c r="N213" s="38"/>
      <c r="O213" s="37">
        <v>180</v>
      </c>
      <c r="P213" s="4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406"/>
      <c r="R213" s="406"/>
      <c r="S213" s="406"/>
      <c r="T213" s="40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350</v>
      </c>
      <c r="AG213" s="81"/>
      <c r="AJ213" s="87" t="s">
        <v>97</v>
      </c>
      <c r="AK213" s="87">
        <v>12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11"/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2"/>
      <c r="P214" s="408" t="s">
        <v>40</v>
      </c>
      <c r="Q214" s="409"/>
      <c r="R214" s="409"/>
      <c r="S214" s="409"/>
      <c r="T214" s="409"/>
      <c r="U214" s="409"/>
      <c r="V214" s="410"/>
      <c r="W214" s="42" t="s">
        <v>39</v>
      </c>
      <c r="X214" s="43">
        <f>IFERROR(SUM(X210:X213),"0")</f>
        <v>0</v>
      </c>
      <c r="Y214" s="43">
        <f>IFERROR(SUM(Y210:Y213),"0")</f>
        <v>0</v>
      </c>
      <c r="Z214" s="43">
        <f>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1"/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1"/>
      <c r="N215" s="411"/>
      <c r="O215" s="412"/>
      <c r="P215" s="408" t="s">
        <v>40</v>
      </c>
      <c r="Q215" s="409"/>
      <c r="R215" s="409"/>
      <c r="S215" s="409"/>
      <c r="T215" s="409"/>
      <c r="U215" s="409"/>
      <c r="V215" s="410"/>
      <c r="W215" s="42" t="s">
        <v>0</v>
      </c>
      <c r="X215" s="43">
        <f>IFERROR(SUMPRODUCT(X210:X213*H210:H213),"0")</f>
        <v>0</v>
      </c>
      <c r="Y215" s="43">
        <f>IFERROR(SUMPRODUCT(Y210:Y213*H210:H213),"0")</f>
        <v>0</v>
      </c>
      <c r="Z215" s="42"/>
      <c r="AA215" s="67"/>
      <c r="AB215" s="67"/>
      <c r="AC215" s="67"/>
    </row>
    <row r="216" spans="1:68" ht="16.5" customHeight="1" x14ac:dyDescent="0.25">
      <c r="A216" s="402" t="s">
        <v>353</v>
      </c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2"/>
      <c r="P216" s="402"/>
      <c r="Q216" s="402"/>
      <c r="R216" s="402"/>
      <c r="S216" s="402"/>
      <c r="T216" s="402"/>
      <c r="U216" s="402"/>
      <c r="V216" s="402"/>
      <c r="W216" s="402"/>
      <c r="X216" s="402"/>
      <c r="Y216" s="402"/>
      <c r="Z216" s="402"/>
      <c r="AA216" s="65"/>
      <c r="AB216" s="65"/>
      <c r="AC216" s="82"/>
    </row>
    <row r="217" spans="1:68" ht="14.25" customHeight="1" x14ac:dyDescent="0.25">
      <c r="A217" s="403" t="s">
        <v>81</v>
      </c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03"/>
      <c r="O217" s="403"/>
      <c r="P217" s="403"/>
      <c r="Q217" s="403"/>
      <c r="R217" s="403"/>
      <c r="S217" s="403"/>
      <c r="T217" s="403"/>
      <c r="U217" s="403"/>
      <c r="V217" s="403"/>
      <c r="W217" s="403"/>
      <c r="X217" s="403"/>
      <c r="Y217" s="403"/>
      <c r="Z217" s="403"/>
      <c r="AA217" s="66"/>
      <c r="AB217" s="66"/>
      <c r="AC217" s="83"/>
    </row>
    <row r="218" spans="1:68" ht="16.5" customHeight="1" x14ac:dyDescent="0.25">
      <c r="A218" s="63" t="s">
        <v>354</v>
      </c>
      <c r="B218" s="63" t="s">
        <v>355</v>
      </c>
      <c r="C218" s="36">
        <v>4301070912</v>
      </c>
      <c r="D218" s="404">
        <v>4607111037213</v>
      </c>
      <c r="E218" s="404"/>
      <c r="F218" s="62">
        <v>0.4</v>
      </c>
      <c r="G218" s="37">
        <v>8</v>
      </c>
      <c r="H218" s="62">
        <v>3.2</v>
      </c>
      <c r="I218" s="62">
        <v>3.44</v>
      </c>
      <c r="J218" s="37">
        <v>144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IFERROR(IF(X218="","",X218*0.00866),"")</f>
        <v>0</v>
      </c>
      <c r="AA218" s="68" t="s">
        <v>46</v>
      </c>
      <c r="AB218" s="69" t="s">
        <v>46</v>
      </c>
      <c r="AC218" s="253" t="s">
        <v>356</v>
      </c>
      <c r="AG218" s="81"/>
      <c r="AJ218" s="87" t="s">
        <v>88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2"/>
      <c r="P219" s="408" t="s">
        <v>40</v>
      </c>
      <c r="Q219" s="409"/>
      <c r="R219" s="409"/>
      <c r="S219" s="409"/>
      <c r="T219" s="409"/>
      <c r="U219" s="409"/>
      <c r="V219" s="410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402" t="s">
        <v>357</v>
      </c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2"/>
      <c r="P221" s="402"/>
      <c r="Q221" s="402"/>
      <c r="R221" s="402"/>
      <c r="S221" s="402"/>
      <c r="T221" s="402"/>
      <c r="U221" s="402"/>
      <c r="V221" s="402"/>
      <c r="W221" s="402"/>
      <c r="X221" s="402"/>
      <c r="Y221" s="402"/>
      <c r="Z221" s="402"/>
      <c r="AA221" s="65"/>
      <c r="AB221" s="65"/>
      <c r="AC221" s="82"/>
    </row>
    <row r="222" spans="1:68" ht="14.25" customHeight="1" x14ac:dyDescent="0.25">
      <c r="A222" s="403" t="s">
        <v>296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6"/>
      <c r="AB222" s="66"/>
      <c r="AC222" s="83"/>
    </row>
    <row r="223" spans="1:68" ht="27" customHeight="1" x14ac:dyDescent="0.25">
      <c r="A223" s="63" t="s">
        <v>358</v>
      </c>
      <c r="B223" s="63" t="s">
        <v>359</v>
      </c>
      <c r="C223" s="36">
        <v>4301051320</v>
      </c>
      <c r="D223" s="404">
        <v>4680115881334</v>
      </c>
      <c r="E223" s="404"/>
      <c r="F223" s="62">
        <v>0.33</v>
      </c>
      <c r="G223" s="37">
        <v>6</v>
      </c>
      <c r="H223" s="62">
        <v>1.98</v>
      </c>
      <c r="I223" s="62">
        <v>2.27</v>
      </c>
      <c r="J223" s="37">
        <v>156</v>
      </c>
      <c r="K223" s="37" t="s">
        <v>86</v>
      </c>
      <c r="L223" s="37" t="s">
        <v>87</v>
      </c>
      <c r="M223" s="38" t="s">
        <v>302</v>
      </c>
      <c r="N223" s="38"/>
      <c r="O223" s="37">
        <v>365</v>
      </c>
      <c r="P223" s="49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406"/>
      <c r="R223" s="406"/>
      <c r="S223" s="406"/>
      <c r="T223" s="40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IFERROR(IF(X223="","",X223*0.00753),"")</f>
        <v>0</v>
      </c>
      <c r="AA223" s="68" t="s">
        <v>46</v>
      </c>
      <c r="AB223" s="69" t="s">
        <v>46</v>
      </c>
      <c r="AC223" s="255" t="s">
        <v>360</v>
      </c>
      <c r="AG223" s="81"/>
      <c r="AJ223" s="87" t="s">
        <v>88</v>
      </c>
      <c r="AK223" s="87">
        <v>1</v>
      </c>
      <c r="BB223" s="256" t="s">
        <v>301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1"/>
      <c r="O224" s="412"/>
      <c r="P224" s="408" t="s">
        <v>40</v>
      </c>
      <c r="Q224" s="409"/>
      <c r="R224" s="409"/>
      <c r="S224" s="409"/>
      <c r="T224" s="409"/>
      <c r="U224" s="409"/>
      <c r="V224" s="410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11"/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2"/>
      <c r="P225" s="408" t="s">
        <v>40</v>
      </c>
      <c r="Q225" s="409"/>
      <c r="R225" s="409"/>
      <c r="S225" s="409"/>
      <c r="T225" s="409"/>
      <c r="U225" s="409"/>
      <c r="V225" s="410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402" t="s">
        <v>361</v>
      </c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2"/>
      <c r="O226" s="402"/>
      <c r="P226" s="402"/>
      <c r="Q226" s="402"/>
      <c r="R226" s="402"/>
      <c r="S226" s="402"/>
      <c r="T226" s="402"/>
      <c r="U226" s="402"/>
      <c r="V226" s="402"/>
      <c r="W226" s="402"/>
      <c r="X226" s="402"/>
      <c r="Y226" s="402"/>
      <c r="Z226" s="402"/>
      <c r="AA226" s="65"/>
      <c r="AB226" s="65"/>
      <c r="AC226" s="82"/>
    </row>
    <row r="227" spans="1:68" ht="14.25" customHeight="1" x14ac:dyDescent="0.25">
      <c r="A227" s="403" t="s">
        <v>81</v>
      </c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3"/>
      <c r="P227" s="403"/>
      <c r="Q227" s="403"/>
      <c r="R227" s="403"/>
      <c r="S227" s="403"/>
      <c r="T227" s="403"/>
      <c r="U227" s="403"/>
      <c r="V227" s="403"/>
      <c r="W227" s="403"/>
      <c r="X227" s="403"/>
      <c r="Y227" s="403"/>
      <c r="Z227" s="403"/>
      <c r="AA227" s="66"/>
      <c r="AB227" s="66"/>
      <c r="AC227" s="83"/>
    </row>
    <row r="228" spans="1:68" ht="16.5" customHeight="1" x14ac:dyDescent="0.25">
      <c r="A228" s="63" t="s">
        <v>362</v>
      </c>
      <c r="B228" s="63" t="s">
        <v>363</v>
      </c>
      <c r="C228" s="36">
        <v>4301071063</v>
      </c>
      <c r="D228" s="404">
        <v>4607111039019</v>
      </c>
      <c r="E228" s="404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49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406"/>
      <c r="R228" s="406"/>
      <c r="S228" s="406"/>
      <c r="T228" s="40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364</v>
      </c>
      <c r="AG228" s="81"/>
      <c r="AJ228" s="87" t="s">
        <v>88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365</v>
      </c>
      <c r="B229" s="63" t="s">
        <v>366</v>
      </c>
      <c r="C229" s="36">
        <v>4301071000</v>
      </c>
      <c r="D229" s="404">
        <v>4607111038708</v>
      </c>
      <c r="E229" s="404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406"/>
      <c r="R229" s="406"/>
      <c r="S229" s="406"/>
      <c r="T229" s="40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364</v>
      </c>
      <c r="AG229" s="81"/>
      <c r="AJ229" s="87" t="s">
        <v>88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2"/>
      <c r="P230" s="408" t="s">
        <v>40</v>
      </c>
      <c r="Q230" s="409"/>
      <c r="R230" s="409"/>
      <c r="S230" s="409"/>
      <c r="T230" s="409"/>
      <c r="U230" s="409"/>
      <c r="V230" s="410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411"/>
      <c r="B231" s="411"/>
      <c r="C231" s="411"/>
      <c r="D231" s="411"/>
      <c r="E231" s="411"/>
      <c r="F231" s="411"/>
      <c r="G231" s="411"/>
      <c r="H231" s="411"/>
      <c r="I231" s="411"/>
      <c r="J231" s="411"/>
      <c r="K231" s="411"/>
      <c r="L231" s="411"/>
      <c r="M231" s="411"/>
      <c r="N231" s="411"/>
      <c r="O231" s="412"/>
      <c r="P231" s="408" t="s">
        <v>40</v>
      </c>
      <c r="Q231" s="409"/>
      <c r="R231" s="409"/>
      <c r="S231" s="409"/>
      <c r="T231" s="409"/>
      <c r="U231" s="409"/>
      <c r="V231" s="410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401" t="s">
        <v>367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54"/>
      <c r="AB232" s="54"/>
      <c r="AC232" s="54"/>
    </row>
    <row r="233" spans="1:68" ht="16.5" customHeight="1" x14ac:dyDescent="0.25">
      <c r="A233" s="402" t="s">
        <v>368</v>
      </c>
      <c r="B233" s="402"/>
      <c r="C233" s="402"/>
      <c r="D233" s="402"/>
      <c r="E233" s="402"/>
      <c r="F233" s="402"/>
      <c r="G233" s="402"/>
      <c r="H233" s="402"/>
      <c r="I233" s="402"/>
      <c r="J233" s="402"/>
      <c r="K233" s="402"/>
      <c r="L233" s="402"/>
      <c r="M233" s="402"/>
      <c r="N233" s="402"/>
      <c r="O233" s="402"/>
      <c r="P233" s="402"/>
      <c r="Q233" s="402"/>
      <c r="R233" s="402"/>
      <c r="S233" s="402"/>
      <c r="T233" s="402"/>
      <c r="U233" s="402"/>
      <c r="V233" s="402"/>
      <c r="W233" s="402"/>
      <c r="X233" s="402"/>
      <c r="Y233" s="402"/>
      <c r="Z233" s="402"/>
      <c r="AA233" s="65"/>
      <c r="AB233" s="65"/>
      <c r="AC233" s="82"/>
    </row>
    <row r="234" spans="1:68" ht="14.25" customHeight="1" x14ac:dyDescent="0.25">
      <c r="A234" s="403" t="s">
        <v>81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66"/>
      <c r="AB234" s="66"/>
      <c r="AC234" s="83"/>
    </row>
    <row r="235" spans="1:68" ht="27" customHeight="1" x14ac:dyDescent="0.25">
      <c r="A235" s="63" t="s">
        <v>369</v>
      </c>
      <c r="B235" s="63" t="s">
        <v>370</v>
      </c>
      <c r="C235" s="36">
        <v>4301071036</v>
      </c>
      <c r="D235" s="404">
        <v>4607111036162</v>
      </c>
      <c r="E235" s="404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86</v>
      </c>
      <c r="L235" s="37" t="s">
        <v>87</v>
      </c>
      <c r="M235" s="38" t="s">
        <v>85</v>
      </c>
      <c r="N235" s="38"/>
      <c r="O235" s="37">
        <v>90</v>
      </c>
      <c r="P235" s="4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406"/>
      <c r="R235" s="406"/>
      <c r="S235" s="406"/>
      <c r="T235" s="40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1" t="s">
        <v>371</v>
      </c>
      <c r="AG235" s="81"/>
      <c r="AJ235" s="87" t="s">
        <v>88</v>
      </c>
      <c r="AK235" s="87">
        <v>1</v>
      </c>
      <c r="BB235" s="26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1"/>
      <c r="O236" s="412"/>
      <c r="P236" s="408" t="s">
        <v>40</v>
      </c>
      <c r="Q236" s="409"/>
      <c r="R236" s="409"/>
      <c r="S236" s="409"/>
      <c r="T236" s="409"/>
      <c r="U236" s="409"/>
      <c r="V236" s="410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1"/>
      <c r="O237" s="412"/>
      <c r="P237" s="408" t="s">
        <v>40</v>
      </c>
      <c r="Q237" s="409"/>
      <c r="R237" s="409"/>
      <c r="S237" s="409"/>
      <c r="T237" s="409"/>
      <c r="U237" s="409"/>
      <c r="V237" s="410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401" t="s">
        <v>372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54"/>
      <c r="AB238" s="54"/>
      <c r="AC238" s="54"/>
    </row>
    <row r="239" spans="1:68" ht="16.5" customHeight="1" x14ac:dyDescent="0.25">
      <c r="A239" s="402" t="s">
        <v>373</v>
      </c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2"/>
      <c r="P239" s="402"/>
      <c r="Q239" s="402"/>
      <c r="R239" s="402"/>
      <c r="S239" s="402"/>
      <c r="T239" s="402"/>
      <c r="U239" s="402"/>
      <c r="V239" s="402"/>
      <c r="W239" s="402"/>
      <c r="X239" s="402"/>
      <c r="Y239" s="402"/>
      <c r="Z239" s="402"/>
      <c r="AA239" s="65"/>
      <c r="AB239" s="65"/>
      <c r="AC239" s="82"/>
    </row>
    <row r="240" spans="1:68" ht="14.25" customHeight="1" x14ac:dyDescent="0.25">
      <c r="A240" s="403" t="s">
        <v>81</v>
      </c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3"/>
      <c r="P240" s="403"/>
      <c r="Q240" s="403"/>
      <c r="R240" s="403"/>
      <c r="S240" s="403"/>
      <c r="T240" s="403"/>
      <c r="U240" s="403"/>
      <c r="V240" s="403"/>
      <c r="W240" s="403"/>
      <c r="X240" s="403"/>
      <c r="Y240" s="403"/>
      <c r="Z240" s="403"/>
      <c r="AA240" s="66"/>
      <c r="AB240" s="66"/>
      <c r="AC240" s="83"/>
    </row>
    <row r="241" spans="1:68" ht="27" customHeight="1" x14ac:dyDescent="0.25">
      <c r="A241" s="63" t="s">
        <v>374</v>
      </c>
      <c r="B241" s="63" t="s">
        <v>375</v>
      </c>
      <c r="C241" s="36">
        <v>4301071029</v>
      </c>
      <c r="D241" s="404">
        <v>4607111035899</v>
      </c>
      <c r="E241" s="404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86</v>
      </c>
      <c r="L241" s="37" t="s">
        <v>102</v>
      </c>
      <c r="M241" s="38" t="s">
        <v>85</v>
      </c>
      <c r="N241" s="38"/>
      <c r="O241" s="37">
        <v>180</v>
      </c>
      <c r="P241" s="4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275</v>
      </c>
      <c r="AG241" s="81"/>
      <c r="AJ241" s="87" t="s">
        <v>103</v>
      </c>
      <c r="AK241" s="87">
        <v>84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376</v>
      </c>
      <c r="B242" s="63" t="s">
        <v>377</v>
      </c>
      <c r="C242" s="36">
        <v>4301070991</v>
      </c>
      <c r="D242" s="404">
        <v>4607111038180</v>
      </c>
      <c r="E242" s="404"/>
      <c r="F242" s="62">
        <v>0.4</v>
      </c>
      <c r="G242" s="37">
        <v>16</v>
      </c>
      <c r="H242" s="62">
        <v>6.4</v>
      </c>
      <c r="I242" s="62">
        <v>6.71</v>
      </c>
      <c r="J242" s="37">
        <v>84</v>
      </c>
      <c r="K242" s="37" t="s">
        <v>86</v>
      </c>
      <c r="L242" s="37" t="s">
        <v>87</v>
      </c>
      <c r="M242" s="38" t="s">
        <v>85</v>
      </c>
      <c r="N242" s="38"/>
      <c r="O242" s="37">
        <v>180</v>
      </c>
      <c r="P242" s="50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378</v>
      </c>
      <c r="AG242" s="81"/>
      <c r="AJ242" s="87" t="s">
        <v>88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1"/>
      <c r="N243" s="411"/>
      <c r="O243" s="412"/>
      <c r="P243" s="408" t="s">
        <v>40</v>
      </c>
      <c r="Q243" s="409"/>
      <c r="R243" s="409"/>
      <c r="S243" s="409"/>
      <c r="T243" s="409"/>
      <c r="U243" s="409"/>
      <c r="V243" s="410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16.5" customHeight="1" x14ac:dyDescent="0.25">
      <c r="A245" s="402" t="s">
        <v>379</v>
      </c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2"/>
      <c r="P245" s="402"/>
      <c r="Q245" s="402"/>
      <c r="R245" s="402"/>
      <c r="S245" s="402"/>
      <c r="T245" s="402"/>
      <c r="U245" s="402"/>
      <c r="V245" s="402"/>
      <c r="W245" s="402"/>
      <c r="X245" s="402"/>
      <c r="Y245" s="402"/>
      <c r="Z245" s="402"/>
      <c r="AA245" s="65"/>
      <c r="AB245" s="65"/>
      <c r="AC245" s="82"/>
    </row>
    <row r="246" spans="1:68" ht="14.25" customHeight="1" x14ac:dyDescent="0.25">
      <c r="A246" s="403" t="s">
        <v>81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6"/>
      <c r="AB246" s="66"/>
      <c r="AC246" s="83"/>
    </row>
    <row r="247" spans="1:68" ht="27" customHeight="1" x14ac:dyDescent="0.25">
      <c r="A247" s="63" t="s">
        <v>380</v>
      </c>
      <c r="B247" s="63" t="s">
        <v>381</v>
      </c>
      <c r="C247" s="36">
        <v>4301070870</v>
      </c>
      <c r="D247" s="404">
        <v>4607111036711</v>
      </c>
      <c r="E247" s="404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86</v>
      </c>
      <c r="L247" s="37" t="s">
        <v>87</v>
      </c>
      <c r="M247" s="38" t="s">
        <v>85</v>
      </c>
      <c r="N247" s="38"/>
      <c r="O247" s="37">
        <v>90</v>
      </c>
      <c r="P247" s="50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406"/>
      <c r="R247" s="406"/>
      <c r="S247" s="406"/>
      <c r="T247" s="40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356</v>
      </c>
      <c r="AG247" s="81"/>
      <c r="AJ247" s="87" t="s">
        <v>88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1"/>
      <c r="N248" s="411"/>
      <c r="O248" s="412"/>
      <c r="P248" s="408" t="s">
        <v>40</v>
      </c>
      <c r="Q248" s="409"/>
      <c r="R248" s="409"/>
      <c r="S248" s="409"/>
      <c r="T248" s="409"/>
      <c r="U248" s="409"/>
      <c r="V248" s="410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401" t="s">
        <v>382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54"/>
      <c r="AB250" s="54"/>
      <c r="AC250" s="54"/>
    </row>
    <row r="251" spans="1:68" ht="16.5" customHeight="1" x14ac:dyDescent="0.25">
      <c r="A251" s="402" t="s">
        <v>383</v>
      </c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2"/>
      <c r="P251" s="402"/>
      <c r="Q251" s="402"/>
      <c r="R251" s="402"/>
      <c r="S251" s="402"/>
      <c r="T251" s="402"/>
      <c r="U251" s="402"/>
      <c r="V251" s="402"/>
      <c r="W251" s="402"/>
      <c r="X251" s="402"/>
      <c r="Y251" s="402"/>
      <c r="Z251" s="402"/>
      <c r="AA251" s="65"/>
      <c r="AB251" s="65"/>
      <c r="AC251" s="82"/>
    </row>
    <row r="252" spans="1:68" ht="14.25" customHeight="1" x14ac:dyDescent="0.25">
      <c r="A252" s="403" t="s">
        <v>384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403"/>
      <c r="AA252" s="66"/>
      <c r="AB252" s="66"/>
      <c r="AC252" s="83"/>
    </row>
    <row r="253" spans="1:68" ht="27" customHeight="1" x14ac:dyDescent="0.25">
      <c r="A253" s="63" t="s">
        <v>385</v>
      </c>
      <c r="B253" s="63" t="s">
        <v>386</v>
      </c>
      <c r="C253" s="36">
        <v>4301133004</v>
      </c>
      <c r="D253" s="404">
        <v>4607111039774</v>
      </c>
      <c r="E253" s="404"/>
      <c r="F253" s="62">
        <v>0.25</v>
      </c>
      <c r="G253" s="37">
        <v>12</v>
      </c>
      <c r="H253" s="62">
        <v>3</v>
      </c>
      <c r="I253" s="62">
        <v>3.22</v>
      </c>
      <c r="J253" s="37">
        <v>70</v>
      </c>
      <c r="K253" s="37" t="s">
        <v>95</v>
      </c>
      <c r="L253" s="37" t="s">
        <v>87</v>
      </c>
      <c r="M253" s="38" t="s">
        <v>85</v>
      </c>
      <c r="N253" s="38"/>
      <c r="O253" s="37">
        <v>180</v>
      </c>
      <c r="P253" s="502" t="s">
        <v>387</v>
      </c>
      <c r="Q253" s="406"/>
      <c r="R253" s="406"/>
      <c r="S253" s="406"/>
      <c r="T253" s="40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188</v>
      </c>
      <c r="AC253" s="269" t="s">
        <v>388</v>
      </c>
      <c r="AG253" s="81"/>
      <c r="AJ253" s="87" t="s">
        <v>88</v>
      </c>
      <c r="AK253" s="87">
        <v>1</v>
      </c>
      <c r="BB253" s="270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1"/>
      <c r="O254" s="412"/>
      <c r="P254" s="408" t="s">
        <v>40</v>
      </c>
      <c r="Q254" s="409"/>
      <c r="R254" s="409"/>
      <c r="S254" s="409"/>
      <c r="T254" s="409"/>
      <c r="U254" s="409"/>
      <c r="V254" s="410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2"/>
      <c r="P255" s="408" t="s">
        <v>40</v>
      </c>
      <c r="Q255" s="409"/>
      <c r="R255" s="409"/>
      <c r="S255" s="409"/>
      <c r="T255" s="409"/>
      <c r="U255" s="409"/>
      <c r="V255" s="410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4.25" customHeight="1" x14ac:dyDescent="0.25">
      <c r="A256" s="403" t="s">
        <v>154</v>
      </c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03"/>
      <c r="P256" s="403"/>
      <c r="Q256" s="403"/>
      <c r="R256" s="403"/>
      <c r="S256" s="403"/>
      <c r="T256" s="403"/>
      <c r="U256" s="403"/>
      <c r="V256" s="403"/>
      <c r="W256" s="403"/>
      <c r="X256" s="403"/>
      <c r="Y256" s="403"/>
      <c r="Z256" s="403"/>
      <c r="AA256" s="66"/>
      <c r="AB256" s="66"/>
      <c r="AC256" s="83"/>
    </row>
    <row r="257" spans="1:68" ht="37.5" customHeight="1" x14ac:dyDescent="0.25">
      <c r="A257" s="63" t="s">
        <v>389</v>
      </c>
      <c r="B257" s="63" t="s">
        <v>390</v>
      </c>
      <c r="C257" s="36">
        <v>4301135400</v>
      </c>
      <c r="D257" s="404">
        <v>4607111039361</v>
      </c>
      <c r="E257" s="404"/>
      <c r="F257" s="62">
        <v>0.25</v>
      </c>
      <c r="G257" s="37">
        <v>12</v>
      </c>
      <c r="H257" s="62">
        <v>3</v>
      </c>
      <c r="I257" s="62">
        <v>3.7035999999999998</v>
      </c>
      <c r="J257" s="37">
        <v>70</v>
      </c>
      <c r="K257" s="37" t="s">
        <v>95</v>
      </c>
      <c r="L257" s="37" t="s">
        <v>87</v>
      </c>
      <c r="M257" s="38" t="s">
        <v>85</v>
      </c>
      <c r="N257" s="38"/>
      <c r="O257" s="37">
        <v>180</v>
      </c>
      <c r="P257" s="5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406"/>
      <c r="R257" s="406"/>
      <c r="S257" s="406"/>
      <c r="T257" s="40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71" t="s">
        <v>388</v>
      </c>
      <c r="AG257" s="81"/>
      <c r="AJ257" s="87" t="s">
        <v>88</v>
      </c>
      <c r="AK257" s="87">
        <v>1</v>
      </c>
      <c r="BB257" s="272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1"/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2"/>
      <c r="P258" s="408" t="s">
        <v>40</v>
      </c>
      <c r="Q258" s="409"/>
      <c r="R258" s="409"/>
      <c r="S258" s="409"/>
      <c r="T258" s="409"/>
      <c r="U258" s="409"/>
      <c r="V258" s="410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11"/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2"/>
      <c r="P259" s="408" t="s">
        <v>40</v>
      </c>
      <c r="Q259" s="409"/>
      <c r="R259" s="409"/>
      <c r="S259" s="409"/>
      <c r="T259" s="409"/>
      <c r="U259" s="409"/>
      <c r="V259" s="410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01" t="s">
        <v>260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54"/>
      <c r="AB260" s="54"/>
      <c r="AC260" s="54"/>
    </row>
    <row r="261" spans="1:68" ht="16.5" customHeight="1" x14ac:dyDescent="0.25">
      <c r="A261" s="402" t="s">
        <v>260</v>
      </c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2"/>
      <c r="P261" s="402"/>
      <c r="Q261" s="402"/>
      <c r="R261" s="402"/>
      <c r="S261" s="402"/>
      <c r="T261" s="402"/>
      <c r="U261" s="402"/>
      <c r="V261" s="402"/>
      <c r="W261" s="402"/>
      <c r="X261" s="402"/>
      <c r="Y261" s="402"/>
      <c r="Z261" s="402"/>
      <c r="AA261" s="65"/>
      <c r="AB261" s="65"/>
      <c r="AC261" s="82"/>
    </row>
    <row r="262" spans="1:68" ht="14.25" customHeight="1" x14ac:dyDescent="0.25">
      <c r="A262" s="403" t="s">
        <v>81</v>
      </c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3"/>
      <c r="P262" s="403"/>
      <c r="Q262" s="403"/>
      <c r="R262" s="403"/>
      <c r="S262" s="403"/>
      <c r="T262" s="403"/>
      <c r="U262" s="403"/>
      <c r="V262" s="403"/>
      <c r="W262" s="403"/>
      <c r="X262" s="403"/>
      <c r="Y262" s="403"/>
      <c r="Z262" s="403"/>
      <c r="AA262" s="66"/>
      <c r="AB262" s="66"/>
      <c r="AC262" s="83"/>
    </row>
    <row r="263" spans="1:68" ht="27" customHeight="1" x14ac:dyDescent="0.25">
      <c r="A263" s="63" t="s">
        <v>391</v>
      </c>
      <c r="B263" s="63" t="s">
        <v>392</v>
      </c>
      <c r="C263" s="36">
        <v>4301071014</v>
      </c>
      <c r="D263" s="404">
        <v>4640242181264</v>
      </c>
      <c r="E263" s="404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86</v>
      </c>
      <c r="L263" s="37" t="s">
        <v>96</v>
      </c>
      <c r="M263" s="38" t="s">
        <v>85</v>
      </c>
      <c r="N263" s="38"/>
      <c r="O263" s="37">
        <v>180</v>
      </c>
      <c r="P263" s="504" t="s">
        <v>393</v>
      </c>
      <c r="Q263" s="406"/>
      <c r="R263" s="406"/>
      <c r="S263" s="406"/>
      <c r="T263" s="40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394</v>
      </c>
      <c r="AG263" s="81"/>
      <c r="AJ263" s="87" t="s">
        <v>97</v>
      </c>
      <c r="AK263" s="87">
        <v>12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395</v>
      </c>
      <c r="B264" s="63" t="s">
        <v>396</v>
      </c>
      <c r="C264" s="36">
        <v>4301071021</v>
      </c>
      <c r="D264" s="404">
        <v>4640242181325</v>
      </c>
      <c r="E264" s="404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86</v>
      </c>
      <c r="L264" s="37" t="s">
        <v>96</v>
      </c>
      <c r="M264" s="38" t="s">
        <v>85</v>
      </c>
      <c r="N264" s="38"/>
      <c r="O264" s="37">
        <v>180</v>
      </c>
      <c r="P264" s="505" t="s">
        <v>397</v>
      </c>
      <c r="Q264" s="406"/>
      <c r="R264" s="406"/>
      <c r="S264" s="406"/>
      <c r="T264" s="40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394</v>
      </c>
      <c r="AG264" s="81"/>
      <c r="AJ264" s="87" t="s">
        <v>97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398</v>
      </c>
      <c r="B265" s="63" t="s">
        <v>399</v>
      </c>
      <c r="C265" s="36">
        <v>4301070993</v>
      </c>
      <c r="D265" s="404">
        <v>4640242180670</v>
      </c>
      <c r="E265" s="404"/>
      <c r="F265" s="62">
        <v>1</v>
      </c>
      <c r="G265" s="37">
        <v>6</v>
      </c>
      <c r="H265" s="62">
        <v>6</v>
      </c>
      <c r="I265" s="62">
        <v>6.23</v>
      </c>
      <c r="J265" s="37">
        <v>84</v>
      </c>
      <c r="K265" s="37" t="s">
        <v>86</v>
      </c>
      <c r="L265" s="37" t="s">
        <v>96</v>
      </c>
      <c r="M265" s="38" t="s">
        <v>85</v>
      </c>
      <c r="N265" s="38"/>
      <c r="O265" s="37">
        <v>180</v>
      </c>
      <c r="P265" s="506" t="s">
        <v>400</v>
      </c>
      <c r="Q265" s="406"/>
      <c r="R265" s="406"/>
      <c r="S265" s="406"/>
      <c r="T265" s="40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401</v>
      </c>
      <c r="AG265" s="81"/>
      <c r="AJ265" s="87" t="s">
        <v>97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1"/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2"/>
      <c r="P266" s="408" t="s">
        <v>40</v>
      </c>
      <c r="Q266" s="409"/>
      <c r="R266" s="409"/>
      <c r="S266" s="409"/>
      <c r="T266" s="409"/>
      <c r="U266" s="409"/>
      <c r="V266" s="410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11"/>
      <c r="B267" s="411"/>
      <c r="C267" s="411"/>
      <c r="D267" s="411"/>
      <c r="E267" s="411"/>
      <c r="F267" s="411"/>
      <c r="G267" s="411"/>
      <c r="H267" s="411"/>
      <c r="I267" s="411"/>
      <c r="J267" s="411"/>
      <c r="K267" s="411"/>
      <c r="L267" s="411"/>
      <c r="M267" s="411"/>
      <c r="N267" s="411"/>
      <c r="O267" s="412"/>
      <c r="P267" s="408" t="s">
        <v>40</v>
      </c>
      <c r="Q267" s="409"/>
      <c r="R267" s="409"/>
      <c r="S267" s="409"/>
      <c r="T267" s="409"/>
      <c r="U267" s="409"/>
      <c r="V267" s="410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403" t="s">
        <v>159</v>
      </c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03"/>
      <c r="P268" s="403"/>
      <c r="Q268" s="403"/>
      <c r="R268" s="403"/>
      <c r="S268" s="403"/>
      <c r="T268" s="403"/>
      <c r="U268" s="403"/>
      <c r="V268" s="403"/>
      <c r="W268" s="403"/>
      <c r="X268" s="403"/>
      <c r="Y268" s="403"/>
      <c r="Z268" s="403"/>
      <c r="AA268" s="66"/>
      <c r="AB268" s="66"/>
      <c r="AC268" s="83"/>
    </row>
    <row r="269" spans="1:68" ht="27" customHeight="1" x14ac:dyDescent="0.25">
      <c r="A269" s="63" t="s">
        <v>402</v>
      </c>
      <c r="B269" s="63" t="s">
        <v>403</v>
      </c>
      <c r="C269" s="36">
        <v>4301131019</v>
      </c>
      <c r="D269" s="404">
        <v>4640242180427</v>
      </c>
      <c r="E269" s="404"/>
      <c r="F269" s="62">
        <v>1.8</v>
      </c>
      <c r="G269" s="37">
        <v>1</v>
      </c>
      <c r="H269" s="62">
        <v>1.8</v>
      </c>
      <c r="I269" s="62">
        <v>1.915</v>
      </c>
      <c r="J269" s="37">
        <v>234</v>
      </c>
      <c r="K269" s="37" t="s">
        <v>150</v>
      </c>
      <c r="L269" s="37" t="s">
        <v>96</v>
      </c>
      <c r="M269" s="38" t="s">
        <v>85</v>
      </c>
      <c r="N269" s="38"/>
      <c r="O269" s="37">
        <v>180</v>
      </c>
      <c r="P269" s="507" t="s">
        <v>404</v>
      </c>
      <c r="Q269" s="406"/>
      <c r="R269" s="406"/>
      <c r="S269" s="406"/>
      <c r="T269" s="40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9" t="s">
        <v>405</v>
      </c>
      <c r="AG269" s="81"/>
      <c r="AJ269" s="87" t="s">
        <v>97</v>
      </c>
      <c r="AK269" s="87">
        <v>18</v>
      </c>
      <c r="BB269" s="280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1"/>
      <c r="O271" s="412"/>
      <c r="P271" s="408" t="s">
        <v>40</v>
      </c>
      <c r="Q271" s="409"/>
      <c r="R271" s="409"/>
      <c r="S271" s="409"/>
      <c r="T271" s="409"/>
      <c r="U271" s="409"/>
      <c r="V271" s="410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3" t="s">
        <v>90</v>
      </c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3"/>
      <c r="P272" s="403"/>
      <c r="Q272" s="403"/>
      <c r="R272" s="403"/>
      <c r="S272" s="403"/>
      <c r="T272" s="403"/>
      <c r="U272" s="403"/>
      <c r="V272" s="403"/>
      <c r="W272" s="403"/>
      <c r="X272" s="403"/>
      <c r="Y272" s="403"/>
      <c r="Z272" s="403"/>
      <c r="AA272" s="66"/>
      <c r="AB272" s="66"/>
      <c r="AC272" s="83"/>
    </row>
    <row r="273" spans="1:68" ht="27" customHeight="1" x14ac:dyDescent="0.25">
      <c r="A273" s="63" t="s">
        <v>406</v>
      </c>
      <c r="B273" s="63" t="s">
        <v>407</v>
      </c>
      <c r="C273" s="36">
        <v>4301132080</v>
      </c>
      <c r="D273" s="404">
        <v>4640242180397</v>
      </c>
      <c r="E273" s="404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86</v>
      </c>
      <c r="L273" s="37" t="s">
        <v>102</v>
      </c>
      <c r="M273" s="38" t="s">
        <v>85</v>
      </c>
      <c r="N273" s="38"/>
      <c r="O273" s="37">
        <v>180</v>
      </c>
      <c r="P273" s="508" t="s">
        <v>408</v>
      </c>
      <c r="Q273" s="406"/>
      <c r="R273" s="406"/>
      <c r="S273" s="406"/>
      <c r="T273" s="40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1" t="s">
        <v>409</v>
      </c>
      <c r="AG273" s="81"/>
      <c r="AJ273" s="87" t="s">
        <v>103</v>
      </c>
      <c r="AK273" s="87">
        <v>84</v>
      </c>
      <c r="BB273" s="282" t="s">
        <v>94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410</v>
      </c>
      <c r="B274" s="63" t="s">
        <v>411</v>
      </c>
      <c r="C274" s="36">
        <v>4301132104</v>
      </c>
      <c r="D274" s="404">
        <v>4640242181219</v>
      </c>
      <c r="E274" s="404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150</v>
      </c>
      <c r="L274" s="37" t="s">
        <v>87</v>
      </c>
      <c r="M274" s="38" t="s">
        <v>85</v>
      </c>
      <c r="N274" s="38"/>
      <c r="O274" s="37">
        <v>180</v>
      </c>
      <c r="P274" s="509" t="s">
        <v>412</v>
      </c>
      <c r="Q274" s="406"/>
      <c r="R274" s="406"/>
      <c r="S274" s="406"/>
      <c r="T274" s="40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83" t="s">
        <v>409</v>
      </c>
      <c r="AG274" s="81"/>
      <c r="AJ274" s="87" t="s">
        <v>88</v>
      </c>
      <c r="AK274" s="87">
        <v>1</v>
      </c>
      <c r="BB274" s="284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1"/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2"/>
      <c r="P275" s="408" t="s">
        <v>40</v>
      </c>
      <c r="Q275" s="409"/>
      <c r="R275" s="409"/>
      <c r="S275" s="409"/>
      <c r="T275" s="409"/>
      <c r="U275" s="409"/>
      <c r="V275" s="410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11"/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2"/>
      <c r="P276" s="408" t="s">
        <v>40</v>
      </c>
      <c r="Q276" s="409"/>
      <c r="R276" s="409"/>
      <c r="S276" s="409"/>
      <c r="T276" s="409"/>
      <c r="U276" s="409"/>
      <c r="V276" s="410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14.25" customHeight="1" x14ac:dyDescent="0.25">
      <c r="A277" s="403" t="s">
        <v>194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25">
      <c r="A278" s="63" t="s">
        <v>413</v>
      </c>
      <c r="B278" s="63" t="s">
        <v>414</v>
      </c>
      <c r="C278" s="36">
        <v>4301136028</v>
      </c>
      <c r="D278" s="404">
        <v>4640242180304</v>
      </c>
      <c r="E278" s="404"/>
      <c r="F278" s="62">
        <v>2.7</v>
      </c>
      <c r="G278" s="37">
        <v>1</v>
      </c>
      <c r="H278" s="62">
        <v>2.7</v>
      </c>
      <c r="I278" s="62">
        <v>2.8906000000000001</v>
      </c>
      <c r="J278" s="37">
        <v>126</v>
      </c>
      <c r="K278" s="37" t="s">
        <v>95</v>
      </c>
      <c r="L278" s="37" t="s">
        <v>96</v>
      </c>
      <c r="M278" s="38" t="s">
        <v>85</v>
      </c>
      <c r="N278" s="38"/>
      <c r="O278" s="37">
        <v>180</v>
      </c>
      <c r="P278" s="510" t="s">
        <v>415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416</v>
      </c>
      <c r="AG278" s="81"/>
      <c r="AJ278" s="87" t="s">
        <v>97</v>
      </c>
      <c r="AK278" s="87">
        <v>14</v>
      </c>
      <c r="BB278" s="286" t="s">
        <v>94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417</v>
      </c>
      <c r="B279" s="63" t="s">
        <v>418</v>
      </c>
      <c r="C279" s="36">
        <v>4301136026</v>
      </c>
      <c r="D279" s="404">
        <v>4640242180236</v>
      </c>
      <c r="E279" s="404"/>
      <c r="F279" s="62">
        <v>5</v>
      </c>
      <c r="G279" s="37">
        <v>1</v>
      </c>
      <c r="H279" s="62">
        <v>5</v>
      </c>
      <c r="I279" s="62">
        <v>5.2350000000000003</v>
      </c>
      <c r="J279" s="37">
        <v>84</v>
      </c>
      <c r="K279" s="37" t="s">
        <v>86</v>
      </c>
      <c r="L279" s="37" t="s">
        <v>102</v>
      </c>
      <c r="M279" s="38" t="s">
        <v>85</v>
      </c>
      <c r="N279" s="38"/>
      <c r="O279" s="37">
        <v>180</v>
      </c>
      <c r="P279" s="511" t="s">
        <v>419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7" t="s">
        <v>416</v>
      </c>
      <c r="AG279" s="81"/>
      <c r="AJ279" s="87" t="s">
        <v>103</v>
      </c>
      <c r="AK279" s="87">
        <v>84</v>
      </c>
      <c r="BB279" s="288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420</v>
      </c>
      <c r="B280" s="63" t="s">
        <v>421</v>
      </c>
      <c r="C280" s="36">
        <v>4301136029</v>
      </c>
      <c r="D280" s="404">
        <v>4640242180410</v>
      </c>
      <c r="E280" s="404"/>
      <c r="F280" s="62">
        <v>2.2400000000000002</v>
      </c>
      <c r="G280" s="37">
        <v>1</v>
      </c>
      <c r="H280" s="62">
        <v>2.2400000000000002</v>
      </c>
      <c r="I280" s="62">
        <v>2.4319999999999999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5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406"/>
      <c r="R280" s="406"/>
      <c r="S280" s="406"/>
      <c r="T280" s="40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9" t="s">
        <v>416</v>
      </c>
      <c r="AG280" s="81"/>
      <c r="AJ280" s="87" t="s">
        <v>88</v>
      </c>
      <c r="AK280" s="87">
        <v>1</v>
      </c>
      <c r="BB280" s="290" t="s">
        <v>94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2"/>
      <c r="P282" s="408" t="s">
        <v>40</v>
      </c>
      <c r="Q282" s="409"/>
      <c r="R282" s="409"/>
      <c r="S282" s="409"/>
      <c r="T282" s="409"/>
      <c r="U282" s="409"/>
      <c r="V282" s="410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3" t="s">
        <v>154</v>
      </c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3"/>
      <c r="P283" s="403"/>
      <c r="Q283" s="403"/>
      <c r="R283" s="403"/>
      <c r="S283" s="403"/>
      <c r="T283" s="403"/>
      <c r="U283" s="403"/>
      <c r="V283" s="403"/>
      <c r="W283" s="403"/>
      <c r="X283" s="403"/>
      <c r="Y283" s="403"/>
      <c r="Z283" s="403"/>
      <c r="AA283" s="66"/>
      <c r="AB283" s="66"/>
      <c r="AC283" s="83"/>
    </row>
    <row r="284" spans="1:68" ht="27" customHeight="1" x14ac:dyDescent="0.25">
      <c r="A284" s="63" t="s">
        <v>422</v>
      </c>
      <c r="B284" s="63" t="s">
        <v>423</v>
      </c>
      <c r="C284" s="36">
        <v>4301135723</v>
      </c>
      <c r="D284" s="404">
        <v>4640242181783</v>
      </c>
      <c r="E284" s="404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95</v>
      </c>
      <c r="L284" s="37" t="s">
        <v>87</v>
      </c>
      <c r="M284" s="38" t="s">
        <v>85</v>
      </c>
      <c r="N284" s="38"/>
      <c r="O284" s="37">
        <v>180</v>
      </c>
      <c r="P284" s="513" t="s">
        <v>424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ref="Y284:Y304" si="24"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188</v>
      </c>
      <c r="AC284" s="291" t="s">
        <v>425</v>
      </c>
      <c r="AG284" s="81"/>
      <c r="AJ284" s="87" t="s">
        <v>88</v>
      </c>
      <c r="AK284" s="87">
        <v>1</v>
      </c>
      <c r="BB284" s="292" t="s">
        <v>94</v>
      </c>
      <c r="BM284" s="81">
        <f t="shared" ref="BM284:BM304" si="25">IFERROR(X284*I284,"0")</f>
        <v>0</v>
      </c>
      <c r="BN284" s="81">
        <f t="shared" ref="BN284:BN304" si="26">IFERROR(Y284*I284,"0")</f>
        <v>0</v>
      </c>
      <c r="BO284" s="81">
        <f t="shared" ref="BO284:BO304" si="27">IFERROR(X284/J284,"0")</f>
        <v>0</v>
      </c>
      <c r="BP284" s="81">
        <f t="shared" ref="BP284:BP304" si="28">IFERROR(Y284/J284,"0")</f>
        <v>0</v>
      </c>
    </row>
    <row r="285" spans="1:68" ht="27" customHeight="1" x14ac:dyDescent="0.25">
      <c r="A285" s="63" t="s">
        <v>426</v>
      </c>
      <c r="B285" s="63" t="s">
        <v>427</v>
      </c>
      <c r="C285" s="36">
        <v>4301135504</v>
      </c>
      <c r="D285" s="404">
        <v>4640242181554</v>
      </c>
      <c r="E285" s="404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95</v>
      </c>
      <c r="L285" s="37" t="s">
        <v>87</v>
      </c>
      <c r="M285" s="38" t="s">
        <v>85</v>
      </c>
      <c r="N285" s="38"/>
      <c r="O285" s="37">
        <v>180</v>
      </c>
      <c r="P285" s="514" t="s">
        <v>428</v>
      </c>
      <c r="Q285" s="406"/>
      <c r="R285" s="406"/>
      <c r="S285" s="406"/>
      <c r="T285" s="40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429</v>
      </c>
      <c r="AG285" s="81"/>
      <c r="AJ285" s="87" t="s">
        <v>88</v>
      </c>
      <c r="AK285" s="87">
        <v>1</v>
      </c>
      <c r="BB285" s="294" t="s">
        <v>94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430</v>
      </c>
      <c r="B286" s="63" t="s">
        <v>431</v>
      </c>
      <c r="C286" s="36">
        <v>4301135394</v>
      </c>
      <c r="D286" s="404">
        <v>4640242181561</v>
      </c>
      <c r="E286" s="40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95</v>
      </c>
      <c r="L286" s="37" t="s">
        <v>96</v>
      </c>
      <c r="M286" s="38" t="s">
        <v>85</v>
      </c>
      <c r="N286" s="38"/>
      <c r="O286" s="37">
        <v>180</v>
      </c>
      <c r="P286" s="515" t="s">
        <v>432</v>
      </c>
      <c r="Q286" s="406"/>
      <c r="R286" s="406"/>
      <c r="S286" s="406"/>
      <c r="T286" s="40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433</v>
      </c>
      <c r="AG286" s="81"/>
      <c r="AJ286" s="87" t="s">
        <v>97</v>
      </c>
      <c r="AK286" s="87">
        <v>14</v>
      </c>
      <c r="BB286" s="296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434</v>
      </c>
      <c r="B287" s="63" t="s">
        <v>435</v>
      </c>
      <c r="C287" s="36">
        <v>4301135552</v>
      </c>
      <c r="D287" s="404">
        <v>4640242181431</v>
      </c>
      <c r="E287" s="404"/>
      <c r="F287" s="62">
        <v>3.5</v>
      </c>
      <c r="G287" s="37">
        <v>1</v>
      </c>
      <c r="H287" s="62">
        <v>3.5</v>
      </c>
      <c r="I287" s="62">
        <v>3.6920000000000002</v>
      </c>
      <c r="J287" s="37">
        <v>126</v>
      </c>
      <c r="K287" s="37" t="s">
        <v>95</v>
      </c>
      <c r="L287" s="37" t="s">
        <v>87</v>
      </c>
      <c r="M287" s="38" t="s">
        <v>85</v>
      </c>
      <c r="N287" s="38"/>
      <c r="O287" s="37">
        <v>180</v>
      </c>
      <c r="P287" s="516" t="s">
        <v>436</v>
      </c>
      <c r="Q287" s="406"/>
      <c r="R287" s="406"/>
      <c r="S287" s="406"/>
      <c r="T287" s="40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437</v>
      </c>
      <c r="AG287" s="81"/>
      <c r="AJ287" s="87" t="s">
        <v>88</v>
      </c>
      <c r="AK287" s="87">
        <v>1</v>
      </c>
      <c r="BB287" s="298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438</v>
      </c>
      <c r="B288" s="63" t="s">
        <v>439</v>
      </c>
      <c r="C288" s="36">
        <v>4301135374</v>
      </c>
      <c r="D288" s="404">
        <v>4640242181424</v>
      </c>
      <c r="E288" s="404"/>
      <c r="F288" s="62">
        <v>5.5</v>
      </c>
      <c r="G288" s="37">
        <v>1</v>
      </c>
      <c r="H288" s="62">
        <v>5.5</v>
      </c>
      <c r="I288" s="62">
        <v>5.7350000000000003</v>
      </c>
      <c r="J288" s="37">
        <v>84</v>
      </c>
      <c r="K288" s="37" t="s">
        <v>86</v>
      </c>
      <c r="L288" s="37" t="s">
        <v>96</v>
      </c>
      <c r="M288" s="38" t="s">
        <v>85</v>
      </c>
      <c r="N288" s="38"/>
      <c r="O288" s="37">
        <v>180</v>
      </c>
      <c r="P288" s="517" t="s">
        <v>440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9" t="s">
        <v>429</v>
      </c>
      <c r="AG288" s="81"/>
      <c r="AJ288" s="87" t="s">
        <v>97</v>
      </c>
      <c r="AK288" s="87">
        <v>12</v>
      </c>
      <c r="BB288" s="300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441</v>
      </c>
      <c r="B289" s="63" t="s">
        <v>442</v>
      </c>
      <c r="C289" s="36">
        <v>4301135320</v>
      </c>
      <c r="D289" s="404">
        <v>4640242181592</v>
      </c>
      <c r="E289" s="404"/>
      <c r="F289" s="62">
        <v>3.5</v>
      </c>
      <c r="G289" s="37">
        <v>1</v>
      </c>
      <c r="H289" s="62">
        <v>3.5</v>
      </c>
      <c r="I289" s="62">
        <v>3.6850000000000001</v>
      </c>
      <c r="J289" s="37">
        <v>126</v>
      </c>
      <c r="K289" s="37" t="s">
        <v>95</v>
      </c>
      <c r="L289" s="37" t="s">
        <v>87</v>
      </c>
      <c r="M289" s="38" t="s">
        <v>85</v>
      </c>
      <c r="N289" s="38"/>
      <c r="O289" s="37">
        <v>180</v>
      </c>
      <c r="P289" s="518" t="s">
        <v>443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ref="Z289:Z296" si="29">IFERROR(IF(X289="","",X289*0.00936),"")</f>
        <v>0</v>
      </c>
      <c r="AA289" s="68" t="s">
        <v>46</v>
      </c>
      <c r="AB289" s="69" t="s">
        <v>46</v>
      </c>
      <c r="AC289" s="301" t="s">
        <v>444</v>
      </c>
      <c r="AG289" s="81"/>
      <c r="AJ289" s="87" t="s">
        <v>88</v>
      </c>
      <c r="AK289" s="87">
        <v>1</v>
      </c>
      <c r="BB289" s="302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445</v>
      </c>
      <c r="B290" s="63" t="s">
        <v>446</v>
      </c>
      <c r="C290" s="36">
        <v>4301135405</v>
      </c>
      <c r="D290" s="404">
        <v>4640242181523</v>
      </c>
      <c r="E290" s="404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95</v>
      </c>
      <c r="L290" s="37" t="s">
        <v>96</v>
      </c>
      <c r="M290" s="38" t="s">
        <v>85</v>
      </c>
      <c r="N290" s="38"/>
      <c r="O290" s="37">
        <v>180</v>
      </c>
      <c r="P290" s="519" t="s">
        <v>447</v>
      </c>
      <c r="Q290" s="406"/>
      <c r="R290" s="406"/>
      <c r="S290" s="406"/>
      <c r="T290" s="40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433</v>
      </c>
      <c r="AG290" s="81"/>
      <c r="AJ290" s="87" t="s">
        <v>97</v>
      </c>
      <c r="AK290" s="87">
        <v>14</v>
      </c>
      <c r="BB290" s="304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448</v>
      </c>
      <c r="B291" s="63" t="s">
        <v>449</v>
      </c>
      <c r="C291" s="36">
        <v>4301135404</v>
      </c>
      <c r="D291" s="404">
        <v>4640242181516</v>
      </c>
      <c r="E291" s="404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95</v>
      </c>
      <c r="L291" s="37" t="s">
        <v>87</v>
      </c>
      <c r="M291" s="38" t="s">
        <v>85</v>
      </c>
      <c r="N291" s="38"/>
      <c r="O291" s="37">
        <v>180</v>
      </c>
      <c r="P291" s="520" t="s">
        <v>450</v>
      </c>
      <c r="Q291" s="406"/>
      <c r="R291" s="406"/>
      <c r="S291" s="406"/>
      <c r="T291" s="40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437</v>
      </c>
      <c r="AG291" s="81"/>
      <c r="AJ291" s="87" t="s">
        <v>88</v>
      </c>
      <c r="AK291" s="87">
        <v>1</v>
      </c>
      <c r="BB291" s="306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37.5" customHeight="1" x14ac:dyDescent="0.25">
      <c r="A292" s="63" t="s">
        <v>451</v>
      </c>
      <c r="B292" s="63" t="s">
        <v>452</v>
      </c>
      <c r="C292" s="36">
        <v>4301135402</v>
      </c>
      <c r="D292" s="404">
        <v>4640242181493</v>
      </c>
      <c r="E292" s="404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95</v>
      </c>
      <c r="L292" s="37" t="s">
        <v>87</v>
      </c>
      <c r="M292" s="38" t="s">
        <v>85</v>
      </c>
      <c r="N292" s="38"/>
      <c r="O292" s="37">
        <v>180</v>
      </c>
      <c r="P292" s="521" t="s">
        <v>453</v>
      </c>
      <c r="Q292" s="406"/>
      <c r="R292" s="406"/>
      <c r="S292" s="406"/>
      <c r="T292" s="40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429</v>
      </c>
      <c r="AG292" s="81"/>
      <c r="AJ292" s="87" t="s">
        <v>88</v>
      </c>
      <c r="AK292" s="87">
        <v>1</v>
      </c>
      <c r="BB292" s="308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454</v>
      </c>
      <c r="B293" s="63" t="s">
        <v>455</v>
      </c>
      <c r="C293" s="36">
        <v>4301135375</v>
      </c>
      <c r="D293" s="404">
        <v>4640242181486</v>
      </c>
      <c r="E293" s="404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95</v>
      </c>
      <c r="L293" s="37" t="s">
        <v>102</v>
      </c>
      <c r="M293" s="38" t="s">
        <v>85</v>
      </c>
      <c r="N293" s="38"/>
      <c r="O293" s="37">
        <v>180</v>
      </c>
      <c r="P293" s="522" t="s">
        <v>456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429</v>
      </c>
      <c r="AG293" s="81"/>
      <c r="AJ293" s="87" t="s">
        <v>103</v>
      </c>
      <c r="AK293" s="87">
        <v>126</v>
      </c>
      <c r="BB293" s="310" t="s">
        <v>94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457</v>
      </c>
      <c r="B294" s="63" t="s">
        <v>458</v>
      </c>
      <c r="C294" s="36">
        <v>4301135403</v>
      </c>
      <c r="D294" s="404">
        <v>4640242181509</v>
      </c>
      <c r="E294" s="404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95</v>
      </c>
      <c r="L294" s="37" t="s">
        <v>87</v>
      </c>
      <c r="M294" s="38" t="s">
        <v>85</v>
      </c>
      <c r="N294" s="38"/>
      <c r="O294" s="37">
        <v>180</v>
      </c>
      <c r="P294" s="523" t="s">
        <v>459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429</v>
      </c>
      <c r="AG294" s="81"/>
      <c r="AJ294" s="87" t="s">
        <v>88</v>
      </c>
      <c r="AK294" s="87">
        <v>1</v>
      </c>
      <c r="BB294" s="312" t="s">
        <v>94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460</v>
      </c>
      <c r="B295" s="63" t="s">
        <v>461</v>
      </c>
      <c r="C295" s="36">
        <v>4301135304</v>
      </c>
      <c r="D295" s="404">
        <v>4640242181240</v>
      </c>
      <c r="E295" s="404"/>
      <c r="F295" s="62">
        <v>0.3</v>
      </c>
      <c r="G295" s="37">
        <v>9</v>
      </c>
      <c r="H295" s="62">
        <v>2.7</v>
      </c>
      <c r="I295" s="62">
        <v>2.88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24" t="s">
        <v>462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429</v>
      </c>
      <c r="AG295" s="81"/>
      <c r="AJ295" s="87" t="s">
        <v>88</v>
      </c>
      <c r="AK295" s="87">
        <v>1</v>
      </c>
      <c r="BB295" s="314" t="s">
        <v>94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463</v>
      </c>
      <c r="B296" s="63" t="s">
        <v>464</v>
      </c>
      <c r="C296" s="36">
        <v>4301135310</v>
      </c>
      <c r="D296" s="404">
        <v>4640242181318</v>
      </c>
      <c r="E296" s="404"/>
      <c r="F296" s="62">
        <v>0.3</v>
      </c>
      <c r="G296" s="37">
        <v>9</v>
      </c>
      <c r="H296" s="62">
        <v>2.7</v>
      </c>
      <c r="I296" s="62">
        <v>2.988</v>
      </c>
      <c r="J296" s="37">
        <v>126</v>
      </c>
      <c r="K296" s="37" t="s">
        <v>95</v>
      </c>
      <c r="L296" s="37" t="s">
        <v>96</v>
      </c>
      <c r="M296" s="38" t="s">
        <v>85</v>
      </c>
      <c r="N296" s="38"/>
      <c r="O296" s="37">
        <v>180</v>
      </c>
      <c r="P296" s="525" t="s">
        <v>465</v>
      </c>
      <c r="Q296" s="406"/>
      <c r="R296" s="406"/>
      <c r="S296" s="406"/>
      <c r="T296" s="40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433</v>
      </c>
      <c r="AG296" s="81"/>
      <c r="AJ296" s="87" t="s">
        <v>97</v>
      </c>
      <c r="AK296" s="87">
        <v>14</v>
      </c>
      <c r="BB296" s="316" t="s">
        <v>94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466</v>
      </c>
      <c r="B297" s="63" t="s">
        <v>467</v>
      </c>
      <c r="C297" s="36">
        <v>4301135306</v>
      </c>
      <c r="D297" s="404">
        <v>4640242181578</v>
      </c>
      <c r="E297" s="404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150</v>
      </c>
      <c r="L297" s="37" t="s">
        <v>96</v>
      </c>
      <c r="M297" s="38" t="s">
        <v>85</v>
      </c>
      <c r="N297" s="38"/>
      <c r="O297" s="37">
        <v>180</v>
      </c>
      <c r="P297" s="526" t="s">
        <v>468</v>
      </c>
      <c r="Q297" s="406"/>
      <c r="R297" s="406"/>
      <c r="S297" s="406"/>
      <c r="T297" s="40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429</v>
      </c>
      <c r="AG297" s="81"/>
      <c r="AJ297" s="87" t="s">
        <v>97</v>
      </c>
      <c r="AK297" s="87">
        <v>18</v>
      </c>
      <c r="BB297" s="318" t="s">
        <v>94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469</v>
      </c>
      <c r="B298" s="63" t="s">
        <v>470</v>
      </c>
      <c r="C298" s="36">
        <v>4301135305</v>
      </c>
      <c r="D298" s="404">
        <v>4640242181394</v>
      </c>
      <c r="E298" s="404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150</v>
      </c>
      <c r="L298" s="37" t="s">
        <v>96</v>
      </c>
      <c r="M298" s="38" t="s">
        <v>85</v>
      </c>
      <c r="N298" s="38"/>
      <c r="O298" s="37">
        <v>180</v>
      </c>
      <c r="P298" s="527" t="s">
        <v>471</v>
      </c>
      <c r="Q298" s="406"/>
      <c r="R298" s="406"/>
      <c r="S298" s="406"/>
      <c r="T298" s="40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429</v>
      </c>
      <c r="AG298" s="81"/>
      <c r="AJ298" s="87" t="s">
        <v>97</v>
      </c>
      <c r="AK298" s="87">
        <v>18</v>
      </c>
      <c r="BB298" s="32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472</v>
      </c>
      <c r="B299" s="63" t="s">
        <v>473</v>
      </c>
      <c r="C299" s="36">
        <v>4301135309</v>
      </c>
      <c r="D299" s="404">
        <v>4640242181332</v>
      </c>
      <c r="E299" s="404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150</v>
      </c>
      <c r="L299" s="37" t="s">
        <v>87</v>
      </c>
      <c r="M299" s="38" t="s">
        <v>85</v>
      </c>
      <c r="N299" s="38"/>
      <c r="O299" s="37">
        <v>180</v>
      </c>
      <c r="P299" s="528" t="s">
        <v>474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429</v>
      </c>
      <c r="AG299" s="81"/>
      <c r="AJ299" s="87" t="s">
        <v>88</v>
      </c>
      <c r="AK299" s="87">
        <v>1</v>
      </c>
      <c r="BB299" s="32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4301135308</v>
      </c>
      <c r="D300" s="404">
        <v>4640242181349</v>
      </c>
      <c r="E300" s="404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150</v>
      </c>
      <c r="L300" s="37" t="s">
        <v>87</v>
      </c>
      <c r="M300" s="38" t="s">
        <v>85</v>
      </c>
      <c r="N300" s="38"/>
      <c r="O300" s="37">
        <v>180</v>
      </c>
      <c r="P300" s="529" t="s">
        <v>477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429</v>
      </c>
      <c r="AG300" s="81"/>
      <c r="AJ300" s="87" t="s">
        <v>88</v>
      </c>
      <c r="AK300" s="87">
        <v>1</v>
      </c>
      <c r="BB300" s="32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4301135307</v>
      </c>
      <c r="D301" s="404">
        <v>4640242181370</v>
      </c>
      <c r="E301" s="404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150</v>
      </c>
      <c r="L301" s="37" t="s">
        <v>87</v>
      </c>
      <c r="M301" s="38" t="s">
        <v>85</v>
      </c>
      <c r="N301" s="38"/>
      <c r="O301" s="37">
        <v>180</v>
      </c>
      <c r="P301" s="530" t="s">
        <v>480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481</v>
      </c>
      <c r="AG301" s="81"/>
      <c r="AJ301" s="87" t="s">
        <v>88</v>
      </c>
      <c r="AK301" s="87">
        <v>1</v>
      </c>
      <c r="BB301" s="32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482</v>
      </c>
      <c r="B302" s="63" t="s">
        <v>483</v>
      </c>
      <c r="C302" s="36">
        <v>4301135318</v>
      </c>
      <c r="D302" s="404">
        <v>4607111037480</v>
      </c>
      <c r="E302" s="404"/>
      <c r="F302" s="62">
        <v>1</v>
      </c>
      <c r="G302" s="37">
        <v>4</v>
      </c>
      <c r="H302" s="62">
        <v>4</v>
      </c>
      <c r="I302" s="62">
        <v>4.2724000000000002</v>
      </c>
      <c r="J302" s="37">
        <v>84</v>
      </c>
      <c r="K302" s="37" t="s">
        <v>86</v>
      </c>
      <c r="L302" s="37" t="s">
        <v>87</v>
      </c>
      <c r="M302" s="38" t="s">
        <v>85</v>
      </c>
      <c r="N302" s="38"/>
      <c r="O302" s="37">
        <v>180</v>
      </c>
      <c r="P302" s="531" t="s">
        <v>484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485</v>
      </c>
      <c r="AG302" s="81"/>
      <c r="AJ302" s="87" t="s">
        <v>88</v>
      </c>
      <c r="AK302" s="87">
        <v>1</v>
      </c>
      <c r="BB302" s="32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486</v>
      </c>
      <c r="B303" s="63" t="s">
        <v>487</v>
      </c>
      <c r="C303" s="36">
        <v>4301135319</v>
      </c>
      <c r="D303" s="404">
        <v>4607111037473</v>
      </c>
      <c r="E303" s="404"/>
      <c r="F303" s="62">
        <v>1</v>
      </c>
      <c r="G303" s="37">
        <v>4</v>
      </c>
      <c r="H303" s="62">
        <v>4</v>
      </c>
      <c r="I303" s="62">
        <v>4.2300000000000004</v>
      </c>
      <c r="J303" s="37">
        <v>84</v>
      </c>
      <c r="K303" s="37" t="s">
        <v>86</v>
      </c>
      <c r="L303" s="37" t="s">
        <v>87</v>
      </c>
      <c r="M303" s="38" t="s">
        <v>85</v>
      </c>
      <c r="N303" s="38"/>
      <c r="O303" s="37">
        <v>180</v>
      </c>
      <c r="P303" s="532" t="s">
        <v>488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489</v>
      </c>
      <c r="AG303" s="81"/>
      <c r="AJ303" s="87" t="s">
        <v>88</v>
      </c>
      <c r="AK303" s="87">
        <v>1</v>
      </c>
      <c r="BB303" s="33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4301135198</v>
      </c>
      <c r="D304" s="404">
        <v>4640242180663</v>
      </c>
      <c r="E304" s="404"/>
      <c r="F304" s="62">
        <v>0.9</v>
      </c>
      <c r="G304" s="37">
        <v>4</v>
      </c>
      <c r="H304" s="62">
        <v>3.6</v>
      </c>
      <c r="I304" s="62">
        <v>3.83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533" t="s">
        <v>492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493</v>
      </c>
      <c r="AG304" s="81"/>
      <c r="AJ304" s="87" t="s">
        <v>88</v>
      </c>
      <c r="AK304" s="87">
        <v>1</v>
      </c>
      <c r="BB304" s="33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36" x14ac:dyDescent="0.2">
      <c r="A305" s="411"/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2"/>
      <c r="P305" s="408" t="s">
        <v>40</v>
      </c>
      <c r="Q305" s="409"/>
      <c r="R305" s="409"/>
      <c r="S305" s="409"/>
      <c r="T305" s="409"/>
      <c r="U305" s="409"/>
      <c r="V305" s="410"/>
      <c r="W305" s="42" t="s">
        <v>39</v>
      </c>
      <c r="X305" s="43">
        <f>IFERROR(SUM(X284:X304),"0")</f>
        <v>0</v>
      </c>
      <c r="Y305" s="43">
        <f>IFERROR(SUM(Y284:Y304),"0")</f>
        <v>0</v>
      </c>
      <c r="Z305" s="43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36" x14ac:dyDescent="0.2">
      <c r="A306" s="411"/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11"/>
      <c r="O306" s="412"/>
      <c r="P306" s="408" t="s">
        <v>40</v>
      </c>
      <c r="Q306" s="409"/>
      <c r="R306" s="409"/>
      <c r="S306" s="409"/>
      <c r="T306" s="409"/>
      <c r="U306" s="409"/>
      <c r="V306" s="410"/>
      <c r="W306" s="42" t="s">
        <v>0</v>
      </c>
      <c r="X306" s="43">
        <f>IFERROR(SUMPRODUCT(X284:X304*H284:H304),"0")</f>
        <v>0</v>
      </c>
      <c r="Y306" s="43">
        <f>IFERROR(SUMPRODUCT(Y284:Y304*H284:H304),"0")</f>
        <v>0</v>
      </c>
      <c r="Z306" s="42"/>
      <c r="AA306" s="67"/>
      <c r="AB306" s="67"/>
      <c r="AC306" s="67"/>
    </row>
    <row r="307" spans="1:36" ht="15" customHeight="1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1"/>
      <c r="N307" s="411"/>
      <c r="O307" s="537"/>
      <c r="P307" s="534" t="s">
        <v>33</v>
      </c>
      <c r="Q307" s="535"/>
      <c r="R307" s="535"/>
      <c r="S307" s="535"/>
      <c r="T307" s="535"/>
      <c r="U307" s="535"/>
      <c r="V307" s="536"/>
      <c r="W307" s="42" t="s">
        <v>0</v>
      </c>
      <c r="X307" s="43">
        <f>IFERROR(X24+X33+X39+X44+X60+X66+X71+X77+X87+X93+X100+X110+X116+X123+X129+X134+X139+X145+X150+X156+X164+X169+X177+X182+X190+X197+X207+X215+X220+X225+X231+X237+X244+X249+X255+X259+X267+X271+X276+X282+X306,"0")</f>
        <v>0</v>
      </c>
      <c r="Y307" s="43">
        <f>IFERROR(Y24+Y33+Y39+Y44+Y60+Y66+Y71+Y77+Y87+Y93+Y100+Y110+Y116+Y123+Y129+Y134+Y139+Y145+Y150+Y156+Y164+Y169+Y177+Y182+Y190+Y197+Y207+Y215+Y220+Y225+Y231+Y237+Y244+Y249+Y255+Y259+Y267+Y271+Y276+Y282+Y306,"0")</f>
        <v>0</v>
      </c>
      <c r="Z307" s="42"/>
      <c r="AA307" s="67"/>
      <c r="AB307" s="67"/>
      <c r="AC307" s="67"/>
    </row>
    <row r="308" spans="1:36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537"/>
      <c r="P308" s="534" t="s">
        <v>34</v>
      </c>
      <c r="Q308" s="535"/>
      <c r="R308" s="535"/>
      <c r="S308" s="535"/>
      <c r="T308" s="535"/>
      <c r="U308" s="535"/>
      <c r="V308" s="536"/>
      <c r="W308" s="42" t="s">
        <v>0</v>
      </c>
      <c r="X308" s="43">
        <f>IFERROR(SUM(BM22:BM304),"0")</f>
        <v>0</v>
      </c>
      <c r="Y308" s="43">
        <f>IFERROR(SUM(BN22:BN304),"0")</f>
        <v>0</v>
      </c>
      <c r="Z308" s="42"/>
      <c r="AA308" s="67"/>
      <c r="AB308" s="67"/>
      <c r="AC308" s="67"/>
    </row>
    <row r="309" spans="1:36" x14ac:dyDescent="0.2">
      <c r="A309" s="411"/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1"/>
      <c r="N309" s="411"/>
      <c r="O309" s="537"/>
      <c r="P309" s="534" t="s">
        <v>35</v>
      </c>
      <c r="Q309" s="535"/>
      <c r="R309" s="535"/>
      <c r="S309" s="535"/>
      <c r="T309" s="535"/>
      <c r="U309" s="535"/>
      <c r="V309" s="536"/>
      <c r="W309" s="42" t="s">
        <v>20</v>
      </c>
      <c r="X309" s="44">
        <f>ROUNDUP(SUM(BO22:BO304),0)</f>
        <v>0</v>
      </c>
      <c r="Y309" s="44">
        <f>ROUNDUP(SUM(BP22:BP304),0)</f>
        <v>0</v>
      </c>
      <c r="Z309" s="42"/>
      <c r="AA309" s="67"/>
      <c r="AB309" s="67"/>
      <c r="AC309" s="67"/>
    </row>
    <row r="310" spans="1:36" x14ac:dyDescent="0.2">
      <c r="A310" s="411"/>
      <c r="B310" s="411"/>
      <c r="C310" s="411"/>
      <c r="D310" s="411"/>
      <c r="E310" s="411"/>
      <c r="F310" s="411"/>
      <c r="G310" s="411"/>
      <c r="H310" s="411"/>
      <c r="I310" s="411"/>
      <c r="J310" s="411"/>
      <c r="K310" s="411"/>
      <c r="L310" s="411"/>
      <c r="M310" s="411"/>
      <c r="N310" s="411"/>
      <c r="O310" s="537"/>
      <c r="P310" s="534" t="s">
        <v>36</v>
      </c>
      <c r="Q310" s="535"/>
      <c r="R310" s="535"/>
      <c r="S310" s="535"/>
      <c r="T310" s="535"/>
      <c r="U310" s="535"/>
      <c r="V310" s="536"/>
      <c r="W310" s="42" t="s">
        <v>0</v>
      </c>
      <c r="X310" s="43">
        <f>GrossWeightTotal+PalletQtyTotal*25</f>
        <v>0</v>
      </c>
      <c r="Y310" s="43">
        <f>GrossWeightTotalR+PalletQtyTotalR*25</f>
        <v>0</v>
      </c>
      <c r="Z310" s="42"/>
      <c r="AA310" s="67"/>
      <c r="AB310" s="67"/>
      <c r="AC310" s="67"/>
    </row>
    <row r="311" spans="1:36" x14ac:dyDescent="0.2">
      <c r="A311" s="411"/>
      <c r="B311" s="411"/>
      <c r="C311" s="411"/>
      <c r="D311" s="411"/>
      <c r="E311" s="411"/>
      <c r="F311" s="411"/>
      <c r="G311" s="411"/>
      <c r="H311" s="411"/>
      <c r="I311" s="411"/>
      <c r="J311" s="411"/>
      <c r="K311" s="411"/>
      <c r="L311" s="411"/>
      <c r="M311" s="411"/>
      <c r="N311" s="411"/>
      <c r="O311" s="537"/>
      <c r="P311" s="534" t="s">
        <v>37</v>
      </c>
      <c r="Q311" s="535"/>
      <c r="R311" s="535"/>
      <c r="S311" s="535"/>
      <c r="T311" s="535"/>
      <c r="U311" s="535"/>
      <c r="V311" s="536"/>
      <c r="W311" s="42" t="s">
        <v>20</v>
      </c>
      <c r="X311" s="43">
        <f>IFERROR(X23+X32+X38+X43+X59+X65+X70+X76+X86+X92+X99+X109+X115+X122+X128+X133+X138+X144+X149+X155+X163+X168+X176+X181+X189+X196+X206+X214+X219+X224+X230+X236+X243+X248+X254+X258+X266+X270+X275+X281+X305,"0")</f>
        <v>0</v>
      </c>
      <c r="Y311" s="43">
        <f>IFERROR(Y23+Y32+Y38+Y43+Y59+Y65+Y70+Y76+Y86+Y92+Y99+Y109+Y115+Y122+Y128+Y133+Y138+Y144+Y149+Y155+Y163+Y168+Y176+Y181+Y189+Y196+Y206+Y214+Y219+Y224+Y230+Y236+Y243+Y248+Y254+Y258+Y266+Y270+Y275+Y281+Y305,"0")</f>
        <v>0</v>
      </c>
      <c r="Z311" s="42"/>
      <c r="AA311" s="67"/>
      <c r="AB311" s="67"/>
      <c r="AC311" s="67"/>
    </row>
    <row r="312" spans="1:36" ht="14.25" x14ac:dyDescent="0.2">
      <c r="A312" s="411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1"/>
      <c r="N312" s="411"/>
      <c r="O312" s="537"/>
      <c r="P312" s="534" t="s">
        <v>38</v>
      </c>
      <c r="Q312" s="535"/>
      <c r="R312" s="535"/>
      <c r="S312" s="535"/>
      <c r="T312" s="535"/>
      <c r="U312" s="535"/>
      <c r="V312" s="536"/>
      <c r="W312" s="45" t="s">
        <v>52</v>
      </c>
      <c r="X312" s="42"/>
      <c r="Y312" s="42"/>
      <c r="Z312" s="42">
        <f>IFERROR(Z23+Z32+Z38+Z43+Z59+Z65+Z70+Z76+Z86+Z92+Z99+Z109+Z115+Z122+Z128+Z133+Z138+Z144+Z149+Z155+Z163+Z168+Z176+Z181+Z189+Z196+Z206+Z214+Z219+Z224+Z230+Z236+Z243+Z248+Z254+Z258+Z266+Z270+Z275+Z281+Z305,"0")</f>
        <v>0</v>
      </c>
      <c r="AA312" s="67"/>
      <c r="AB312" s="67"/>
      <c r="AC312" s="67"/>
    </row>
    <row r="313" spans="1:36" ht="13.5" thickBot="1" x14ac:dyDescent="0.25"/>
    <row r="314" spans="1:36" ht="27" thickTop="1" thickBot="1" x14ac:dyDescent="0.25">
      <c r="A314" s="46" t="s">
        <v>9</v>
      </c>
      <c r="B314" s="88" t="s">
        <v>80</v>
      </c>
      <c r="C314" s="538" t="s">
        <v>45</v>
      </c>
      <c r="D314" s="538" t="s">
        <v>45</v>
      </c>
      <c r="E314" s="538" t="s">
        <v>45</v>
      </c>
      <c r="F314" s="538" t="s">
        <v>45</v>
      </c>
      <c r="G314" s="538" t="s">
        <v>45</v>
      </c>
      <c r="H314" s="538" t="s">
        <v>45</v>
      </c>
      <c r="I314" s="538" t="s">
        <v>45</v>
      </c>
      <c r="J314" s="538" t="s">
        <v>45</v>
      </c>
      <c r="K314" s="538" t="s">
        <v>45</v>
      </c>
      <c r="L314" s="538" t="s">
        <v>45</v>
      </c>
      <c r="M314" s="538" t="s">
        <v>45</v>
      </c>
      <c r="N314" s="539"/>
      <c r="O314" s="538" t="s">
        <v>45</v>
      </c>
      <c r="P314" s="538" t="s">
        <v>45</v>
      </c>
      <c r="Q314" s="538" t="s">
        <v>45</v>
      </c>
      <c r="R314" s="538" t="s">
        <v>45</v>
      </c>
      <c r="S314" s="538" t="s">
        <v>45</v>
      </c>
      <c r="T314" s="538" t="s">
        <v>45</v>
      </c>
      <c r="U314" s="538" t="s">
        <v>45</v>
      </c>
      <c r="V314" s="538" t="s">
        <v>259</v>
      </c>
      <c r="W314" s="538" t="s">
        <v>259</v>
      </c>
      <c r="X314" s="88" t="s">
        <v>285</v>
      </c>
      <c r="Y314" s="538" t="s">
        <v>307</v>
      </c>
      <c r="Z314" s="538" t="s">
        <v>307</v>
      </c>
      <c r="AA314" s="538" t="s">
        <v>307</v>
      </c>
      <c r="AB314" s="538" t="s">
        <v>307</v>
      </c>
      <c r="AC314" s="538" t="s">
        <v>307</v>
      </c>
      <c r="AD314" s="538" t="s">
        <v>307</v>
      </c>
      <c r="AE314" s="538" t="s">
        <v>307</v>
      </c>
      <c r="AF314" s="88" t="s">
        <v>367</v>
      </c>
      <c r="AG314" s="538" t="s">
        <v>372</v>
      </c>
      <c r="AH314" s="538" t="s">
        <v>372</v>
      </c>
      <c r="AI314" s="88" t="s">
        <v>382</v>
      </c>
      <c r="AJ314" s="88" t="s">
        <v>260</v>
      </c>
    </row>
    <row r="315" spans="1:36" ht="14.25" customHeight="1" thickTop="1" x14ac:dyDescent="0.2">
      <c r="A315" s="540" t="s">
        <v>10</v>
      </c>
      <c r="B315" s="538" t="s">
        <v>80</v>
      </c>
      <c r="C315" s="538" t="s">
        <v>89</v>
      </c>
      <c r="D315" s="538" t="s">
        <v>106</v>
      </c>
      <c r="E315" s="538" t="s">
        <v>113</v>
      </c>
      <c r="F315" s="538" t="s">
        <v>119</v>
      </c>
      <c r="G315" s="538" t="s">
        <v>146</v>
      </c>
      <c r="H315" s="538" t="s">
        <v>153</v>
      </c>
      <c r="I315" s="538" t="s">
        <v>158</v>
      </c>
      <c r="J315" s="538" t="s">
        <v>166</v>
      </c>
      <c r="K315" s="538" t="s">
        <v>183</v>
      </c>
      <c r="L315" s="538" t="s">
        <v>193</v>
      </c>
      <c r="M315" s="538" t="s">
        <v>203</v>
      </c>
      <c r="N315" s="1"/>
      <c r="O315" s="538" t="s">
        <v>217</v>
      </c>
      <c r="P315" s="538" t="s">
        <v>223</v>
      </c>
      <c r="Q315" s="538" t="s">
        <v>232</v>
      </c>
      <c r="R315" s="538" t="s">
        <v>238</v>
      </c>
      <c r="S315" s="538" t="s">
        <v>243</v>
      </c>
      <c r="T315" s="538" t="s">
        <v>247</v>
      </c>
      <c r="U315" s="538" t="s">
        <v>255</v>
      </c>
      <c r="V315" s="538" t="s">
        <v>260</v>
      </c>
      <c r="W315" s="538" t="s">
        <v>264</v>
      </c>
      <c r="X315" s="538" t="s">
        <v>286</v>
      </c>
      <c r="Y315" s="538" t="s">
        <v>308</v>
      </c>
      <c r="Z315" s="538" t="s">
        <v>317</v>
      </c>
      <c r="AA315" s="538" t="s">
        <v>327</v>
      </c>
      <c r="AB315" s="538" t="s">
        <v>342</v>
      </c>
      <c r="AC315" s="538" t="s">
        <v>353</v>
      </c>
      <c r="AD315" s="538" t="s">
        <v>357</v>
      </c>
      <c r="AE315" s="538" t="s">
        <v>361</v>
      </c>
      <c r="AF315" s="538" t="s">
        <v>368</v>
      </c>
      <c r="AG315" s="538" t="s">
        <v>373</v>
      </c>
      <c r="AH315" s="538" t="s">
        <v>379</v>
      </c>
      <c r="AI315" s="538" t="s">
        <v>383</v>
      </c>
      <c r="AJ315" s="538" t="s">
        <v>260</v>
      </c>
    </row>
    <row r="316" spans="1:36" ht="13.5" thickBot="1" x14ac:dyDescent="0.25">
      <c r="A316" s="541"/>
      <c r="B316" s="538"/>
      <c r="C316" s="538"/>
      <c r="D316" s="538"/>
      <c r="E316" s="538"/>
      <c r="F316" s="538"/>
      <c r="G316" s="538"/>
      <c r="H316" s="538"/>
      <c r="I316" s="538"/>
      <c r="J316" s="538"/>
      <c r="K316" s="538"/>
      <c r="L316" s="538"/>
      <c r="M316" s="538"/>
      <c r="N316" s="1"/>
      <c r="O316" s="538"/>
      <c r="P316" s="538"/>
      <c r="Q316" s="538"/>
      <c r="R316" s="538"/>
      <c r="S316" s="538"/>
      <c r="T316" s="538"/>
      <c r="U316" s="538"/>
      <c r="V316" s="538"/>
      <c r="W316" s="538"/>
      <c r="X316" s="538"/>
      <c r="Y316" s="538"/>
      <c r="Z316" s="538"/>
      <c r="AA316" s="538"/>
      <c r="AB316" s="538"/>
      <c r="AC316" s="538"/>
      <c r="AD316" s="538"/>
      <c r="AE316" s="538"/>
      <c r="AF316" s="538"/>
      <c r="AG316" s="538"/>
      <c r="AH316" s="538"/>
      <c r="AI316" s="538"/>
      <c r="AJ316" s="538"/>
    </row>
    <row r="317" spans="1:36" ht="18" thickTop="1" thickBot="1" x14ac:dyDescent="0.25">
      <c r="A317" s="46" t="s">
        <v>13</v>
      </c>
      <c r="B317" s="52">
        <f>IFERROR(X22*H22,"0")</f>
        <v>0</v>
      </c>
      <c r="C317" s="52">
        <f>IFERROR(X28*H28,"0")+IFERROR(X29*H29,"0")+IFERROR(X30*H30,"0")+IFERROR(X31*H31,"0")</f>
        <v>0</v>
      </c>
      <c r="D317" s="52">
        <f>IFERROR(X36*H36,"0")+IFERROR(X37*H37,"0")</f>
        <v>0</v>
      </c>
      <c r="E317" s="52">
        <f>IFERROR(X42*H42,"0")</f>
        <v>0</v>
      </c>
      <c r="F31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7" s="52">
        <f>IFERROR(X63*H63,"0")+IFERROR(X64*H64,"0")</f>
        <v>0</v>
      </c>
      <c r="H317" s="52">
        <f>IFERROR(X69*H69,"0")</f>
        <v>0</v>
      </c>
      <c r="I317" s="52">
        <f>IFERROR(X74*H74,"0")+IFERROR(X75*H75,"0")</f>
        <v>0</v>
      </c>
      <c r="J317" s="52">
        <f>IFERROR(X80*H80,"0")+IFERROR(X81*H81,"0")+IFERROR(X82*H82,"0")+IFERROR(X83*H83,"0")+IFERROR(X84*H84,"0")+IFERROR(X85*H85,"0")</f>
        <v>0</v>
      </c>
      <c r="K317" s="52">
        <f>IFERROR(X90*H90,"0")+IFERROR(X91*H91,"0")</f>
        <v>0</v>
      </c>
      <c r="L317" s="52">
        <f>IFERROR(X96*H96,"0")+IFERROR(X97*H97,"0")+IFERROR(X98*H98,"0")</f>
        <v>0</v>
      </c>
      <c r="M317" s="52">
        <f>IFERROR(X103*H103,"0")+IFERROR(X104*H104,"0")+IFERROR(X105*H105,"0")+IFERROR(X106*H106,"0")+IFERROR(X107*H107,"0")+IFERROR(X108*H108,"0")</f>
        <v>0</v>
      </c>
      <c r="N317" s="1"/>
      <c r="O317" s="52">
        <f>IFERROR(X113*H113,"0")+IFERROR(X114*H114,"0")</f>
        <v>0</v>
      </c>
      <c r="P317" s="52">
        <f>IFERROR(X119*H119,"0")+IFERROR(X120*H120,"0")+IFERROR(X121*H121,"0")</f>
        <v>0</v>
      </c>
      <c r="Q317" s="52">
        <f>IFERROR(X126*H126,"0")+IFERROR(X127*H127,"0")</f>
        <v>0</v>
      </c>
      <c r="R317" s="52">
        <f>IFERROR(X132*H132,"0")</f>
        <v>0</v>
      </c>
      <c r="S317" s="52">
        <f>IFERROR(X137*H137,"0")</f>
        <v>0</v>
      </c>
      <c r="T317" s="52">
        <f>IFERROR(X142*H142,"0")+IFERROR(X143*H143,"0")</f>
        <v>0</v>
      </c>
      <c r="U317" s="52">
        <f>IFERROR(X148*H148,"0")</f>
        <v>0</v>
      </c>
      <c r="V317" s="52">
        <f>IFERROR(X154*H154,"0")</f>
        <v>0</v>
      </c>
      <c r="W317" s="52">
        <f>IFERROR(X159*H159,"0")+IFERROR(X160*H160,"0")+IFERROR(X161*H161,"0")+IFERROR(X162*H162,"0")+IFERROR(X166*H166,"0")+IFERROR(X167*H167,"0")</f>
        <v>0</v>
      </c>
      <c r="X317" s="52">
        <f>IFERROR(X173*H173,"0")+IFERROR(X174*H174,"0")+IFERROR(X175*H175,"0")+IFERROR(X179*H179,"0")+IFERROR(X180*H180,"0")</f>
        <v>0</v>
      </c>
      <c r="Y317" s="52">
        <f>IFERROR(X186*H186,"0")+IFERROR(X187*H187,"0")+IFERROR(X188*H188,"0")</f>
        <v>0</v>
      </c>
      <c r="Z317" s="52">
        <f>IFERROR(X193*H193,"0")+IFERROR(X194*H194,"0")+IFERROR(X195*H195,"0")</f>
        <v>0</v>
      </c>
      <c r="AA317" s="52">
        <f>IFERROR(X200*H200,"0")+IFERROR(X201*H201,"0")+IFERROR(X202*H202,"0")+IFERROR(X203*H203,"0")+IFERROR(X204*H204,"0")+IFERROR(X205*H205,"0")</f>
        <v>0</v>
      </c>
      <c r="AB317" s="52">
        <f>IFERROR(X210*H210,"0")+IFERROR(X211*H211,"0")+IFERROR(X212*H212,"0")+IFERROR(X213*H213,"0")</f>
        <v>0</v>
      </c>
      <c r="AC317" s="52">
        <f>IFERROR(X218*H218,"0")</f>
        <v>0</v>
      </c>
      <c r="AD317" s="52">
        <f>IFERROR(X223*H223,"0")</f>
        <v>0</v>
      </c>
      <c r="AE317" s="52">
        <f>IFERROR(X228*H228,"0")+IFERROR(X229*H229,"0")</f>
        <v>0</v>
      </c>
      <c r="AF317" s="52">
        <f>IFERROR(X235*H235,"0")</f>
        <v>0</v>
      </c>
      <c r="AG317" s="52">
        <f>IFERROR(X241*H241,"0")+IFERROR(X242*H242,"0")</f>
        <v>0</v>
      </c>
      <c r="AH317" s="52">
        <f>IFERROR(X247*H247,"0")</f>
        <v>0</v>
      </c>
      <c r="AI317" s="52">
        <f>IFERROR(X253*H253,"0")+IFERROR(X257*H257,"0")</f>
        <v>0</v>
      </c>
      <c r="AJ317" s="52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thickTop="1" x14ac:dyDescent="0.2">
      <c r="C318" s="1"/>
    </row>
    <row r="319" spans="1:36" ht="19.5" customHeight="1" x14ac:dyDescent="0.2">
      <c r="A319" s="70" t="s">
        <v>62</v>
      </c>
      <c r="B319" s="70" t="s">
        <v>63</v>
      </c>
      <c r="C319" s="70" t="s">
        <v>65</v>
      </c>
    </row>
    <row r="320" spans="1:36" x14ac:dyDescent="0.2">
      <c r="A320" s="71">
        <f>SUMPRODUCT(--(BB:BB="ЗПФ"),--(W:W="кор"),H:H,Y:Y)+SUMPRODUCT(--(BB:BB="ЗПФ"),--(W:W="кг"),Y:Y)</f>
        <v>0</v>
      </c>
      <c r="B320" s="72">
        <f>SUMPRODUCT(--(BB:BB="ПГП"),--(W:W="кор"),H:H,Y:Y)+SUMPRODUCT(--(BB:BB="ПГП"),--(W:W="кг"),Y:Y)</f>
        <v>0</v>
      </c>
      <c r="C320" s="72">
        <f>SUMPRODUCT(--(BB:BB="КИЗ"),--(W:W="кор"),H:H,Y:Y)+SUMPRODUCT(--(BB:BB="КИЗ"),--(W:W="кг"),Y:Y)</f>
        <v>0</v>
      </c>
    </row>
  </sheetData>
  <sheetProtection algorithmName="SHA-512" hashValue="EFfCb9quTVMFR4biEjlpnp6HynR0zEmgBC7ep4qLsXFIA9qFmQiELihZrHzmuy7XmdQUSEoqHBpZrlyBDaZ/Rw==" saltValue="hBBjt6oyrMg2Rr16y/p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3">
    <mergeCell ref="AE315:AE316"/>
    <mergeCell ref="AF315:AF316"/>
    <mergeCell ref="AG315:AG316"/>
    <mergeCell ref="AH315:AH316"/>
    <mergeCell ref="AI315:AI316"/>
    <mergeCell ref="AJ315:AJ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  <mergeCell ref="C314:U314"/>
    <mergeCell ref="V314:W314"/>
    <mergeCell ref="Y314:AE314"/>
    <mergeCell ref="AG314:AH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O315:O316"/>
    <mergeCell ref="P315:P316"/>
    <mergeCell ref="Q315:Q316"/>
    <mergeCell ref="R315:R316"/>
    <mergeCell ref="S315:S316"/>
    <mergeCell ref="T315:T316"/>
    <mergeCell ref="U315:U316"/>
    <mergeCell ref="D303:E303"/>
    <mergeCell ref="P303:T303"/>
    <mergeCell ref="D304:E304"/>
    <mergeCell ref="P304:T304"/>
    <mergeCell ref="P305:V305"/>
    <mergeCell ref="A305:O306"/>
    <mergeCell ref="P306:V306"/>
    <mergeCell ref="P307:V307"/>
    <mergeCell ref="A307:O312"/>
    <mergeCell ref="P308:V308"/>
    <mergeCell ref="P309:V309"/>
    <mergeCell ref="P310:V310"/>
    <mergeCell ref="P311:V311"/>
    <mergeCell ref="P312:V312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P270:V270"/>
    <mergeCell ref="A270:O271"/>
    <mergeCell ref="P271:V271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64:E264"/>
    <mergeCell ref="P264:T264"/>
    <mergeCell ref="A252:Z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A251:Z251"/>
    <mergeCell ref="A238:Z238"/>
    <mergeCell ref="A239:Z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:X304 X294:X295 X291:X292 X289 X287 X284:X285 X280 X274 X257 X253 X247 X242 X235 X228:X229 X223 X218 X212 X210 X204 X202 X200 X194:X195 X186:X188 X179:X180 X166:X167 X162 X159:X160 X154 X148 X137 X132 X120 X113:X114 X90:X91 X83:X84 X63 X55:X57 X5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:X298 X290 X288 X286 X278 X269 X263:X265 X213 X211 X205 X203 X201 X193 X175 X142:X143 X126:X127 X119 X107 X103 X96:X98 X85 X80:X82 X74:X75 X69 X58 X54 X47:X52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93 X279 X273 X241 X173:X174 X161 X121 X108 X104:X106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9"/>
    </row>
    <row r="3" spans="2:8" x14ac:dyDescent="0.2">
      <c r="B3" s="53" t="s">
        <v>495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497</v>
      </c>
      <c r="D6" s="53" t="s">
        <v>498</v>
      </c>
      <c r="E6" s="53" t="s">
        <v>46</v>
      </c>
    </row>
    <row r="8" spans="2:8" x14ac:dyDescent="0.2">
      <c r="B8" s="53" t="s">
        <v>79</v>
      </c>
      <c r="C8" s="53" t="s">
        <v>497</v>
      </c>
      <c r="D8" s="53" t="s">
        <v>46</v>
      </c>
      <c r="E8" s="53" t="s">
        <v>46</v>
      </c>
    </row>
    <row r="10" spans="2:8" x14ac:dyDescent="0.2">
      <c r="B10" s="53" t="s">
        <v>499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509</v>
      </c>
      <c r="C20" s="53" t="s">
        <v>46</v>
      </c>
      <c r="D20" s="53" t="s">
        <v>46</v>
      </c>
      <c r="E20" s="53" t="s">
        <v>46</v>
      </c>
    </row>
  </sheetData>
  <sheetProtection algorithmName="SHA-512" hashValue="WdMvWNxKuIw8jkHrDkb7nhg/egTwpLVS1E652i3mY8UqQt+cJUCEDsDHSE6BfhohmMJqp2Hc//KrRj9zltsyeA==" saltValue="6Zv1HK+Gp+LV38cOLxEsh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