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69C59C6B-9EFB-48D8-9B34-7A772447F5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2" l="1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Y322" i="2"/>
  <c r="BP322" i="2" s="1"/>
  <c r="BP321" i="2"/>
  <c r="BO321" i="2"/>
  <c r="BN321" i="2"/>
  <c r="BM321" i="2"/>
  <c r="Z321" i="2"/>
  <c r="Y321" i="2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BP317" i="2"/>
  <c r="BO317" i="2"/>
  <c r="BN317" i="2"/>
  <c r="BM317" i="2"/>
  <c r="Z317" i="2"/>
  <c r="Y317" i="2"/>
  <c r="BO316" i="2"/>
  <c r="BM316" i="2"/>
  <c r="Z316" i="2"/>
  <c r="Y316" i="2"/>
  <c r="BP316" i="2" s="1"/>
  <c r="BP315" i="2"/>
  <c r="BO315" i="2"/>
  <c r="BN315" i="2"/>
  <c r="BM315" i="2"/>
  <c r="Z315" i="2"/>
  <c r="Y315" i="2"/>
  <c r="BO314" i="2"/>
  <c r="BM314" i="2"/>
  <c r="Z314" i="2"/>
  <c r="Y314" i="2"/>
  <c r="BP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P310" i="2" s="1"/>
  <c r="BP309" i="2"/>
  <c r="BO309" i="2"/>
  <c r="BN309" i="2"/>
  <c r="BM309" i="2"/>
  <c r="Z309" i="2"/>
  <c r="Y309" i="2"/>
  <c r="BO308" i="2"/>
  <c r="BM308" i="2"/>
  <c r="Z308" i="2"/>
  <c r="Y308" i="2"/>
  <c r="BP308" i="2" s="1"/>
  <c r="BP307" i="2"/>
  <c r="BO307" i="2"/>
  <c r="BN307" i="2"/>
  <c r="BM307" i="2"/>
  <c r="Z307" i="2"/>
  <c r="Y307" i="2"/>
  <c r="BO306" i="2"/>
  <c r="BM306" i="2"/>
  <c r="Z306" i="2"/>
  <c r="Y306" i="2"/>
  <c r="BP306" i="2" s="1"/>
  <c r="BP305" i="2"/>
  <c r="BO305" i="2"/>
  <c r="BN305" i="2"/>
  <c r="BM305" i="2"/>
  <c r="Z305" i="2"/>
  <c r="Y305" i="2"/>
  <c r="BO304" i="2"/>
  <c r="BM304" i="2"/>
  <c r="Z304" i="2"/>
  <c r="Y304" i="2"/>
  <c r="BP304" i="2" s="1"/>
  <c r="BP303" i="2"/>
  <c r="BO303" i="2"/>
  <c r="BN303" i="2"/>
  <c r="BM303" i="2"/>
  <c r="Z303" i="2"/>
  <c r="Y303" i="2"/>
  <c r="BO302" i="2"/>
  <c r="BM302" i="2"/>
  <c r="Z302" i="2"/>
  <c r="Z323" i="2" s="1"/>
  <c r="Y302" i="2"/>
  <c r="Y323" i="2" s="1"/>
  <c r="X300" i="2"/>
  <c r="X299" i="2"/>
  <c r="BO298" i="2"/>
  <c r="BM298" i="2"/>
  <c r="Z298" i="2"/>
  <c r="Z299" i="2" s="1"/>
  <c r="Y298" i="2"/>
  <c r="BP298" i="2" s="1"/>
  <c r="P298" i="2"/>
  <c r="BO297" i="2"/>
  <c r="BM297" i="2"/>
  <c r="Z297" i="2"/>
  <c r="Y297" i="2"/>
  <c r="BO296" i="2"/>
  <c r="BM296" i="2"/>
  <c r="Z296" i="2"/>
  <c r="Y296" i="2"/>
  <c r="Y299" i="2" s="1"/>
  <c r="X294" i="2"/>
  <c r="X293" i="2"/>
  <c r="BO292" i="2"/>
  <c r="BM292" i="2"/>
  <c r="Z292" i="2"/>
  <c r="Y292" i="2"/>
  <c r="BP292" i="2" s="1"/>
  <c r="BO291" i="2"/>
  <c r="BM291" i="2"/>
  <c r="Z291" i="2"/>
  <c r="Z293" i="2" s="1"/>
  <c r="Y291" i="2"/>
  <c r="X289" i="2"/>
  <c r="X288" i="2"/>
  <c r="BO287" i="2"/>
  <c r="BM287" i="2"/>
  <c r="Z287" i="2"/>
  <c r="Z288" i="2" s="1"/>
  <c r="Y287" i="2"/>
  <c r="Y288" i="2" s="1"/>
  <c r="X285" i="2"/>
  <c r="X284" i="2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Z284" i="2" s="1"/>
  <c r="Y281" i="2"/>
  <c r="Y285" i="2" s="1"/>
  <c r="X277" i="2"/>
  <c r="X276" i="2"/>
  <c r="BO275" i="2"/>
  <c r="BM275" i="2"/>
  <c r="Z275" i="2"/>
  <c r="Z276" i="2" s="1"/>
  <c r="Y275" i="2"/>
  <c r="Y277" i="2" s="1"/>
  <c r="P275" i="2"/>
  <c r="X273" i="2"/>
  <c r="X272" i="2"/>
  <c r="BO271" i="2"/>
  <c r="BM271" i="2"/>
  <c r="Z271" i="2"/>
  <c r="Z272" i="2" s="1"/>
  <c r="Y271" i="2"/>
  <c r="Y273" i="2" s="1"/>
  <c r="X267" i="2"/>
  <c r="X266" i="2"/>
  <c r="BO265" i="2"/>
  <c r="BM265" i="2"/>
  <c r="Z265" i="2"/>
  <c r="Z266" i="2" s="1"/>
  <c r="Y265" i="2"/>
  <c r="Y266" i="2" s="1"/>
  <c r="P265" i="2"/>
  <c r="X262" i="2"/>
  <c r="X261" i="2"/>
  <c r="BO260" i="2"/>
  <c r="BM260" i="2"/>
  <c r="Z260" i="2"/>
  <c r="Y260" i="2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8" i="2" s="1"/>
  <c r="P246" i="2"/>
  <c r="X243" i="2"/>
  <c r="X242" i="2"/>
  <c r="BO241" i="2"/>
  <c r="BM241" i="2"/>
  <c r="Z241" i="2"/>
  <c r="Z242" i="2" s="1"/>
  <c r="Y241" i="2"/>
  <c r="Y243" i="2" s="1"/>
  <c r="P241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M231" i="2"/>
  <c r="Z231" i="2"/>
  <c r="Y231" i="2"/>
  <c r="BP231" i="2" s="1"/>
  <c r="P231" i="2"/>
  <c r="BO230" i="2"/>
  <c r="BM230" i="2"/>
  <c r="Z230" i="2"/>
  <c r="Y230" i="2"/>
  <c r="P230" i="2"/>
  <c r="BP229" i="2"/>
  <c r="BO229" i="2"/>
  <c r="BN229" i="2"/>
  <c r="BM229" i="2"/>
  <c r="Z229" i="2"/>
  <c r="Y229" i="2"/>
  <c r="P229" i="2"/>
  <c r="BO228" i="2"/>
  <c r="BM228" i="2"/>
  <c r="Z228" i="2"/>
  <c r="Y228" i="2"/>
  <c r="Y233" i="2" s="1"/>
  <c r="P228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Y218" i="2"/>
  <c r="Y225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BP206" i="2" s="1"/>
  <c r="BO205" i="2"/>
  <c r="BM205" i="2"/>
  <c r="Z205" i="2"/>
  <c r="Y205" i="2"/>
  <c r="BP205" i="2" s="1"/>
  <c r="P205" i="2"/>
  <c r="BO204" i="2"/>
  <c r="BM204" i="2"/>
  <c r="Z204" i="2"/>
  <c r="Y204" i="2"/>
  <c r="P204" i="2"/>
  <c r="BO203" i="2"/>
  <c r="BM203" i="2"/>
  <c r="Z203" i="2"/>
  <c r="Y203" i="2"/>
  <c r="BP203" i="2" s="1"/>
  <c r="P203" i="2"/>
  <c r="X199" i="2"/>
  <c r="X198" i="2"/>
  <c r="BO197" i="2"/>
  <c r="BM197" i="2"/>
  <c r="Z197" i="2"/>
  <c r="Z198" i="2" s="1"/>
  <c r="Y197" i="2"/>
  <c r="Y199" i="2" s="1"/>
  <c r="P197" i="2"/>
  <c r="X194" i="2"/>
  <c r="X193" i="2"/>
  <c r="BO192" i="2"/>
  <c r="BM192" i="2"/>
  <c r="Z192" i="2"/>
  <c r="Z193" i="2" s="1"/>
  <c r="Y192" i="2"/>
  <c r="Y194" i="2" s="1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P187" i="2"/>
  <c r="BO186" i="2"/>
  <c r="BM186" i="2"/>
  <c r="Z186" i="2"/>
  <c r="Y186" i="2"/>
  <c r="P186" i="2"/>
  <c r="X182" i="2"/>
  <c r="X181" i="2"/>
  <c r="BO180" i="2"/>
  <c r="BM180" i="2"/>
  <c r="Z180" i="2"/>
  <c r="Y180" i="2"/>
  <c r="P180" i="2"/>
  <c r="BO179" i="2"/>
  <c r="BM179" i="2"/>
  <c r="Z179" i="2"/>
  <c r="Y179" i="2"/>
  <c r="BP179" i="2" s="1"/>
  <c r="P179" i="2"/>
  <c r="X177" i="2"/>
  <c r="X176" i="2"/>
  <c r="BO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O172" i="2"/>
  <c r="BM172" i="2"/>
  <c r="Z172" i="2"/>
  <c r="Y172" i="2"/>
  <c r="BP172" i="2" s="1"/>
  <c r="X169" i="2"/>
  <c r="X168" i="2"/>
  <c r="BO167" i="2"/>
  <c r="BM167" i="2"/>
  <c r="Z167" i="2"/>
  <c r="Z168" i="2" s="1"/>
  <c r="Y167" i="2"/>
  <c r="Y168" i="2" s="1"/>
  <c r="X163" i="2"/>
  <c r="X162" i="2"/>
  <c r="BO161" i="2"/>
  <c r="BM161" i="2"/>
  <c r="Z161" i="2"/>
  <c r="Z162" i="2" s="1"/>
  <c r="Y161" i="2"/>
  <c r="Y163" i="2" s="1"/>
  <c r="P161" i="2"/>
  <c r="X158" i="2"/>
  <c r="X157" i="2"/>
  <c r="BO156" i="2"/>
  <c r="BM156" i="2"/>
  <c r="Z156" i="2"/>
  <c r="Y156" i="2"/>
  <c r="P156" i="2"/>
  <c r="BO155" i="2"/>
  <c r="BM155" i="2"/>
  <c r="Z155" i="2"/>
  <c r="Y155" i="2"/>
  <c r="BP155" i="2" s="1"/>
  <c r="P155" i="2"/>
  <c r="X152" i="2"/>
  <c r="X151" i="2"/>
  <c r="BO150" i="2"/>
  <c r="BM150" i="2"/>
  <c r="Z150" i="2"/>
  <c r="Z151" i="2" s="1"/>
  <c r="Y150" i="2"/>
  <c r="P150" i="2"/>
  <c r="X147" i="2"/>
  <c r="X146" i="2"/>
  <c r="BO145" i="2"/>
  <c r="BM145" i="2"/>
  <c r="Z145" i="2"/>
  <c r="Z146" i="2" s="1"/>
  <c r="Y145" i="2"/>
  <c r="Y147" i="2" s="1"/>
  <c r="X142" i="2"/>
  <c r="X141" i="2"/>
  <c r="BO140" i="2"/>
  <c r="BM140" i="2"/>
  <c r="Z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Y133" i="2"/>
  <c r="BN133" i="2" s="1"/>
  <c r="P133" i="2"/>
  <c r="X130" i="2"/>
  <c r="X129" i="2"/>
  <c r="BO128" i="2"/>
  <c r="BM128" i="2"/>
  <c r="Z128" i="2"/>
  <c r="Y128" i="2"/>
  <c r="BN128" i="2" s="1"/>
  <c r="P128" i="2"/>
  <c r="BO127" i="2"/>
  <c r="BM127" i="2"/>
  <c r="Z127" i="2"/>
  <c r="Y127" i="2"/>
  <c r="P127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BP121" i="2" s="1"/>
  <c r="P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P118" i="2"/>
  <c r="BO117" i="2"/>
  <c r="BM117" i="2"/>
  <c r="Z117" i="2"/>
  <c r="Y117" i="2"/>
  <c r="P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Y110" i="2"/>
  <c r="P110" i="2"/>
  <c r="X107" i="2"/>
  <c r="X106" i="2"/>
  <c r="BO105" i="2"/>
  <c r="BM105" i="2"/>
  <c r="Z105" i="2"/>
  <c r="Z106" i="2" s="1"/>
  <c r="Y105" i="2"/>
  <c r="Y107" i="2" s="1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BO97" i="2"/>
  <c r="BM97" i="2"/>
  <c r="Z97" i="2"/>
  <c r="Y97" i="2"/>
  <c r="BN97" i="2" s="1"/>
  <c r="BO96" i="2"/>
  <c r="BM96" i="2"/>
  <c r="Z96" i="2"/>
  <c r="Y96" i="2"/>
  <c r="P96" i="2"/>
  <c r="BO95" i="2"/>
  <c r="BM95" i="2"/>
  <c r="Z95" i="2"/>
  <c r="Y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Y86" i="2" s="1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Y64" i="2" s="1"/>
  <c r="P62" i="2"/>
  <c r="X60" i="2"/>
  <c r="X59" i="2"/>
  <c r="BO58" i="2"/>
  <c r="BM58" i="2"/>
  <c r="Z58" i="2"/>
  <c r="Z59" i="2" s="1"/>
  <c r="Y58" i="2"/>
  <c r="Y60" i="2" s="1"/>
  <c r="P58" i="2"/>
  <c r="X55" i="2"/>
  <c r="X54" i="2"/>
  <c r="BO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P44" i="2" s="1"/>
  <c r="P44" i="2"/>
  <c r="X41" i="2"/>
  <c r="X40" i="2"/>
  <c r="BO39" i="2"/>
  <c r="BM39" i="2"/>
  <c r="Z39" i="2"/>
  <c r="Y39" i="2"/>
  <c r="BP39" i="2" s="1"/>
  <c r="BP38" i="2"/>
  <c r="BO38" i="2"/>
  <c r="BN38" i="2"/>
  <c r="BM38" i="2"/>
  <c r="Z38" i="2"/>
  <c r="Y38" i="2"/>
  <c r="BO37" i="2"/>
  <c r="BM37" i="2"/>
  <c r="Z37" i="2"/>
  <c r="Y37" i="2"/>
  <c r="BP37" i="2" s="1"/>
  <c r="P37" i="2"/>
  <c r="BO36" i="2"/>
  <c r="BM36" i="2"/>
  <c r="Z36" i="2"/>
  <c r="Y36" i="2"/>
  <c r="BN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BO28" i="2"/>
  <c r="BM28" i="2"/>
  <c r="Z28" i="2"/>
  <c r="Y28" i="2"/>
  <c r="Y32" i="2" s="1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BN50" i="2" l="1"/>
  <c r="BN52" i="2"/>
  <c r="BN58" i="2"/>
  <c r="BP58" i="2"/>
  <c r="Y59" i="2"/>
  <c r="BN62" i="2"/>
  <c r="BP62" i="2"/>
  <c r="Y63" i="2"/>
  <c r="Z68" i="2"/>
  <c r="BN66" i="2"/>
  <c r="Y69" i="2"/>
  <c r="Z74" i="2"/>
  <c r="Y81" i="2"/>
  <c r="BN79" i="2"/>
  <c r="BN84" i="2"/>
  <c r="BP84" i="2"/>
  <c r="Y85" i="2"/>
  <c r="Z91" i="2"/>
  <c r="Z101" i="2"/>
  <c r="BN98" i="2"/>
  <c r="Z123" i="2"/>
  <c r="BN121" i="2"/>
  <c r="Z129" i="2"/>
  <c r="Z135" i="2"/>
  <c r="Z181" i="2"/>
  <c r="BN179" i="2"/>
  <c r="BN192" i="2"/>
  <c r="BP192" i="2"/>
  <c r="Y193" i="2"/>
  <c r="BN197" i="2"/>
  <c r="BP197" i="2"/>
  <c r="Y198" i="2"/>
  <c r="Z207" i="2"/>
  <c r="BN203" i="2"/>
  <c r="Y207" i="2"/>
  <c r="BN205" i="2"/>
  <c r="BN31" i="2"/>
  <c r="Z40" i="2"/>
  <c r="BN46" i="2"/>
  <c r="Y142" i="2"/>
  <c r="BN140" i="2"/>
  <c r="BN145" i="2"/>
  <c r="BP145" i="2"/>
  <c r="Y146" i="2"/>
  <c r="Z157" i="2"/>
  <c r="BN155" i="2"/>
  <c r="Y158" i="2"/>
  <c r="Y181" i="2"/>
  <c r="Y182" i="2"/>
  <c r="Z189" i="2"/>
  <c r="Z214" i="2"/>
  <c r="BN213" i="2"/>
  <c r="BN220" i="2"/>
  <c r="BN222" i="2"/>
  <c r="Z261" i="2"/>
  <c r="BN282" i="2"/>
  <c r="BN287" i="2"/>
  <c r="BP287" i="2"/>
  <c r="X327" i="2"/>
  <c r="X325" i="2"/>
  <c r="Y162" i="2"/>
  <c r="BN161" i="2"/>
  <c r="BP173" i="2"/>
  <c r="BN173" i="2"/>
  <c r="BP175" i="2"/>
  <c r="BN175" i="2"/>
  <c r="BP180" i="2"/>
  <c r="BN180" i="2"/>
  <c r="Y208" i="2"/>
  <c r="BP212" i="2"/>
  <c r="BN212" i="2"/>
  <c r="BP219" i="2"/>
  <c r="BN219" i="2"/>
  <c r="BP230" i="2"/>
  <c r="BN230" i="2"/>
  <c r="Y254" i="2"/>
  <c r="BP253" i="2"/>
  <c r="BN253" i="2"/>
  <c r="Y293" i="2"/>
  <c r="Y294" i="2"/>
  <c r="BP291" i="2"/>
  <c r="BN291" i="2"/>
  <c r="BP297" i="2"/>
  <c r="BN297" i="2"/>
  <c r="Y300" i="2"/>
  <c r="Y23" i="2"/>
  <c r="Y24" i="2"/>
  <c r="BP29" i="2"/>
  <c r="BP45" i="2"/>
  <c r="BN45" i="2"/>
  <c r="Z54" i="2"/>
  <c r="BP48" i="2"/>
  <c r="BP53" i="2"/>
  <c r="BN53" i="2"/>
  <c r="BP72" i="2"/>
  <c r="Y75" i="2"/>
  <c r="Y91" i="2"/>
  <c r="BP89" i="2"/>
  <c r="BN89" i="2"/>
  <c r="Y92" i="2"/>
  <c r="BP96" i="2"/>
  <c r="BN96" i="2"/>
  <c r="BP99" i="2"/>
  <c r="BN99" i="2"/>
  <c r="Y113" i="2"/>
  <c r="Y114" i="2"/>
  <c r="BP118" i="2"/>
  <c r="BN118" i="2"/>
  <c r="BP120" i="2"/>
  <c r="BN120" i="2"/>
  <c r="BP128" i="2"/>
  <c r="BP133" i="2"/>
  <c r="Y136" i="2"/>
  <c r="Y152" i="2"/>
  <c r="Y151" i="2"/>
  <c r="BP150" i="2"/>
  <c r="BN150" i="2"/>
  <c r="BP156" i="2"/>
  <c r="BN156" i="2"/>
  <c r="Y190" i="2"/>
  <c r="BP186" i="2"/>
  <c r="BN186" i="2"/>
  <c r="BP188" i="2"/>
  <c r="Y224" i="2"/>
  <c r="BN218" i="2"/>
  <c r="Y262" i="2"/>
  <c r="BP259" i="2"/>
  <c r="BN259" i="2"/>
  <c r="X326" i="2"/>
  <c r="X328" i="2" s="1"/>
  <c r="X329" i="2"/>
  <c r="Z32" i="2"/>
  <c r="BP36" i="2"/>
  <c r="Y41" i="2"/>
  <c r="Y74" i="2"/>
  <c r="Z80" i="2"/>
  <c r="Y102" i="2"/>
  <c r="Z113" i="2"/>
  <c r="BP111" i="2"/>
  <c r="Y124" i="2"/>
  <c r="Y130" i="2"/>
  <c r="Z141" i="2"/>
  <c r="Y157" i="2"/>
  <c r="Y169" i="2"/>
  <c r="Z176" i="2"/>
  <c r="Y189" i="2"/>
  <c r="Y214" i="2"/>
  <c r="Z224" i="2"/>
  <c r="Z232" i="2"/>
  <c r="Z248" i="2"/>
  <c r="Y261" i="2"/>
  <c r="Y267" i="2"/>
  <c r="Y289" i="2"/>
  <c r="Y324" i="2"/>
  <c r="BN105" i="2"/>
  <c r="BN110" i="2"/>
  <c r="Y129" i="2"/>
  <c r="BN187" i="2"/>
  <c r="BN231" i="2"/>
  <c r="BN236" i="2"/>
  <c r="BN241" i="2"/>
  <c r="BN246" i="2"/>
  <c r="BN281" i="2"/>
  <c r="BN283" i="2"/>
  <c r="BN67" i="2"/>
  <c r="BN100" i="2"/>
  <c r="BN122" i="2"/>
  <c r="BN127" i="2"/>
  <c r="BN204" i="2"/>
  <c r="BN221" i="2"/>
  <c r="BN271" i="2"/>
  <c r="BN275" i="2"/>
  <c r="BN22" i="2"/>
  <c r="BN30" i="2"/>
  <c r="BP47" i="2"/>
  <c r="BN49" i="2"/>
  <c r="Y80" i="2"/>
  <c r="BP105" i="2"/>
  <c r="BP110" i="2"/>
  <c r="BN112" i="2"/>
  <c r="BN117" i="2"/>
  <c r="Y141" i="2"/>
  <c r="BN172" i="2"/>
  <c r="Y176" i="2"/>
  <c r="BP187" i="2"/>
  <c r="BN206" i="2"/>
  <c r="BN211" i="2"/>
  <c r="BP236" i="2"/>
  <c r="BP241" i="2"/>
  <c r="BP246" i="2"/>
  <c r="Y249" i="2"/>
  <c r="BN260" i="2"/>
  <c r="BN265" i="2"/>
  <c r="BP281" i="2"/>
  <c r="BP28" i="2"/>
  <c r="BN37" i="2"/>
  <c r="BN39" i="2"/>
  <c r="BN44" i="2"/>
  <c r="BP67" i="2"/>
  <c r="BP71" i="2"/>
  <c r="BN73" i="2"/>
  <c r="BN78" i="2"/>
  <c r="BN95" i="2"/>
  <c r="BP127" i="2"/>
  <c r="BN134" i="2"/>
  <c r="BN139" i="2"/>
  <c r="BN167" i="2"/>
  <c r="BN174" i="2"/>
  <c r="BP204" i="2"/>
  <c r="BN223" i="2"/>
  <c r="BN228" i="2"/>
  <c r="BP271" i="2"/>
  <c r="BP275" i="2"/>
  <c r="BN296" i="2"/>
  <c r="BN302" i="2"/>
  <c r="BN304" i="2"/>
  <c r="BN306" i="2"/>
  <c r="BN308" i="2"/>
  <c r="BN310" i="2"/>
  <c r="BN312" i="2"/>
  <c r="BN314" i="2"/>
  <c r="BN316" i="2"/>
  <c r="BN318" i="2"/>
  <c r="BN320" i="2"/>
  <c r="BN322" i="2"/>
  <c r="Y232" i="2"/>
  <c r="Y237" i="2"/>
  <c r="Y242" i="2"/>
  <c r="BP260" i="2"/>
  <c r="BP265" i="2"/>
  <c r="Y284" i="2"/>
  <c r="BN292" i="2"/>
  <c r="BN298" i="2"/>
  <c r="Y55" i="2"/>
  <c r="BN71" i="2"/>
  <c r="BN119" i="2"/>
  <c r="Y68" i="2"/>
  <c r="BP78" i="2"/>
  <c r="BP95" i="2"/>
  <c r="Y101" i="2"/>
  <c r="Y123" i="2"/>
  <c r="BP139" i="2"/>
  <c r="BP167" i="2"/>
  <c r="Y177" i="2"/>
  <c r="BP228" i="2"/>
  <c r="Y272" i="2"/>
  <c r="Y276" i="2"/>
  <c r="BP296" i="2"/>
  <c r="BP302" i="2"/>
  <c r="Y33" i="2"/>
  <c r="H9" i="2"/>
  <c r="BP51" i="2"/>
  <c r="BP90" i="2"/>
  <c r="BP97" i="2"/>
  <c r="BP161" i="2"/>
  <c r="BP218" i="2"/>
  <c r="Y215" i="2"/>
  <c r="F9" i="2"/>
  <c r="BP22" i="2"/>
  <c r="Y106" i="2"/>
  <c r="J9" i="2"/>
  <c r="A10" i="2"/>
  <c r="Y40" i="2"/>
  <c r="Y135" i="2"/>
  <c r="Y54" i="2"/>
  <c r="BN28" i="2"/>
  <c r="BP117" i="2"/>
  <c r="BP211" i="2"/>
  <c r="Y325" i="2" l="1"/>
  <c r="Z330" i="2"/>
  <c r="Y329" i="2"/>
  <c r="Y326" i="2"/>
  <c r="Y327" i="2"/>
  <c r="Y328" i="2" l="1"/>
  <c r="A338" i="2" l="1"/>
  <c r="C338" i="2"/>
  <c r="B338" i="2"/>
</calcChain>
</file>

<file path=xl/sharedStrings.xml><?xml version="1.0" encoding="utf-8"?>
<sst xmlns="http://schemas.openxmlformats.org/spreadsheetml/2006/main" count="2179" uniqueCount="531">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</sst>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6" t="s">
        <v>26</v>
      </c>
      <c r="E1" s="546"/>
      <c r="F1" s="546"/>
      <c r="G1" s="14" t="s">
        <v>70</v>
      </c>
      <c r="H1" s="546" t="s">
        <v>47</v>
      </c>
      <c r="I1" s="546"/>
      <c r="J1" s="546"/>
      <c r="K1" s="546"/>
      <c r="L1" s="546"/>
      <c r="M1" s="546"/>
      <c r="N1" s="546"/>
      <c r="O1" s="546"/>
      <c r="P1" s="546"/>
      <c r="Q1" s="546"/>
      <c r="R1" s="547" t="s">
        <v>71</v>
      </c>
      <c r="S1" s="548"/>
      <c r="T1" s="54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9"/>
      <c r="R2" s="549"/>
      <c r="S2" s="549"/>
      <c r="T2" s="549"/>
      <c r="U2" s="549"/>
      <c r="V2" s="549"/>
      <c r="W2" s="54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9"/>
      <c r="Q3" s="549"/>
      <c r="R3" s="549"/>
      <c r="S3" s="549"/>
      <c r="T3" s="549"/>
      <c r="U3" s="549"/>
      <c r="V3" s="549"/>
      <c r="W3" s="54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8" t="s">
        <v>8</v>
      </c>
      <c r="B5" s="528"/>
      <c r="C5" s="528"/>
      <c r="D5" s="550"/>
      <c r="E5" s="550"/>
      <c r="F5" s="551" t="s">
        <v>14</v>
      </c>
      <c r="G5" s="551"/>
      <c r="H5" s="550"/>
      <c r="I5" s="550"/>
      <c r="J5" s="550"/>
      <c r="K5" s="550"/>
      <c r="L5" s="550"/>
      <c r="M5" s="550"/>
      <c r="N5" s="75"/>
      <c r="P5" s="27" t="s">
        <v>4</v>
      </c>
      <c r="Q5" s="552">
        <v>45688</v>
      </c>
      <c r="R5" s="552"/>
      <c r="T5" s="553" t="s">
        <v>3</v>
      </c>
      <c r="U5" s="554"/>
      <c r="V5" s="555" t="s">
        <v>517</v>
      </c>
      <c r="W5" s="556"/>
      <c r="AB5" s="59"/>
      <c r="AC5" s="59"/>
      <c r="AD5" s="59"/>
      <c r="AE5" s="59"/>
    </row>
    <row r="6" spans="1:32" s="17" customFormat="1" ht="24" customHeight="1" x14ac:dyDescent="0.2">
      <c r="A6" s="528" t="s">
        <v>1</v>
      </c>
      <c r="B6" s="528"/>
      <c r="C6" s="528"/>
      <c r="D6" s="529" t="s">
        <v>78</v>
      </c>
      <c r="E6" s="529"/>
      <c r="F6" s="529"/>
      <c r="G6" s="529"/>
      <c r="H6" s="529"/>
      <c r="I6" s="529"/>
      <c r="J6" s="529"/>
      <c r="K6" s="529"/>
      <c r="L6" s="529"/>
      <c r="M6" s="529"/>
      <c r="N6" s="76"/>
      <c r="P6" s="27" t="s">
        <v>27</v>
      </c>
      <c r="Q6" s="530" t="str">
        <f>IF(Q5=0," ",CHOOSE(WEEKDAY(Q5,2),"Понедельник","Вторник","Среда","Четверг","Пятница","Суббота","Воскресенье"))</f>
        <v>Пятница</v>
      </c>
      <c r="R6" s="530"/>
      <c r="T6" s="531" t="s">
        <v>5</v>
      </c>
      <c r="U6" s="532"/>
      <c r="V6" s="533" t="s">
        <v>72</v>
      </c>
      <c r="W6" s="53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0"/>
      <c r="M7" s="541"/>
      <c r="N7" s="77"/>
      <c r="P7" s="29"/>
      <c r="Q7" s="48"/>
      <c r="R7" s="48"/>
      <c r="T7" s="531"/>
      <c r="U7" s="532"/>
      <c r="V7" s="535"/>
      <c r="W7" s="536"/>
      <c r="AB7" s="59"/>
      <c r="AC7" s="59"/>
      <c r="AD7" s="59"/>
      <c r="AE7" s="59"/>
    </row>
    <row r="8" spans="1:32" s="17" customFormat="1" ht="25.5" customHeight="1" x14ac:dyDescent="0.2">
      <c r="A8" s="542" t="s">
        <v>58</v>
      </c>
      <c r="B8" s="542"/>
      <c r="C8" s="542"/>
      <c r="D8" s="543" t="s">
        <v>79</v>
      </c>
      <c r="E8" s="543"/>
      <c r="F8" s="543"/>
      <c r="G8" s="543"/>
      <c r="H8" s="543"/>
      <c r="I8" s="543"/>
      <c r="J8" s="543"/>
      <c r="K8" s="543"/>
      <c r="L8" s="543"/>
      <c r="M8" s="543"/>
      <c r="N8" s="78"/>
      <c r="P8" s="27" t="s">
        <v>11</v>
      </c>
      <c r="Q8" s="526">
        <v>0.375</v>
      </c>
      <c r="R8" s="526"/>
      <c r="T8" s="531"/>
      <c r="U8" s="532"/>
      <c r="V8" s="535"/>
      <c r="W8" s="536"/>
      <c r="AB8" s="59"/>
      <c r="AC8" s="59"/>
      <c r="AD8" s="59"/>
      <c r="AE8" s="59"/>
    </row>
    <row r="9" spans="1:32" s="17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8"/>
      <c r="C9" s="518"/>
      <c r="D9" s="519" t="s">
        <v>46</v>
      </c>
      <c r="E9" s="520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8"/>
      <c r="H9" s="544" t="str">
        <f>IF(AND($A$9="Тип доверенности/получателя при получении в адресе перегруза:",$D$9="Разовая доверенность"),"Введите ФИО","")</f>
        <v/>
      </c>
      <c r="I9" s="544"/>
      <c r="J9" s="5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4"/>
      <c r="L9" s="544"/>
      <c r="M9" s="544"/>
      <c r="N9" s="73"/>
      <c r="P9" s="31" t="s">
        <v>15</v>
      </c>
      <c r="Q9" s="545"/>
      <c r="R9" s="545"/>
      <c r="T9" s="531"/>
      <c r="U9" s="532"/>
      <c r="V9" s="537"/>
      <c r="W9" s="53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8"/>
      <c r="C10" s="518"/>
      <c r="D10" s="519"/>
      <c r="E10" s="520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8"/>
      <c r="H10" s="521" t="str">
        <f>IFERROR(VLOOKUP($D$10,Proxy,2,FALSE),"")</f>
        <v/>
      </c>
      <c r="I10" s="521"/>
      <c r="J10" s="521"/>
      <c r="K10" s="521"/>
      <c r="L10" s="521"/>
      <c r="M10" s="521"/>
      <c r="N10" s="74"/>
      <c r="P10" s="31" t="s">
        <v>32</v>
      </c>
      <c r="Q10" s="522"/>
      <c r="R10" s="522"/>
      <c r="U10" s="29" t="s">
        <v>12</v>
      </c>
      <c r="V10" s="523" t="s">
        <v>73</v>
      </c>
      <c r="W10" s="5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25"/>
      <c r="R11" s="525"/>
      <c r="U11" s="29" t="s">
        <v>28</v>
      </c>
      <c r="V11" s="504" t="s">
        <v>55</v>
      </c>
      <c r="W11" s="5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03" t="s">
        <v>74</v>
      </c>
      <c r="B12" s="503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79"/>
      <c r="P12" s="27" t="s">
        <v>30</v>
      </c>
      <c r="Q12" s="526"/>
      <c r="R12" s="526"/>
      <c r="S12" s="28"/>
      <c r="T12"/>
      <c r="U12" s="29" t="s">
        <v>46</v>
      </c>
      <c r="V12" s="527"/>
      <c r="W12" s="527"/>
      <c r="X12"/>
      <c r="AB12" s="59"/>
      <c r="AC12" s="59"/>
      <c r="AD12" s="59"/>
      <c r="AE12" s="59"/>
    </row>
    <row r="13" spans="1:32" s="17" customFormat="1" ht="23.25" customHeight="1" x14ac:dyDescent="0.2">
      <c r="A13" s="503" t="s">
        <v>75</v>
      </c>
      <c r="B13" s="503"/>
      <c r="C13" s="503"/>
      <c r="D13" s="503"/>
      <c r="E13" s="503"/>
      <c r="F13" s="503"/>
      <c r="G13" s="503"/>
      <c r="H13" s="503"/>
      <c r="I13" s="503"/>
      <c r="J13" s="503"/>
      <c r="K13" s="503"/>
      <c r="L13" s="503"/>
      <c r="M13" s="503"/>
      <c r="N13" s="79"/>
      <c r="O13" s="31"/>
      <c r="P13" s="31" t="s">
        <v>31</v>
      </c>
      <c r="Q13" s="504"/>
      <c r="R13" s="5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03" t="s">
        <v>76</v>
      </c>
      <c r="B14" s="503"/>
      <c r="C14" s="503"/>
      <c r="D14" s="503"/>
      <c r="E14" s="503"/>
      <c r="F14" s="503"/>
      <c r="G14" s="503"/>
      <c r="H14" s="503"/>
      <c r="I14" s="503"/>
      <c r="J14" s="503"/>
      <c r="K14" s="503"/>
      <c r="L14" s="503"/>
      <c r="M14" s="50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05" t="s">
        <v>77</v>
      </c>
      <c r="B15" s="505"/>
      <c r="C15" s="505"/>
      <c r="D15" s="505"/>
      <c r="E15" s="505"/>
      <c r="F15" s="505"/>
      <c r="G15" s="505"/>
      <c r="H15" s="505"/>
      <c r="I15" s="505"/>
      <c r="J15" s="505"/>
      <c r="K15" s="505"/>
      <c r="L15" s="505"/>
      <c r="M15" s="505"/>
      <c r="N15" s="80"/>
      <c r="O15"/>
      <c r="P15" s="506" t="s">
        <v>61</v>
      </c>
      <c r="Q15" s="506"/>
      <c r="R15" s="506"/>
      <c r="S15" s="506"/>
      <c r="T15" s="50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7"/>
      <c r="Q16" s="507"/>
      <c r="R16" s="507"/>
      <c r="S16" s="507"/>
      <c r="T16" s="50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9" t="s">
        <v>59</v>
      </c>
      <c r="B17" s="489" t="s">
        <v>49</v>
      </c>
      <c r="C17" s="510" t="s">
        <v>48</v>
      </c>
      <c r="D17" s="512" t="s">
        <v>50</v>
      </c>
      <c r="E17" s="513"/>
      <c r="F17" s="489" t="s">
        <v>21</v>
      </c>
      <c r="G17" s="489" t="s">
        <v>24</v>
      </c>
      <c r="H17" s="489" t="s">
        <v>22</v>
      </c>
      <c r="I17" s="489" t="s">
        <v>23</v>
      </c>
      <c r="J17" s="489" t="s">
        <v>16</v>
      </c>
      <c r="K17" s="489" t="s">
        <v>66</v>
      </c>
      <c r="L17" s="489" t="s">
        <v>68</v>
      </c>
      <c r="M17" s="489" t="s">
        <v>2</v>
      </c>
      <c r="N17" s="489" t="s">
        <v>67</v>
      </c>
      <c r="O17" s="489" t="s">
        <v>25</v>
      </c>
      <c r="P17" s="512" t="s">
        <v>17</v>
      </c>
      <c r="Q17" s="516"/>
      <c r="R17" s="516"/>
      <c r="S17" s="516"/>
      <c r="T17" s="513"/>
      <c r="U17" s="508" t="s">
        <v>56</v>
      </c>
      <c r="V17" s="509"/>
      <c r="W17" s="489" t="s">
        <v>6</v>
      </c>
      <c r="X17" s="489" t="s">
        <v>41</v>
      </c>
      <c r="Y17" s="491" t="s">
        <v>54</v>
      </c>
      <c r="Z17" s="493" t="s">
        <v>18</v>
      </c>
      <c r="AA17" s="495" t="s">
        <v>60</v>
      </c>
      <c r="AB17" s="495" t="s">
        <v>19</v>
      </c>
      <c r="AC17" s="495" t="s">
        <v>69</v>
      </c>
      <c r="AD17" s="497" t="s">
        <v>57</v>
      </c>
      <c r="AE17" s="498"/>
      <c r="AF17" s="499"/>
      <c r="AG17" s="85"/>
      <c r="BD17" s="84" t="s">
        <v>64</v>
      </c>
    </row>
    <row r="18" spans="1:68" ht="14.25" customHeight="1" x14ac:dyDescent="0.2">
      <c r="A18" s="490"/>
      <c r="B18" s="490"/>
      <c r="C18" s="511"/>
      <c r="D18" s="514"/>
      <c r="E18" s="515"/>
      <c r="F18" s="490"/>
      <c r="G18" s="490"/>
      <c r="H18" s="490"/>
      <c r="I18" s="490"/>
      <c r="J18" s="490"/>
      <c r="K18" s="490"/>
      <c r="L18" s="490"/>
      <c r="M18" s="490"/>
      <c r="N18" s="490"/>
      <c r="O18" s="490"/>
      <c r="P18" s="514"/>
      <c r="Q18" s="517"/>
      <c r="R18" s="517"/>
      <c r="S18" s="517"/>
      <c r="T18" s="515"/>
      <c r="U18" s="86" t="s">
        <v>44</v>
      </c>
      <c r="V18" s="86" t="s">
        <v>43</v>
      </c>
      <c r="W18" s="490"/>
      <c r="X18" s="490"/>
      <c r="Y18" s="492"/>
      <c r="Z18" s="494"/>
      <c r="AA18" s="496"/>
      <c r="AB18" s="496"/>
      <c r="AC18" s="496"/>
      <c r="AD18" s="500"/>
      <c r="AE18" s="501"/>
      <c r="AF18" s="502"/>
      <c r="AG18" s="85"/>
      <c r="BD18" s="84"/>
    </row>
    <row r="19" spans="1:68" ht="27.75" customHeight="1" x14ac:dyDescent="0.2">
      <c r="A19" s="388" t="s">
        <v>80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54"/>
      <c r="AB19" s="54"/>
      <c r="AC19" s="54"/>
    </row>
    <row r="20" spans="1:68" ht="16.5" customHeight="1" x14ac:dyDescent="0.25">
      <c r="A20" s="389" t="s">
        <v>80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65"/>
      <c r="AB20" s="65"/>
      <c r="AC20" s="82"/>
    </row>
    <row r="21" spans="1:68" ht="14.25" customHeight="1" x14ac:dyDescent="0.25">
      <c r="A21" s="376" t="s">
        <v>81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47">
        <v>4607111035752</v>
      </c>
      <c r="E22" s="34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8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8" t="s">
        <v>45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54"/>
      <c r="AB25" s="54"/>
      <c r="AC25" s="54"/>
    </row>
    <row r="26" spans="1:68" ht="16.5" customHeight="1" x14ac:dyDescent="0.25">
      <c r="A26" s="389" t="s">
        <v>89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65"/>
      <c r="AB26" s="65"/>
      <c r="AC26" s="82"/>
    </row>
    <row r="27" spans="1:68" ht="14.25" customHeight="1" x14ac:dyDescent="0.25">
      <c r="A27" s="376" t="s">
        <v>90</v>
      </c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  <c r="V27" s="376"/>
      <c r="W27" s="376"/>
      <c r="X27" s="376"/>
      <c r="Y27" s="376"/>
      <c r="Z27" s="376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347">
        <v>4607111036520</v>
      </c>
      <c r="E28" s="34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484" t="s">
        <v>93</v>
      </c>
      <c r="Q28" s="349"/>
      <c r="R28" s="349"/>
      <c r="S28" s="349"/>
      <c r="T28" s="35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347">
        <v>4607111036537</v>
      </c>
      <c r="E29" s="34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485" t="s">
        <v>99</v>
      </c>
      <c r="Q29" s="349"/>
      <c r="R29" s="349"/>
      <c r="S29" s="349"/>
      <c r="T29" s="35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4301132094</v>
      </c>
      <c r="D30" s="347">
        <v>4607111036599</v>
      </c>
      <c r="E30" s="34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180</v>
      </c>
      <c r="P30" s="4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9"/>
      <c r="R30" s="349"/>
      <c r="S30" s="349"/>
      <c r="T30" s="35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4301132095</v>
      </c>
      <c r="D31" s="347">
        <v>4607111036605</v>
      </c>
      <c r="E31" s="34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87</v>
      </c>
      <c r="M31" s="38" t="s">
        <v>85</v>
      </c>
      <c r="N31" s="38"/>
      <c r="O31" s="37">
        <v>180</v>
      </c>
      <c r="P31" s="48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49"/>
      <c r="R31" s="349"/>
      <c r="S31" s="349"/>
      <c r="T31" s="350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88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55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6"/>
      <c r="P32" s="352" t="s">
        <v>40</v>
      </c>
      <c r="Q32" s="353"/>
      <c r="R32" s="353"/>
      <c r="S32" s="353"/>
      <c r="T32" s="353"/>
      <c r="U32" s="353"/>
      <c r="V32" s="35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6"/>
      <c r="P33" s="352" t="s">
        <v>40</v>
      </c>
      <c r="Q33" s="353"/>
      <c r="R33" s="353"/>
      <c r="S33" s="353"/>
      <c r="T33" s="353"/>
      <c r="U33" s="353"/>
      <c r="V33" s="35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9" t="s">
        <v>104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65"/>
      <c r="AB34" s="65"/>
      <c r="AC34" s="82"/>
    </row>
    <row r="35" spans="1:68" ht="14.25" customHeight="1" x14ac:dyDescent="0.25">
      <c r="A35" s="376" t="s">
        <v>81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76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4301071090</v>
      </c>
      <c r="D36" s="347">
        <v>4620207490075</v>
      </c>
      <c r="E36" s="347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82" t="s">
        <v>107</v>
      </c>
      <c r="Q36" s="349"/>
      <c r="R36" s="349"/>
      <c r="S36" s="349"/>
      <c r="T36" s="35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4301070884</v>
      </c>
      <c r="D37" s="347">
        <v>4607111036315</v>
      </c>
      <c r="E37" s="347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8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9"/>
      <c r="R37" s="349"/>
      <c r="S37" s="349"/>
      <c r="T37" s="35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4301071092</v>
      </c>
      <c r="D38" s="347">
        <v>4620207490174</v>
      </c>
      <c r="E38" s="347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86</v>
      </c>
      <c r="L38" s="37" t="s">
        <v>87</v>
      </c>
      <c r="M38" s="38" t="s">
        <v>85</v>
      </c>
      <c r="N38" s="38"/>
      <c r="O38" s="37">
        <v>180</v>
      </c>
      <c r="P38" s="480" t="s">
        <v>114</v>
      </c>
      <c r="Q38" s="349"/>
      <c r="R38" s="349"/>
      <c r="S38" s="349"/>
      <c r="T38" s="350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115</v>
      </c>
      <c r="AG38" s="81"/>
      <c r="AJ38" s="87" t="s">
        <v>88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4301071091</v>
      </c>
      <c r="D39" s="347">
        <v>4620207490044</v>
      </c>
      <c r="E39" s="347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86</v>
      </c>
      <c r="L39" s="37" t="s">
        <v>87</v>
      </c>
      <c r="M39" s="38" t="s">
        <v>85</v>
      </c>
      <c r="N39" s="38"/>
      <c r="O39" s="37">
        <v>180</v>
      </c>
      <c r="P39" s="481" t="s">
        <v>118</v>
      </c>
      <c r="Q39" s="349"/>
      <c r="R39" s="349"/>
      <c r="S39" s="349"/>
      <c r="T39" s="350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119</v>
      </c>
      <c r="AG39" s="81"/>
      <c r="AJ39" s="87" t="s">
        <v>88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6"/>
      <c r="P40" s="352" t="s">
        <v>40</v>
      </c>
      <c r="Q40" s="353"/>
      <c r="R40" s="353"/>
      <c r="S40" s="353"/>
      <c r="T40" s="353"/>
      <c r="U40" s="353"/>
      <c r="V40" s="354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6"/>
      <c r="P41" s="352" t="s">
        <v>40</v>
      </c>
      <c r="Q41" s="353"/>
      <c r="R41" s="353"/>
      <c r="S41" s="353"/>
      <c r="T41" s="353"/>
      <c r="U41" s="353"/>
      <c r="V41" s="354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89" t="s">
        <v>120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65"/>
      <c r="AB42" s="65"/>
      <c r="AC42" s="82"/>
    </row>
    <row r="43" spans="1:68" ht="14.25" customHeight="1" x14ac:dyDescent="0.25">
      <c r="A43" s="376" t="s">
        <v>81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76"/>
      <c r="AA43" s="66"/>
      <c r="AB43" s="66"/>
      <c r="AC43" s="83"/>
    </row>
    <row r="44" spans="1:68" ht="27" customHeight="1" x14ac:dyDescent="0.25">
      <c r="A44" s="63" t="s">
        <v>121</v>
      </c>
      <c r="B44" s="63" t="s">
        <v>122</v>
      </c>
      <c r="C44" s="36">
        <v>4301071032</v>
      </c>
      <c r="D44" s="347">
        <v>4607111038999</v>
      </c>
      <c r="E44" s="347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49"/>
      <c r="R44" s="349"/>
      <c r="S44" s="349"/>
      <c r="T44" s="350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88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347">
        <v>4607111039385</v>
      </c>
      <c r="E45" s="347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7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9"/>
      <c r="R45" s="349"/>
      <c r="S45" s="349"/>
      <c r="T45" s="350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4301070972</v>
      </c>
      <c r="D46" s="347">
        <v>4607111037183</v>
      </c>
      <c r="E46" s="347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86</v>
      </c>
      <c r="L46" s="37" t="s">
        <v>128</v>
      </c>
      <c r="M46" s="38" t="s">
        <v>85</v>
      </c>
      <c r="N46" s="38"/>
      <c r="O46" s="37">
        <v>180</v>
      </c>
      <c r="P46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49"/>
      <c r="R46" s="349"/>
      <c r="S46" s="349"/>
      <c r="T46" s="350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129</v>
      </c>
      <c r="AK46" s="87">
        <v>84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4301071045</v>
      </c>
      <c r="D47" s="347">
        <v>4607111039392</v>
      </c>
      <c r="E47" s="347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7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49"/>
      <c r="R47" s="349"/>
      <c r="S47" s="349"/>
      <c r="T47" s="35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4301070970</v>
      </c>
      <c r="D48" s="347">
        <v>4607111037091</v>
      </c>
      <c r="E48" s="347"/>
      <c r="F48" s="62">
        <v>0.43</v>
      </c>
      <c r="G48" s="37">
        <v>16</v>
      </c>
      <c r="H48" s="62">
        <v>6.88</v>
      </c>
      <c r="I48" s="62">
        <v>7.11</v>
      </c>
      <c r="J48" s="37">
        <v>84</v>
      </c>
      <c r="K48" s="37" t="s">
        <v>86</v>
      </c>
      <c r="L48" s="37" t="s">
        <v>135</v>
      </c>
      <c r="M48" s="38" t="s">
        <v>85</v>
      </c>
      <c r="N48" s="38"/>
      <c r="O48" s="37">
        <v>180</v>
      </c>
      <c r="P48" s="47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49"/>
      <c r="R48" s="349"/>
      <c r="S48" s="349"/>
      <c r="T48" s="35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4301071031</v>
      </c>
      <c r="D49" s="347">
        <v>4607111038982</v>
      </c>
      <c r="E49" s="347"/>
      <c r="F49" s="62">
        <v>0.7</v>
      </c>
      <c r="G49" s="37">
        <v>10</v>
      </c>
      <c r="H49" s="62">
        <v>7</v>
      </c>
      <c r="I49" s="62">
        <v>7.2859999999999996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7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49"/>
      <c r="R49" s="349"/>
      <c r="S49" s="349"/>
      <c r="T49" s="350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88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4301070971</v>
      </c>
      <c r="D50" s="347">
        <v>4607111036902</v>
      </c>
      <c r="E50" s="347"/>
      <c r="F50" s="62">
        <v>0.9</v>
      </c>
      <c r="G50" s="37">
        <v>8</v>
      </c>
      <c r="H50" s="62">
        <v>7.2</v>
      </c>
      <c r="I50" s="62">
        <v>7.43</v>
      </c>
      <c r="J50" s="37">
        <v>84</v>
      </c>
      <c r="K50" s="37" t="s">
        <v>86</v>
      </c>
      <c r="L50" s="37" t="s">
        <v>135</v>
      </c>
      <c r="M50" s="38" t="s">
        <v>85</v>
      </c>
      <c r="N50" s="38"/>
      <c r="O50" s="37">
        <v>180</v>
      </c>
      <c r="P50" s="4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49"/>
      <c r="R50" s="349"/>
      <c r="S50" s="349"/>
      <c r="T50" s="350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4301071046</v>
      </c>
      <c r="D51" s="347">
        <v>4607111039354</v>
      </c>
      <c r="E51" s="347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87</v>
      </c>
      <c r="M51" s="38" t="s">
        <v>85</v>
      </c>
      <c r="N51" s="38"/>
      <c r="O51" s="37">
        <v>180</v>
      </c>
      <c r="P51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49"/>
      <c r="R51" s="349"/>
      <c r="S51" s="349"/>
      <c r="T51" s="350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88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143</v>
      </c>
      <c r="B52" s="63" t="s">
        <v>144</v>
      </c>
      <c r="C52" s="36">
        <v>4301071047</v>
      </c>
      <c r="D52" s="347">
        <v>4607111039330</v>
      </c>
      <c r="E52" s="347"/>
      <c r="F52" s="62">
        <v>0.7</v>
      </c>
      <c r="G52" s="37">
        <v>10</v>
      </c>
      <c r="H52" s="62">
        <v>7</v>
      </c>
      <c r="I52" s="62">
        <v>7.3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7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49"/>
      <c r="R52" s="349"/>
      <c r="S52" s="349"/>
      <c r="T52" s="350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132</v>
      </c>
      <c r="AG52" s="81"/>
      <c r="AJ52" s="87" t="s">
        <v>88</v>
      </c>
      <c r="AK52" s="87">
        <v>1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145</v>
      </c>
      <c r="B53" s="63" t="s">
        <v>146</v>
      </c>
      <c r="C53" s="36">
        <v>4301070968</v>
      </c>
      <c r="D53" s="347">
        <v>4607111036889</v>
      </c>
      <c r="E53" s="347"/>
      <c r="F53" s="62">
        <v>0.9</v>
      </c>
      <c r="G53" s="37">
        <v>8</v>
      </c>
      <c r="H53" s="62">
        <v>7.2</v>
      </c>
      <c r="I53" s="62">
        <v>7.4859999999999998</v>
      </c>
      <c r="J53" s="37">
        <v>84</v>
      </c>
      <c r="K53" s="37" t="s">
        <v>86</v>
      </c>
      <c r="L53" s="37" t="s">
        <v>128</v>
      </c>
      <c r="M53" s="38" t="s">
        <v>85</v>
      </c>
      <c r="N53" s="38"/>
      <c r="O53" s="37">
        <v>180</v>
      </c>
      <c r="P53" s="47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49"/>
      <c r="R53" s="349"/>
      <c r="S53" s="349"/>
      <c r="T53" s="350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132</v>
      </c>
      <c r="AG53" s="81"/>
      <c r="AJ53" s="87" t="s">
        <v>129</v>
      </c>
      <c r="AK53" s="87">
        <v>84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89" t="s">
        <v>147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65"/>
      <c r="AB56" s="65"/>
      <c r="AC56" s="82"/>
    </row>
    <row r="57" spans="1:68" ht="14.25" customHeight="1" x14ac:dyDescent="0.25">
      <c r="A57" s="376" t="s">
        <v>148</v>
      </c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66"/>
      <c r="AB57" s="66"/>
      <c r="AC57" s="83"/>
    </row>
    <row r="58" spans="1:68" ht="27" customHeight="1" x14ac:dyDescent="0.25">
      <c r="A58" s="63" t="s">
        <v>149</v>
      </c>
      <c r="B58" s="63" t="s">
        <v>150</v>
      </c>
      <c r="C58" s="36">
        <v>4301100079</v>
      </c>
      <c r="D58" s="347">
        <v>4607111037077</v>
      </c>
      <c r="E58" s="347"/>
      <c r="F58" s="62">
        <v>0.2</v>
      </c>
      <c r="G58" s="37">
        <v>6</v>
      </c>
      <c r="H58" s="62">
        <v>1.2</v>
      </c>
      <c r="I58" s="62">
        <v>2.46</v>
      </c>
      <c r="J58" s="37">
        <v>140</v>
      </c>
      <c r="K58" s="37" t="s">
        <v>96</v>
      </c>
      <c r="L58" s="37" t="s">
        <v>87</v>
      </c>
      <c r="M58" s="38" t="s">
        <v>85</v>
      </c>
      <c r="N58" s="38"/>
      <c r="O58" s="37">
        <v>365</v>
      </c>
      <c r="P58" s="469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49"/>
      <c r="R58" s="349"/>
      <c r="S58" s="349"/>
      <c r="T58" s="350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7" t="s">
        <v>151</v>
      </c>
      <c r="AG58" s="81"/>
      <c r="AJ58" s="87" t="s">
        <v>88</v>
      </c>
      <c r="AK58" s="87">
        <v>1</v>
      </c>
      <c r="BB58" s="128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6"/>
      <c r="P60" s="352" t="s">
        <v>40</v>
      </c>
      <c r="Q60" s="353"/>
      <c r="R60" s="353"/>
      <c r="S60" s="353"/>
      <c r="T60" s="353"/>
      <c r="U60" s="353"/>
      <c r="V60" s="354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376" t="s">
        <v>90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6"/>
      <c r="X61" s="376"/>
      <c r="Y61" s="376"/>
      <c r="Z61" s="376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4301132044</v>
      </c>
      <c r="D62" s="347">
        <v>4607111036971</v>
      </c>
      <c r="E62" s="347"/>
      <c r="F62" s="62">
        <v>0.25</v>
      </c>
      <c r="G62" s="37">
        <v>6</v>
      </c>
      <c r="H62" s="62">
        <v>1.5</v>
      </c>
      <c r="I62" s="62">
        <v>1.86</v>
      </c>
      <c r="J62" s="37">
        <v>140</v>
      </c>
      <c r="K62" s="37" t="s">
        <v>96</v>
      </c>
      <c r="L62" s="37" t="s">
        <v>87</v>
      </c>
      <c r="M62" s="38" t="s">
        <v>85</v>
      </c>
      <c r="N62" s="38"/>
      <c r="O62" s="37">
        <v>365</v>
      </c>
      <c r="P62" s="46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49"/>
      <c r="R62" s="349"/>
      <c r="S62" s="349"/>
      <c r="T62" s="350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154</v>
      </c>
      <c r="AG62" s="81"/>
      <c r="AJ62" s="87" t="s">
        <v>88</v>
      </c>
      <c r="AK62" s="87">
        <v>1</v>
      </c>
      <c r="BB62" s="130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376" t="s">
        <v>155</v>
      </c>
      <c r="B65" s="376"/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6"/>
      <c r="P65" s="376"/>
      <c r="Q65" s="376"/>
      <c r="R65" s="376"/>
      <c r="S65" s="376"/>
      <c r="T65" s="376"/>
      <c r="U65" s="376"/>
      <c r="V65" s="376"/>
      <c r="W65" s="376"/>
      <c r="X65" s="376"/>
      <c r="Y65" s="376"/>
      <c r="Z65" s="376"/>
      <c r="AA65" s="66"/>
      <c r="AB65" s="66"/>
      <c r="AC65" s="83"/>
    </row>
    <row r="66" spans="1:68" ht="27" customHeight="1" x14ac:dyDescent="0.25">
      <c r="A66" s="63" t="s">
        <v>156</v>
      </c>
      <c r="B66" s="63" t="s">
        <v>157</v>
      </c>
      <c r="C66" s="36">
        <v>4301136018</v>
      </c>
      <c r="D66" s="347">
        <v>4607111037008</v>
      </c>
      <c r="E66" s="347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87</v>
      </c>
      <c r="M66" s="38" t="s">
        <v>85</v>
      </c>
      <c r="N66" s="38"/>
      <c r="O66" s="37">
        <v>365</v>
      </c>
      <c r="P66" s="46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31" t="s">
        <v>158</v>
      </c>
      <c r="AG66" s="81"/>
      <c r="AJ66" s="87" t="s">
        <v>88</v>
      </c>
      <c r="AK66" s="87">
        <v>1</v>
      </c>
      <c r="BB66" s="132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4301136015</v>
      </c>
      <c r="D67" s="347">
        <v>4607111037398</v>
      </c>
      <c r="E67" s="347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87</v>
      </c>
      <c r="M67" s="38" t="s">
        <v>85</v>
      </c>
      <c r="N67" s="38"/>
      <c r="O67" s="37">
        <v>365</v>
      </c>
      <c r="P67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33" t="s">
        <v>158</v>
      </c>
      <c r="AG67" s="81"/>
      <c r="AJ67" s="87" t="s">
        <v>88</v>
      </c>
      <c r="AK67" s="87">
        <v>1</v>
      </c>
      <c r="BB67" s="134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55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6"/>
      <c r="P68" s="352" t="s">
        <v>40</v>
      </c>
      <c r="Q68" s="353"/>
      <c r="R68" s="353"/>
      <c r="S68" s="353"/>
      <c r="T68" s="353"/>
      <c r="U68" s="353"/>
      <c r="V68" s="354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376" t="s">
        <v>161</v>
      </c>
      <c r="B70" s="376"/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  <c r="P70" s="376"/>
      <c r="Q70" s="376"/>
      <c r="R70" s="376"/>
      <c r="S70" s="376"/>
      <c r="T70" s="376"/>
      <c r="U70" s="376"/>
      <c r="V70" s="376"/>
      <c r="W70" s="376"/>
      <c r="X70" s="376"/>
      <c r="Y70" s="376"/>
      <c r="Z70" s="376"/>
      <c r="AA70" s="66"/>
      <c r="AB70" s="66"/>
      <c r="AC70" s="83"/>
    </row>
    <row r="71" spans="1:68" ht="27" customHeight="1" x14ac:dyDescent="0.25">
      <c r="A71" s="63" t="s">
        <v>162</v>
      </c>
      <c r="B71" s="63" t="s">
        <v>163</v>
      </c>
      <c r="C71" s="36">
        <v>4301135127</v>
      </c>
      <c r="D71" s="347">
        <v>4607111036995</v>
      </c>
      <c r="E71" s="347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96</v>
      </c>
      <c r="L71" s="37" t="s">
        <v>87</v>
      </c>
      <c r="M71" s="38" t="s">
        <v>85</v>
      </c>
      <c r="N71" s="38"/>
      <c r="O71" s="37">
        <v>365</v>
      </c>
      <c r="P71" s="46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49"/>
      <c r="R71" s="349"/>
      <c r="S71" s="349"/>
      <c r="T71" s="350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158</v>
      </c>
      <c r="AG71" s="81"/>
      <c r="AJ71" s="87" t="s">
        <v>88</v>
      </c>
      <c r="AK71" s="87">
        <v>1</v>
      </c>
      <c r="BB71" s="136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4301135200</v>
      </c>
      <c r="D72" s="347">
        <v>4607111038159</v>
      </c>
      <c r="E72" s="347"/>
      <c r="F72" s="62">
        <v>0.25</v>
      </c>
      <c r="G72" s="37">
        <v>6</v>
      </c>
      <c r="H72" s="62">
        <v>1.5</v>
      </c>
      <c r="I72" s="62">
        <v>1.86</v>
      </c>
      <c r="J72" s="37">
        <v>140</v>
      </c>
      <c r="K72" s="37" t="s">
        <v>96</v>
      </c>
      <c r="L72" s="37" t="s">
        <v>87</v>
      </c>
      <c r="M72" s="38" t="s">
        <v>85</v>
      </c>
      <c r="N72" s="38"/>
      <c r="O72" s="37">
        <v>365</v>
      </c>
      <c r="P72" s="466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49"/>
      <c r="R72" s="349"/>
      <c r="S72" s="349"/>
      <c r="T72" s="350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166</v>
      </c>
      <c r="AG72" s="81"/>
      <c r="AJ72" s="87" t="s">
        <v>88</v>
      </c>
      <c r="AK72" s="87">
        <v>1</v>
      </c>
      <c r="BB72" s="138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4301135199</v>
      </c>
      <c r="D73" s="347">
        <v>4607111038166</v>
      </c>
      <c r="E73" s="347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96</v>
      </c>
      <c r="L73" s="37" t="s">
        <v>87</v>
      </c>
      <c r="M73" s="38" t="s">
        <v>85</v>
      </c>
      <c r="N73" s="38"/>
      <c r="O73" s="37">
        <v>365</v>
      </c>
      <c r="P73" s="462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49"/>
      <c r="R73" s="349"/>
      <c r="S73" s="349"/>
      <c r="T73" s="350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166</v>
      </c>
      <c r="AG73" s="81"/>
      <c r="AJ73" s="87" t="s">
        <v>88</v>
      </c>
      <c r="AK73" s="87">
        <v>1</v>
      </c>
      <c r="BB73" s="140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355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6"/>
      <c r="P74" s="352" t="s">
        <v>40</v>
      </c>
      <c r="Q74" s="353"/>
      <c r="R74" s="353"/>
      <c r="S74" s="353"/>
      <c r="T74" s="353"/>
      <c r="U74" s="353"/>
      <c r="V74" s="354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389" t="s">
        <v>169</v>
      </c>
      <c r="B76" s="389"/>
      <c r="C76" s="389"/>
      <c r="D76" s="389"/>
      <c r="E76" s="389"/>
      <c r="F76" s="389"/>
      <c r="G76" s="389"/>
      <c r="H76" s="389"/>
      <c r="I76" s="389"/>
      <c r="J76" s="389"/>
      <c r="K76" s="389"/>
      <c r="L76" s="389"/>
      <c r="M76" s="389"/>
      <c r="N76" s="389"/>
      <c r="O76" s="389"/>
      <c r="P76" s="389"/>
      <c r="Q76" s="389"/>
      <c r="R76" s="389"/>
      <c r="S76" s="389"/>
      <c r="T76" s="389"/>
      <c r="U76" s="389"/>
      <c r="V76" s="389"/>
      <c r="W76" s="389"/>
      <c r="X76" s="389"/>
      <c r="Y76" s="389"/>
      <c r="Z76" s="389"/>
      <c r="AA76" s="65"/>
      <c r="AB76" s="65"/>
      <c r="AC76" s="82"/>
    </row>
    <row r="77" spans="1:68" ht="14.25" customHeight="1" x14ac:dyDescent="0.25">
      <c r="A77" s="376" t="s">
        <v>81</v>
      </c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76"/>
      <c r="V77" s="376"/>
      <c r="W77" s="376"/>
      <c r="X77" s="376"/>
      <c r="Y77" s="376"/>
      <c r="Z77" s="376"/>
      <c r="AA77" s="66"/>
      <c r="AB77" s="66"/>
      <c r="AC77" s="83"/>
    </row>
    <row r="78" spans="1:68" ht="27" customHeight="1" x14ac:dyDescent="0.25">
      <c r="A78" s="63" t="s">
        <v>170</v>
      </c>
      <c r="B78" s="63" t="s">
        <v>171</v>
      </c>
      <c r="C78" s="36">
        <v>4301070977</v>
      </c>
      <c r="D78" s="347">
        <v>4607111037411</v>
      </c>
      <c r="E78" s="347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173</v>
      </c>
      <c r="L78" s="37" t="s">
        <v>135</v>
      </c>
      <c r="M78" s="38" t="s">
        <v>85</v>
      </c>
      <c r="N78" s="38"/>
      <c r="O78" s="37">
        <v>180</v>
      </c>
      <c r="P78" s="46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41" t="s">
        <v>172</v>
      </c>
      <c r="AG78" s="81"/>
      <c r="AJ78" s="87" t="s">
        <v>136</v>
      </c>
      <c r="AK78" s="87">
        <v>18</v>
      </c>
      <c r="BB78" s="142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174</v>
      </c>
      <c r="B79" s="63" t="s">
        <v>175</v>
      </c>
      <c r="C79" s="36">
        <v>4301070981</v>
      </c>
      <c r="D79" s="347">
        <v>4607111036728</v>
      </c>
      <c r="E79" s="347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128</v>
      </c>
      <c r="M79" s="38" t="s">
        <v>85</v>
      </c>
      <c r="N79" s="38"/>
      <c r="O79" s="37">
        <v>180</v>
      </c>
      <c r="P79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43" t="s">
        <v>172</v>
      </c>
      <c r="AG79" s="81"/>
      <c r="AJ79" s="87" t="s">
        <v>129</v>
      </c>
      <c r="AK79" s="87">
        <v>144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89" t="s">
        <v>176</v>
      </c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65"/>
      <c r="AB82" s="65"/>
      <c r="AC82" s="82"/>
    </row>
    <row r="83" spans="1:68" ht="14.25" customHeight="1" x14ac:dyDescent="0.25">
      <c r="A83" s="376" t="s">
        <v>161</v>
      </c>
      <c r="B83" s="376"/>
      <c r="C83" s="376"/>
      <c r="D83" s="376"/>
      <c r="E83" s="376"/>
      <c r="F83" s="376"/>
      <c r="G83" s="376"/>
      <c r="H83" s="376"/>
      <c r="I83" s="376"/>
      <c r="J83" s="376"/>
      <c r="K83" s="376"/>
      <c r="L83" s="376"/>
      <c r="M83" s="376"/>
      <c r="N83" s="376"/>
      <c r="O83" s="376"/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  <c r="AA83" s="66"/>
      <c r="AB83" s="66"/>
      <c r="AC83" s="83"/>
    </row>
    <row r="84" spans="1:68" ht="27" customHeight="1" x14ac:dyDescent="0.25">
      <c r="A84" s="63" t="s">
        <v>177</v>
      </c>
      <c r="B84" s="63" t="s">
        <v>178</v>
      </c>
      <c r="C84" s="36">
        <v>4301135584</v>
      </c>
      <c r="D84" s="347">
        <v>4607111033659</v>
      </c>
      <c r="E84" s="34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87</v>
      </c>
      <c r="M84" s="38" t="s">
        <v>85</v>
      </c>
      <c r="N84" s="38"/>
      <c r="O84" s="37">
        <v>180</v>
      </c>
      <c r="P84" s="461" t="s">
        <v>179</v>
      </c>
      <c r="Q84" s="349"/>
      <c r="R84" s="349"/>
      <c r="S84" s="349"/>
      <c r="T84" s="350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45" t="s">
        <v>180</v>
      </c>
      <c r="AG84" s="81"/>
      <c r="AJ84" s="87" t="s">
        <v>88</v>
      </c>
      <c r="AK84" s="87">
        <v>1</v>
      </c>
      <c r="BB84" s="146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56"/>
      <c r="P85" s="352" t="s">
        <v>40</v>
      </c>
      <c r="Q85" s="353"/>
      <c r="R85" s="353"/>
      <c r="S85" s="353"/>
      <c r="T85" s="353"/>
      <c r="U85" s="353"/>
      <c r="V85" s="354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389" t="s">
        <v>181</v>
      </c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389"/>
      <c r="P87" s="389"/>
      <c r="Q87" s="389"/>
      <c r="R87" s="389"/>
      <c r="S87" s="389"/>
      <c r="T87" s="389"/>
      <c r="U87" s="389"/>
      <c r="V87" s="389"/>
      <c r="W87" s="389"/>
      <c r="X87" s="389"/>
      <c r="Y87" s="389"/>
      <c r="Z87" s="389"/>
      <c r="AA87" s="65"/>
      <c r="AB87" s="65"/>
      <c r="AC87" s="82"/>
    </row>
    <row r="88" spans="1:68" ht="14.25" customHeight="1" x14ac:dyDescent="0.25">
      <c r="A88" s="376" t="s">
        <v>182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76"/>
      <c r="AA88" s="66"/>
      <c r="AB88" s="66"/>
      <c r="AC88" s="83"/>
    </row>
    <row r="89" spans="1:68" ht="27" customHeight="1" x14ac:dyDescent="0.25">
      <c r="A89" s="63" t="s">
        <v>183</v>
      </c>
      <c r="B89" s="63" t="s">
        <v>184</v>
      </c>
      <c r="C89" s="36">
        <v>4301131022</v>
      </c>
      <c r="D89" s="347">
        <v>4607111034120</v>
      </c>
      <c r="E89" s="347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135</v>
      </c>
      <c r="M89" s="38" t="s">
        <v>85</v>
      </c>
      <c r="N89" s="38"/>
      <c r="O89" s="37">
        <v>180</v>
      </c>
      <c r="P89" s="45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49"/>
      <c r="R89" s="349"/>
      <c r="S89" s="349"/>
      <c r="T89" s="350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7" t="s">
        <v>185</v>
      </c>
      <c r="AG89" s="81"/>
      <c r="AJ89" s="87" t="s">
        <v>136</v>
      </c>
      <c r="AK89" s="87">
        <v>14</v>
      </c>
      <c r="BB89" s="148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186</v>
      </c>
      <c r="B90" s="63" t="s">
        <v>187</v>
      </c>
      <c r="C90" s="36">
        <v>4301131021</v>
      </c>
      <c r="D90" s="347">
        <v>4607111034137</v>
      </c>
      <c r="E90" s="347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135</v>
      </c>
      <c r="M90" s="38" t="s">
        <v>85</v>
      </c>
      <c r="N90" s="38"/>
      <c r="O90" s="37">
        <v>180</v>
      </c>
      <c r="P90" s="45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9"/>
      <c r="R90" s="349"/>
      <c r="S90" s="349"/>
      <c r="T90" s="350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188</v>
      </c>
      <c r="AG90" s="81"/>
      <c r="AJ90" s="87" t="s">
        <v>136</v>
      </c>
      <c r="AK90" s="87">
        <v>14</v>
      </c>
      <c r="BB90" s="150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355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6"/>
      <c r="P91" s="352" t="s">
        <v>40</v>
      </c>
      <c r="Q91" s="353"/>
      <c r="R91" s="353"/>
      <c r="S91" s="353"/>
      <c r="T91" s="353"/>
      <c r="U91" s="353"/>
      <c r="V91" s="354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52" t="s">
        <v>40</v>
      </c>
      <c r="Q92" s="353"/>
      <c r="R92" s="353"/>
      <c r="S92" s="353"/>
      <c r="T92" s="353"/>
      <c r="U92" s="353"/>
      <c r="V92" s="354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389" t="s">
        <v>189</v>
      </c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389"/>
      <c r="P93" s="389"/>
      <c r="Q93" s="389"/>
      <c r="R93" s="389"/>
      <c r="S93" s="389"/>
      <c r="T93" s="389"/>
      <c r="U93" s="389"/>
      <c r="V93" s="389"/>
      <c r="W93" s="389"/>
      <c r="X93" s="389"/>
      <c r="Y93" s="389"/>
      <c r="Z93" s="389"/>
      <c r="AA93" s="65"/>
      <c r="AB93" s="65"/>
      <c r="AC93" s="82"/>
    </row>
    <row r="94" spans="1:68" ht="14.25" customHeight="1" x14ac:dyDescent="0.25">
      <c r="A94" s="376" t="s">
        <v>161</v>
      </c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  <c r="O94" s="376"/>
      <c r="P94" s="376"/>
      <c r="Q94" s="376"/>
      <c r="R94" s="376"/>
      <c r="S94" s="376"/>
      <c r="T94" s="376"/>
      <c r="U94" s="376"/>
      <c r="V94" s="376"/>
      <c r="W94" s="376"/>
      <c r="X94" s="376"/>
      <c r="Y94" s="376"/>
      <c r="Z94" s="376"/>
      <c r="AA94" s="66"/>
      <c r="AB94" s="66"/>
      <c r="AC94" s="83"/>
    </row>
    <row r="95" spans="1:68" ht="27" customHeight="1" x14ac:dyDescent="0.25">
      <c r="A95" s="63" t="s">
        <v>190</v>
      </c>
      <c r="B95" s="63" t="s">
        <v>191</v>
      </c>
      <c r="C95" s="36">
        <v>4301135569</v>
      </c>
      <c r="D95" s="347">
        <v>4607111033628</v>
      </c>
      <c r="E95" s="347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87</v>
      </c>
      <c r="M95" s="38" t="s">
        <v>85</v>
      </c>
      <c r="N95" s="38"/>
      <c r="O95" s="37">
        <v>180</v>
      </c>
      <c r="P95" s="456" t="s">
        <v>192</v>
      </c>
      <c r="Q95" s="349"/>
      <c r="R95" s="349"/>
      <c r="S95" s="349"/>
      <c r="T95" s="350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51" t="s">
        <v>180</v>
      </c>
      <c r="AG95" s="81"/>
      <c r="AJ95" s="87" t="s">
        <v>88</v>
      </c>
      <c r="AK95" s="87">
        <v>1</v>
      </c>
      <c r="BB95" s="152" t="s">
        <v>95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193</v>
      </c>
      <c r="B96" s="63" t="s">
        <v>194</v>
      </c>
      <c r="C96" s="36">
        <v>4301135565</v>
      </c>
      <c r="D96" s="347">
        <v>4607111033451</v>
      </c>
      <c r="E96" s="347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87</v>
      </c>
      <c r="M96" s="38" t="s">
        <v>85</v>
      </c>
      <c r="N96" s="38"/>
      <c r="O96" s="37">
        <v>180</v>
      </c>
      <c r="P96" s="45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9"/>
      <c r="R96" s="349"/>
      <c r="S96" s="349"/>
      <c r="T96" s="350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180</v>
      </c>
      <c r="AG96" s="81"/>
      <c r="AJ96" s="87" t="s">
        <v>88</v>
      </c>
      <c r="AK96" s="87">
        <v>1</v>
      </c>
      <c r="BB96" s="154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195</v>
      </c>
      <c r="B97" s="63" t="s">
        <v>196</v>
      </c>
      <c r="C97" s="36">
        <v>4301135575</v>
      </c>
      <c r="D97" s="347">
        <v>4607111035141</v>
      </c>
      <c r="E97" s="347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87</v>
      </c>
      <c r="M97" s="38" t="s">
        <v>85</v>
      </c>
      <c r="N97" s="38"/>
      <c r="O97" s="37">
        <v>180</v>
      </c>
      <c r="P97" s="452" t="s">
        <v>197</v>
      </c>
      <c r="Q97" s="349"/>
      <c r="R97" s="349"/>
      <c r="S97" s="349"/>
      <c r="T97" s="350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198</v>
      </c>
      <c r="AG97" s="81"/>
      <c r="AJ97" s="87" t="s">
        <v>88</v>
      </c>
      <c r="AK97" s="87">
        <v>1</v>
      </c>
      <c r="BB97" s="156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4301135578</v>
      </c>
      <c r="D98" s="347">
        <v>4607111033444</v>
      </c>
      <c r="E98" s="347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87</v>
      </c>
      <c r="M98" s="38" t="s">
        <v>85</v>
      </c>
      <c r="N98" s="38"/>
      <c r="O98" s="37">
        <v>180</v>
      </c>
      <c r="P98" s="45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9"/>
      <c r="R98" s="349"/>
      <c r="S98" s="349"/>
      <c r="T98" s="35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180</v>
      </c>
      <c r="AG98" s="81"/>
      <c r="AJ98" s="87" t="s">
        <v>88</v>
      </c>
      <c r="AK98" s="87">
        <v>1</v>
      </c>
      <c r="BB98" s="158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4301135290</v>
      </c>
      <c r="D99" s="347">
        <v>4607111035028</v>
      </c>
      <c r="E99" s="347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96</v>
      </c>
      <c r="L99" s="37" t="s">
        <v>87</v>
      </c>
      <c r="M99" s="38" t="s">
        <v>85</v>
      </c>
      <c r="N99" s="38"/>
      <c r="O99" s="37">
        <v>180</v>
      </c>
      <c r="P99" s="45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9"/>
      <c r="R99" s="349"/>
      <c r="S99" s="349"/>
      <c r="T99" s="35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198</v>
      </c>
      <c r="AG99" s="81"/>
      <c r="AJ99" s="87" t="s">
        <v>88</v>
      </c>
      <c r="AK99" s="87">
        <v>1</v>
      </c>
      <c r="BB99" s="160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4301135285</v>
      </c>
      <c r="D100" s="347">
        <v>4607111036407</v>
      </c>
      <c r="E100" s="347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96</v>
      </c>
      <c r="L100" s="37" t="s">
        <v>135</v>
      </c>
      <c r="M100" s="38" t="s">
        <v>85</v>
      </c>
      <c r="N100" s="38"/>
      <c r="O100" s="37">
        <v>180</v>
      </c>
      <c r="P100" s="4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9"/>
      <c r="R100" s="349"/>
      <c r="S100" s="349"/>
      <c r="T100" s="350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205</v>
      </c>
      <c r="AG100" s="81"/>
      <c r="AJ100" s="87" t="s">
        <v>136</v>
      </c>
      <c r="AK100" s="87">
        <v>14</v>
      </c>
      <c r="BB100" s="162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355"/>
      <c r="B101" s="355"/>
      <c r="C101" s="355"/>
      <c r="D101" s="355"/>
      <c r="E101" s="355"/>
      <c r="F101" s="355"/>
      <c r="G101" s="355"/>
      <c r="H101" s="355"/>
      <c r="I101" s="355"/>
      <c r="J101" s="355"/>
      <c r="K101" s="355"/>
      <c r="L101" s="355"/>
      <c r="M101" s="355"/>
      <c r="N101" s="355"/>
      <c r="O101" s="356"/>
      <c r="P101" s="352" t="s">
        <v>40</v>
      </c>
      <c r="Q101" s="353"/>
      <c r="R101" s="353"/>
      <c r="S101" s="353"/>
      <c r="T101" s="353"/>
      <c r="U101" s="353"/>
      <c r="V101" s="354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389" t="s">
        <v>206</v>
      </c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65"/>
      <c r="AB103" s="65"/>
      <c r="AC103" s="82"/>
    </row>
    <row r="104" spans="1:68" ht="14.25" customHeight="1" x14ac:dyDescent="0.25">
      <c r="A104" s="376" t="s">
        <v>207</v>
      </c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6"/>
      <c r="O104" s="376"/>
      <c r="P104" s="376"/>
      <c r="Q104" s="376"/>
      <c r="R104" s="376"/>
      <c r="S104" s="376"/>
      <c r="T104" s="376"/>
      <c r="U104" s="376"/>
      <c r="V104" s="376"/>
      <c r="W104" s="376"/>
      <c r="X104" s="376"/>
      <c r="Y104" s="376"/>
      <c r="Z104" s="376"/>
      <c r="AA104" s="66"/>
      <c r="AB104" s="66"/>
      <c r="AC104" s="83"/>
    </row>
    <row r="105" spans="1:68" ht="27" customHeight="1" x14ac:dyDescent="0.25">
      <c r="A105" s="63" t="s">
        <v>208</v>
      </c>
      <c r="B105" s="63" t="s">
        <v>209</v>
      </c>
      <c r="C105" s="36">
        <v>4301190068</v>
      </c>
      <c r="D105" s="347">
        <v>4620207490365</v>
      </c>
      <c r="E105" s="347"/>
      <c r="F105" s="62">
        <v>7.0000000000000007E-2</v>
      </c>
      <c r="G105" s="37">
        <v>30</v>
      </c>
      <c r="H105" s="62">
        <v>2.1</v>
      </c>
      <c r="I105" s="62">
        <v>2.25</v>
      </c>
      <c r="J105" s="37">
        <v>100</v>
      </c>
      <c r="K105" s="37" t="s">
        <v>212</v>
      </c>
      <c r="L105" s="37" t="s">
        <v>87</v>
      </c>
      <c r="M105" s="38" t="s">
        <v>85</v>
      </c>
      <c r="N105" s="38"/>
      <c r="O105" s="37">
        <v>180</v>
      </c>
      <c r="P105" s="451" t="s">
        <v>210</v>
      </c>
      <c r="Q105" s="349"/>
      <c r="R105" s="349"/>
      <c r="S105" s="349"/>
      <c r="T105" s="350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IFERROR(IF(X105="","",X105*0.0095),"")</f>
        <v>0</v>
      </c>
      <c r="AA105" s="68" t="s">
        <v>46</v>
      </c>
      <c r="AB105" s="69" t="s">
        <v>46</v>
      </c>
      <c r="AC105" s="163" t="s">
        <v>211</v>
      </c>
      <c r="AG105" s="81"/>
      <c r="AJ105" s="87" t="s">
        <v>88</v>
      </c>
      <c r="AK105" s="87">
        <v>1</v>
      </c>
      <c r="BB105" s="164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6"/>
      <c r="P106" s="352" t="s">
        <v>40</v>
      </c>
      <c r="Q106" s="353"/>
      <c r="R106" s="353"/>
      <c r="S106" s="353"/>
      <c r="T106" s="353"/>
      <c r="U106" s="353"/>
      <c r="V106" s="354"/>
      <c r="W106" s="42" t="s">
        <v>39</v>
      </c>
      <c r="X106" s="43">
        <f>IFERROR(SUM(X105:X105),"0")</f>
        <v>0</v>
      </c>
      <c r="Y106" s="43">
        <f>IFERROR(SUM(Y105:Y105),"0")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355"/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6"/>
      <c r="P107" s="352" t="s">
        <v>40</v>
      </c>
      <c r="Q107" s="353"/>
      <c r="R107" s="353"/>
      <c r="S107" s="353"/>
      <c r="T107" s="353"/>
      <c r="U107" s="353"/>
      <c r="V107" s="354"/>
      <c r="W107" s="42" t="s">
        <v>0</v>
      </c>
      <c r="X107" s="43">
        <f>IFERROR(SUMPRODUCT(X105:X105*H105:H105),"0")</f>
        <v>0</v>
      </c>
      <c r="Y107" s="43">
        <f>IFERROR(SUMPRODUCT(Y105:Y105*H105:H105),"0")</f>
        <v>0</v>
      </c>
      <c r="Z107" s="42"/>
      <c r="AA107" s="67"/>
      <c r="AB107" s="67"/>
      <c r="AC107" s="67"/>
    </row>
    <row r="108" spans="1:68" ht="16.5" customHeight="1" x14ac:dyDescent="0.25">
      <c r="A108" s="389" t="s">
        <v>213</v>
      </c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389"/>
      <c r="P108" s="389"/>
      <c r="Q108" s="389"/>
      <c r="R108" s="389"/>
      <c r="S108" s="389"/>
      <c r="T108" s="389"/>
      <c r="U108" s="389"/>
      <c r="V108" s="389"/>
      <c r="W108" s="389"/>
      <c r="X108" s="389"/>
      <c r="Y108" s="389"/>
      <c r="Z108" s="389"/>
      <c r="AA108" s="65"/>
      <c r="AB108" s="65"/>
      <c r="AC108" s="82"/>
    </row>
    <row r="109" spans="1:68" ht="14.25" customHeight="1" x14ac:dyDescent="0.25">
      <c r="A109" s="376" t="s">
        <v>155</v>
      </c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376"/>
      <c r="O109" s="376"/>
      <c r="P109" s="376"/>
      <c r="Q109" s="376"/>
      <c r="R109" s="376"/>
      <c r="S109" s="376"/>
      <c r="T109" s="376"/>
      <c r="U109" s="376"/>
      <c r="V109" s="376"/>
      <c r="W109" s="376"/>
      <c r="X109" s="376"/>
      <c r="Y109" s="376"/>
      <c r="Z109" s="376"/>
      <c r="AA109" s="66"/>
      <c r="AB109" s="66"/>
      <c r="AC109" s="83"/>
    </row>
    <row r="110" spans="1:68" ht="27" customHeight="1" x14ac:dyDescent="0.25">
      <c r="A110" s="63" t="s">
        <v>214</v>
      </c>
      <c r="B110" s="63" t="s">
        <v>215</v>
      </c>
      <c r="C110" s="36">
        <v>4301136040</v>
      </c>
      <c r="D110" s="347">
        <v>4607025784319</v>
      </c>
      <c r="E110" s="347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96</v>
      </c>
      <c r="L110" s="37" t="s">
        <v>87</v>
      </c>
      <c r="M110" s="38" t="s">
        <v>85</v>
      </c>
      <c r="N110" s="38"/>
      <c r="O110" s="37">
        <v>180</v>
      </c>
      <c r="P110" s="4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9"/>
      <c r="R110" s="349"/>
      <c r="S110" s="349"/>
      <c r="T110" s="35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5" t="s">
        <v>216</v>
      </c>
      <c r="AG110" s="81"/>
      <c r="AJ110" s="87" t="s">
        <v>88</v>
      </c>
      <c r="AK110" s="87">
        <v>1</v>
      </c>
      <c r="BB110" s="16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217</v>
      </c>
      <c r="B111" s="63" t="s">
        <v>218</v>
      </c>
      <c r="C111" s="36">
        <v>4301136042</v>
      </c>
      <c r="D111" s="347">
        <v>4607025784012</v>
      </c>
      <c r="E111" s="347"/>
      <c r="F111" s="62">
        <v>0.09</v>
      </c>
      <c r="G111" s="37">
        <v>24</v>
      </c>
      <c r="H111" s="62">
        <v>2.16</v>
      </c>
      <c r="I111" s="62">
        <v>2.4912000000000001</v>
      </c>
      <c r="J111" s="37">
        <v>126</v>
      </c>
      <c r="K111" s="37" t="s">
        <v>96</v>
      </c>
      <c r="L111" s="37" t="s">
        <v>135</v>
      </c>
      <c r="M111" s="38" t="s">
        <v>85</v>
      </c>
      <c r="N111" s="38"/>
      <c r="O111" s="37">
        <v>180</v>
      </c>
      <c r="P11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49"/>
      <c r="R111" s="349"/>
      <c r="S111" s="349"/>
      <c r="T111" s="350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IFERROR(IF(X111="","",X111*0.00936),"")</f>
        <v>0</v>
      </c>
      <c r="AA111" s="68" t="s">
        <v>46</v>
      </c>
      <c r="AB111" s="69" t="s">
        <v>46</v>
      </c>
      <c r="AC111" s="167" t="s">
        <v>219</v>
      </c>
      <c r="AG111" s="81"/>
      <c r="AJ111" s="87" t="s">
        <v>136</v>
      </c>
      <c r="AK111" s="87">
        <v>14</v>
      </c>
      <c r="BB111" s="16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220</v>
      </c>
      <c r="B112" s="63" t="s">
        <v>221</v>
      </c>
      <c r="C112" s="36">
        <v>4301136039</v>
      </c>
      <c r="D112" s="347">
        <v>4607111035370</v>
      </c>
      <c r="E112" s="347"/>
      <c r="F112" s="62">
        <v>0.14000000000000001</v>
      </c>
      <c r="G112" s="37">
        <v>22</v>
      </c>
      <c r="H112" s="62">
        <v>3.08</v>
      </c>
      <c r="I112" s="62">
        <v>3.464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5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9"/>
      <c r="R112" s="349"/>
      <c r="S112" s="349"/>
      <c r="T112" s="350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69" t="s">
        <v>222</v>
      </c>
      <c r="AG112" s="81"/>
      <c r="AJ112" s="87" t="s">
        <v>88</v>
      </c>
      <c r="AK112" s="87">
        <v>1</v>
      </c>
      <c r="BB112" s="170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355"/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6"/>
      <c r="P113" s="352" t="s">
        <v>40</v>
      </c>
      <c r="Q113" s="353"/>
      <c r="R113" s="353"/>
      <c r="S113" s="353"/>
      <c r="T113" s="353"/>
      <c r="U113" s="353"/>
      <c r="V113" s="354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6"/>
      <c r="P114" s="352" t="s">
        <v>40</v>
      </c>
      <c r="Q114" s="353"/>
      <c r="R114" s="353"/>
      <c r="S114" s="353"/>
      <c r="T114" s="353"/>
      <c r="U114" s="353"/>
      <c r="V114" s="354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389" t="s">
        <v>223</v>
      </c>
      <c r="B115" s="389"/>
      <c r="C115" s="389"/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89"/>
      <c r="P115" s="389"/>
      <c r="Q115" s="389"/>
      <c r="R115" s="389"/>
      <c r="S115" s="389"/>
      <c r="T115" s="389"/>
      <c r="U115" s="389"/>
      <c r="V115" s="389"/>
      <c r="W115" s="389"/>
      <c r="X115" s="389"/>
      <c r="Y115" s="389"/>
      <c r="Z115" s="389"/>
      <c r="AA115" s="65"/>
      <c r="AB115" s="65"/>
      <c r="AC115" s="82"/>
    </row>
    <row r="116" spans="1:68" ht="14.25" customHeight="1" x14ac:dyDescent="0.25">
      <c r="A116" s="376" t="s">
        <v>81</v>
      </c>
      <c r="B116" s="376"/>
      <c r="C116" s="376"/>
      <c r="D116" s="376"/>
      <c r="E116" s="376"/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6"/>
      <c r="S116" s="376"/>
      <c r="T116" s="376"/>
      <c r="U116" s="376"/>
      <c r="V116" s="376"/>
      <c r="W116" s="376"/>
      <c r="X116" s="376"/>
      <c r="Y116" s="376"/>
      <c r="Z116" s="376"/>
      <c r="AA116" s="66"/>
      <c r="AB116" s="66"/>
      <c r="AC116" s="83"/>
    </row>
    <row r="117" spans="1:68" ht="27" customHeight="1" x14ac:dyDescent="0.25">
      <c r="A117" s="63" t="s">
        <v>224</v>
      </c>
      <c r="B117" s="63" t="s">
        <v>225</v>
      </c>
      <c r="C117" s="36">
        <v>4301071051</v>
      </c>
      <c r="D117" s="347">
        <v>4607111039262</v>
      </c>
      <c r="E117" s="347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4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9"/>
      <c r="R117" s="349"/>
      <c r="S117" s="349"/>
      <c r="T117" s="350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2">IFERROR(IF(X117="","",X117),"")</f>
        <v>0</v>
      </c>
      <c r="Z117" s="41">
        <f t="shared" ref="Z117:Z122" si="13">IFERROR(IF(X117="","",X117*0.0155),"")</f>
        <v>0</v>
      </c>
      <c r="AA117" s="68" t="s">
        <v>46</v>
      </c>
      <c r="AB117" s="69" t="s">
        <v>46</v>
      </c>
      <c r="AC117" s="171" t="s">
        <v>172</v>
      </c>
      <c r="AG117" s="81"/>
      <c r="AJ117" s="87" t="s">
        <v>88</v>
      </c>
      <c r="AK117" s="87">
        <v>1</v>
      </c>
      <c r="BB117" s="172" t="s">
        <v>70</v>
      </c>
      <c r="BM117" s="81">
        <f t="shared" ref="BM117:BM122" si="14">IFERROR(X117*I117,"0")</f>
        <v>0</v>
      </c>
      <c r="BN117" s="81">
        <f t="shared" ref="BN117:BN122" si="15">IFERROR(Y117*I117,"0")</f>
        <v>0</v>
      </c>
      <c r="BO117" s="81">
        <f t="shared" ref="BO117:BO122" si="16">IFERROR(X117/J117,"0")</f>
        <v>0</v>
      </c>
      <c r="BP117" s="81">
        <f t="shared" ref="BP117:BP122" si="17">IFERROR(Y117/J117,"0")</f>
        <v>0</v>
      </c>
    </row>
    <row r="118" spans="1:68" ht="27" customHeight="1" x14ac:dyDescent="0.25">
      <c r="A118" s="63" t="s">
        <v>226</v>
      </c>
      <c r="B118" s="63" t="s">
        <v>227</v>
      </c>
      <c r="C118" s="36">
        <v>4301071038</v>
      </c>
      <c r="D118" s="347">
        <v>4607111039248</v>
      </c>
      <c r="E118" s="347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9"/>
      <c r="R118" s="349"/>
      <c r="S118" s="349"/>
      <c r="T118" s="350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3" t="s">
        <v>172</v>
      </c>
      <c r="AG118" s="81"/>
      <c r="AJ118" s="87" t="s">
        <v>88</v>
      </c>
      <c r="AK118" s="87">
        <v>1</v>
      </c>
      <c r="BB118" s="174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228</v>
      </c>
      <c r="B119" s="63" t="s">
        <v>229</v>
      </c>
      <c r="C119" s="36">
        <v>4301070976</v>
      </c>
      <c r="D119" s="347">
        <v>4607111034144</v>
      </c>
      <c r="E119" s="347"/>
      <c r="F119" s="62">
        <v>0.9</v>
      </c>
      <c r="G119" s="37">
        <v>8</v>
      </c>
      <c r="H119" s="62">
        <v>7.2</v>
      </c>
      <c r="I119" s="62">
        <v>7.4859999999999998</v>
      </c>
      <c r="J119" s="37">
        <v>84</v>
      </c>
      <c r="K119" s="37" t="s">
        <v>86</v>
      </c>
      <c r="L119" s="37" t="s">
        <v>128</v>
      </c>
      <c r="M119" s="38" t="s">
        <v>85</v>
      </c>
      <c r="N119" s="38"/>
      <c r="O119" s="37">
        <v>180</v>
      </c>
      <c r="P119" s="4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9"/>
      <c r="R119" s="349"/>
      <c r="S119" s="349"/>
      <c r="T119" s="350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5" t="s">
        <v>172</v>
      </c>
      <c r="AG119" s="81"/>
      <c r="AJ119" s="87" t="s">
        <v>129</v>
      </c>
      <c r="AK119" s="87">
        <v>84</v>
      </c>
      <c r="BB119" s="176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230</v>
      </c>
      <c r="B120" s="63" t="s">
        <v>231</v>
      </c>
      <c r="C120" s="36">
        <v>4301071049</v>
      </c>
      <c r="D120" s="347">
        <v>4607111039293</v>
      </c>
      <c r="E120" s="347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4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9"/>
      <c r="R120" s="349"/>
      <c r="S120" s="349"/>
      <c r="T120" s="350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7" t="s">
        <v>172</v>
      </c>
      <c r="AG120" s="81"/>
      <c r="AJ120" s="87" t="s">
        <v>88</v>
      </c>
      <c r="AK120" s="87">
        <v>1</v>
      </c>
      <c r="BB120" s="178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232</v>
      </c>
      <c r="B121" s="63" t="s">
        <v>233</v>
      </c>
      <c r="C121" s="36">
        <v>4301071039</v>
      </c>
      <c r="D121" s="347">
        <v>4607111039279</v>
      </c>
      <c r="E121" s="347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86</v>
      </c>
      <c r="L121" s="37" t="s">
        <v>87</v>
      </c>
      <c r="M121" s="38" t="s">
        <v>85</v>
      </c>
      <c r="N121" s="38"/>
      <c r="O121" s="37">
        <v>180</v>
      </c>
      <c r="P121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9"/>
      <c r="R121" s="349"/>
      <c r="S121" s="349"/>
      <c r="T121" s="350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79" t="s">
        <v>172</v>
      </c>
      <c r="AG121" s="81"/>
      <c r="AJ121" s="87" t="s">
        <v>88</v>
      </c>
      <c r="AK121" s="87">
        <v>1</v>
      </c>
      <c r="BB121" s="180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ht="27" customHeight="1" x14ac:dyDescent="0.25">
      <c r="A122" s="63" t="s">
        <v>234</v>
      </c>
      <c r="B122" s="63" t="s">
        <v>235</v>
      </c>
      <c r="C122" s="36">
        <v>4301070958</v>
      </c>
      <c r="D122" s="347">
        <v>4607111038098</v>
      </c>
      <c r="E122" s="347"/>
      <c r="F122" s="62">
        <v>0.8</v>
      </c>
      <c r="G122" s="37">
        <v>8</v>
      </c>
      <c r="H122" s="62">
        <v>6.4</v>
      </c>
      <c r="I122" s="62">
        <v>6.6859999999999999</v>
      </c>
      <c r="J122" s="37">
        <v>84</v>
      </c>
      <c r="K122" s="37" t="s">
        <v>86</v>
      </c>
      <c r="L122" s="37" t="s">
        <v>135</v>
      </c>
      <c r="M122" s="38" t="s">
        <v>85</v>
      </c>
      <c r="N122" s="38"/>
      <c r="O122" s="37">
        <v>180</v>
      </c>
      <c r="P122" s="44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9"/>
      <c r="R122" s="349"/>
      <c r="S122" s="349"/>
      <c r="T122" s="350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2"/>
        <v>0</v>
      </c>
      <c r="Z122" s="41">
        <f t="shared" si="13"/>
        <v>0</v>
      </c>
      <c r="AA122" s="68" t="s">
        <v>46</v>
      </c>
      <c r="AB122" s="69" t="s">
        <v>46</v>
      </c>
      <c r="AC122" s="181" t="s">
        <v>236</v>
      </c>
      <c r="AG122" s="81"/>
      <c r="AJ122" s="87" t="s">
        <v>136</v>
      </c>
      <c r="AK122" s="87">
        <v>12</v>
      </c>
      <c r="BB122" s="182" t="s">
        <v>70</v>
      </c>
      <c r="BM122" s="81">
        <f t="shared" si="14"/>
        <v>0</v>
      </c>
      <c r="BN122" s="81">
        <f t="shared" si="15"/>
        <v>0</v>
      </c>
      <c r="BO122" s="81">
        <f t="shared" si="16"/>
        <v>0</v>
      </c>
      <c r="BP122" s="81">
        <f t="shared" si="17"/>
        <v>0</v>
      </c>
    </row>
    <row r="123" spans="1:68" x14ac:dyDescent="0.2">
      <c r="A123" s="355"/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6"/>
      <c r="P123" s="352" t="s">
        <v>40</v>
      </c>
      <c r="Q123" s="353"/>
      <c r="R123" s="353"/>
      <c r="S123" s="353"/>
      <c r="T123" s="353"/>
      <c r="U123" s="353"/>
      <c r="V123" s="354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6"/>
      <c r="P124" s="352" t="s">
        <v>40</v>
      </c>
      <c r="Q124" s="353"/>
      <c r="R124" s="353"/>
      <c r="S124" s="353"/>
      <c r="T124" s="353"/>
      <c r="U124" s="353"/>
      <c r="V124" s="354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6.5" customHeight="1" x14ac:dyDescent="0.25">
      <c r="A125" s="389" t="s">
        <v>237</v>
      </c>
      <c r="B125" s="389"/>
      <c r="C125" s="389"/>
      <c r="D125" s="389"/>
      <c r="E125" s="389"/>
      <c r="F125" s="389"/>
      <c r="G125" s="389"/>
      <c r="H125" s="389"/>
      <c r="I125" s="389"/>
      <c r="J125" s="389"/>
      <c r="K125" s="389"/>
      <c r="L125" s="389"/>
      <c r="M125" s="389"/>
      <c r="N125" s="389"/>
      <c r="O125" s="389"/>
      <c r="P125" s="389"/>
      <c r="Q125" s="389"/>
      <c r="R125" s="389"/>
      <c r="S125" s="389"/>
      <c r="T125" s="389"/>
      <c r="U125" s="389"/>
      <c r="V125" s="389"/>
      <c r="W125" s="389"/>
      <c r="X125" s="389"/>
      <c r="Y125" s="389"/>
      <c r="Z125" s="389"/>
      <c r="AA125" s="65"/>
      <c r="AB125" s="65"/>
      <c r="AC125" s="82"/>
    </row>
    <row r="126" spans="1:68" ht="14.25" customHeight="1" x14ac:dyDescent="0.25">
      <c r="A126" s="376" t="s">
        <v>161</v>
      </c>
      <c r="B126" s="376"/>
      <c r="C126" s="376"/>
      <c r="D126" s="376"/>
      <c r="E126" s="376"/>
      <c r="F126" s="376"/>
      <c r="G126" s="376"/>
      <c r="H126" s="376"/>
      <c r="I126" s="376"/>
      <c r="J126" s="376"/>
      <c r="K126" s="376"/>
      <c r="L126" s="376"/>
      <c r="M126" s="376"/>
      <c r="N126" s="376"/>
      <c r="O126" s="376"/>
      <c r="P126" s="376"/>
      <c r="Q126" s="376"/>
      <c r="R126" s="376"/>
      <c r="S126" s="376"/>
      <c r="T126" s="376"/>
      <c r="U126" s="376"/>
      <c r="V126" s="376"/>
      <c r="W126" s="376"/>
      <c r="X126" s="376"/>
      <c r="Y126" s="376"/>
      <c r="Z126" s="376"/>
      <c r="AA126" s="66"/>
      <c r="AB126" s="66"/>
      <c r="AC126" s="83"/>
    </row>
    <row r="127" spans="1:68" ht="27" customHeight="1" x14ac:dyDescent="0.25">
      <c r="A127" s="63" t="s">
        <v>238</v>
      </c>
      <c r="B127" s="63" t="s">
        <v>239</v>
      </c>
      <c r="C127" s="36">
        <v>4301135533</v>
      </c>
      <c r="D127" s="347">
        <v>4607111034014</v>
      </c>
      <c r="E127" s="347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87</v>
      </c>
      <c r="M127" s="38" t="s">
        <v>85</v>
      </c>
      <c r="N127" s="38"/>
      <c r="O127" s="37">
        <v>180</v>
      </c>
      <c r="P127" s="44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9"/>
      <c r="R127" s="349"/>
      <c r="S127" s="349"/>
      <c r="T127" s="350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240</v>
      </c>
      <c r="AG127" s="81"/>
      <c r="AJ127" s="87" t="s">
        <v>88</v>
      </c>
      <c r="AK127" s="87">
        <v>1</v>
      </c>
      <c r="BB127" s="18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241</v>
      </c>
      <c r="B128" s="63" t="s">
        <v>242</v>
      </c>
      <c r="C128" s="36">
        <v>4301135532</v>
      </c>
      <c r="D128" s="347">
        <v>4607111033994</v>
      </c>
      <c r="E128" s="347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87</v>
      </c>
      <c r="M128" s="38" t="s">
        <v>85</v>
      </c>
      <c r="N128" s="38"/>
      <c r="O128" s="37">
        <v>180</v>
      </c>
      <c r="P128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9"/>
      <c r="R128" s="349"/>
      <c r="S128" s="349"/>
      <c r="T128" s="350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5" t="s">
        <v>180</v>
      </c>
      <c r="AG128" s="81"/>
      <c r="AJ128" s="87" t="s">
        <v>88</v>
      </c>
      <c r="AK128" s="87">
        <v>1</v>
      </c>
      <c r="BB128" s="186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5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6"/>
      <c r="P129" s="352" t="s">
        <v>40</v>
      </c>
      <c r="Q129" s="353"/>
      <c r="R129" s="353"/>
      <c r="S129" s="353"/>
      <c r="T129" s="353"/>
      <c r="U129" s="353"/>
      <c r="V129" s="354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6"/>
      <c r="P130" s="352" t="s">
        <v>40</v>
      </c>
      <c r="Q130" s="353"/>
      <c r="R130" s="353"/>
      <c r="S130" s="353"/>
      <c r="T130" s="353"/>
      <c r="U130" s="353"/>
      <c r="V130" s="354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89" t="s">
        <v>243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89"/>
      <c r="AA131" s="65"/>
      <c r="AB131" s="65"/>
      <c r="AC131" s="82"/>
    </row>
    <row r="132" spans="1:68" ht="14.25" customHeight="1" x14ac:dyDescent="0.25">
      <c r="A132" s="376" t="s">
        <v>161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376"/>
      <c r="Z132" s="376"/>
      <c r="AA132" s="66"/>
      <c r="AB132" s="66"/>
      <c r="AC132" s="83"/>
    </row>
    <row r="133" spans="1:68" ht="27" customHeight="1" x14ac:dyDescent="0.25">
      <c r="A133" s="63" t="s">
        <v>244</v>
      </c>
      <c r="B133" s="63" t="s">
        <v>245</v>
      </c>
      <c r="C133" s="36">
        <v>4301135311</v>
      </c>
      <c r="D133" s="347">
        <v>4607111039095</v>
      </c>
      <c r="E133" s="347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96</v>
      </c>
      <c r="L133" s="37" t="s">
        <v>135</v>
      </c>
      <c r="M133" s="38" t="s">
        <v>85</v>
      </c>
      <c r="N133" s="38"/>
      <c r="O133" s="37">
        <v>180</v>
      </c>
      <c r="P133" s="43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9"/>
      <c r="R133" s="349"/>
      <c r="S133" s="349"/>
      <c r="T133" s="350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246</v>
      </c>
      <c r="AG133" s="81"/>
      <c r="AJ133" s="87" t="s">
        <v>136</v>
      </c>
      <c r="AK133" s="87">
        <v>14</v>
      </c>
      <c r="BB133" s="188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247</v>
      </c>
      <c r="B134" s="63" t="s">
        <v>248</v>
      </c>
      <c r="C134" s="36">
        <v>4301135534</v>
      </c>
      <c r="D134" s="347">
        <v>4607111034199</v>
      </c>
      <c r="E134" s="347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96</v>
      </c>
      <c r="L134" s="37" t="s">
        <v>87</v>
      </c>
      <c r="M134" s="38" t="s">
        <v>85</v>
      </c>
      <c r="N134" s="38"/>
      <c r="O134" s="37">
        <v>180</v>
      </c>
      <c r="P134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9"/>
      <c r="R134" s="349"/>
      <c r="S134" s="349"/>
      <c r="T134" s="350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9" t="s">
        <v>249</v>
      </c>
      <c r="AG134" s="81"/>
      <c r="AJ134" s="87" t="s">
        <v>88</v>
      </c>
      <c r="AK134" s="87">
        <v>1</v>
      </c>
      <c r="BB134" s="190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6"/>
      <c r="P135" s="352" t="s">
        <v>40</v>
      </c>
      <c r="Q135" s="353"/>
      <c r="R135" s="353"/>
      <c r="S135" s="353"/>
      <c r="T135" s="353"/>
      <c r="U135" s="353"/>
      <c r="V135" s="354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6"/>
      <c r="P136" s="352" t="s">
        <v>40</v>
      </c>
      <c r="Q136" s="353"/>
      <c r="R136" s="353"/>
      <c r="S136" s="353"/>
      <c r="T136" s="353"/>
      <c r="U136" s="353"/>
      <c r="V136" s="354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89" t="s">
        <v>250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65"/>
      <c r="AB137" s="65"/>
      <c r="AC137" s="82"/>
    </row>
    <row r="138" spans="1:68" ht="14.25" customHeight="1" x14ac:dyDescent="0.25">
      <c r="A138" s="376" t="s">
        <v>161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376"/>
      <c r="Z138" s="376"/>
      <c r="AA138" s="66"/>
      <c r="AB138" s="66"/>
      <c r="AC138" s="83"/>
    </row>
    <row r="139" spans="1:68" ht="27" customHeight="1" x14ac:dyDescent="0.25">
      <c r="A139" s="63" t="s">
        <v>251</v>
      </c>
      <c r="B139" s="63" t="s">
        <v>252</v>
      </c>
      <c r="C139" s="36">
        <v>4301135275</v>
      </c>
      <c r="D139" s="347">
        <v>4607111034380</v>
      </c>
      <c r="E139" s="347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135</v>
      </c>
      <c r="M139" s="38" t="s">
        <v>85</v>
      </c>
      <c r="N139" s="38"/>
      <c r="O139" s="37">
        <v>180</v>
      </c>
      <c r="P139" s="4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9"/>
      <c r="R139" s="349"/>
      <c r="S139" s="349"/>
      <c r="T139" s="350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1" t="s">
        <v>253</v>
      </c>
      <c r="AG139" s="81"/>
      <c r="AJ139" s="87" t="s">
        <v>136</v>
      </c>
      <c r="AK139" s="87">
        <v>14</v>
      </c>
      <c r="BB139" s="192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254</v>
      </c>
      <c r="B140" s="63" t="s">
        <v>255</v>
      </c>
      <c r="C140" s="36">
        <v>4301135277</v>
      </c>
      <c r="D140" s="347">
        <v>4607111034397</v>
      </c>
      <c r="E140" s="347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128</v>
      </c>
      <c r="M140" s="38" t="s">
        <v>85</v>
      </c>
      <c r="N140" s="38"/>
      <c r="O140" s="37">
        <v>180</v>
      </c>
      <c r="P140" s="43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49"/>
      <c r="R140" s="349"/>
      <c r="S140" s="349"/>
      <c r="T140" s="350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3" t="s">
        <v>240</v>
      </c>
      <c r="AG140" s="81"/>
      <c r="AJ140" s="87" t="s">
        <v>129</v>
      </c>
      <c r="AK140" s="87">
        <v>70</v>
      </c>
      <c r="BB140" s="194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5"/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6"/>
      <c r="P141" s="352" t="s">
        <v>40</v>
      </c>
      <c r="Q141" s="353"/>
      <c r="R141" s="353"/>
      <c r="S141" s="353"/>
      <c r="T141" s="353"/>
      <c r="U141" s="353"/>
      <c r="V141" s="354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389" t="s">
        <v>256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65"/>
      <c r="AB143" s="65"/>
      <c r="AC143" s="82"/>
    </row>
    <row r="144" spans="1:68" ht="14.25" customHeight="1" x14ac:dyDescent="0.25">
      <c r="A144" s="376" t="s">
        <v>161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76"/>
      <c r="AA144" s="66"/>
      <c r="AB144" s="66"/>
      <c r="AC144" s="83"/>
    </row>
    <row r="145" spans="1:68" ht="27" customHeight="1" x14ac:dyDescent="0.25">
      <c r="A145" s="63" t="s">
        <v>257</v>
      </c>
      <c r="B145" s="63" t="s">
        <v>258</v>
      </c>
      <c r="C145" s="36">
        <v>4301135570</v>
      </c>
      <c r="D145" s="347">
        <v>4607111035806</v>
      </c>
      <c r="E145" s="347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96</v>
      </c>
      <c r="L145" s="37" t="s">
        <v>87</v>
      </c>
      <c r="M145" s="38" t="s">
        <v>85</v>
      </c>
      <c r="N145" s="38"/>
      <c r="O145" s="37">
        <v>180</v>
      </c>
      <c r="P145" s="434" t="s">
        <v>259</v>
      </c>
      <c r="Q145" s="349"/>
      <c r="R145" s="349"/>
      <c r="S145" s="349"/>
      <c r="T145" s="350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5" t="s">
        <v>260</v>
      </c>
      <c r="AG145" s="81"/>
      <c r="AJ145" s="87" t="s">
        <v>88</v>
      </c>
      <c r="AK145" s="87">
        <v>1</v>
      </c>
      <c r="BB145" s="196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6"/>
      <c r="P146" s="352" t="s">
        <v>40</v>
      </c>
      <c r="Q146" s="353"/>
      <c r="R146" s="353"/>
      <c r="S146" s="353"/>
      <c r="T146" s="353"/>
      <c r="U146" s="353"/>
      <c r="V146" s="354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89" t="s">
        <v>261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  <c r="X148" s="389"/>
      <c r="Y148" s="389"/>
      <c r="Z148" s="389"/>
      <c r="AA148" s="65"/>
      <c r="AB148" s="65"/>
      <c r="AC148" s="82"/>
    </row>
    <row r="149" spans="1:68" ht="14.25" customHeight="1" x14ac:dyDescent="0.25">
      <c r="A149" s="376" t="s">
        <v>161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  <c r="AA149" s="66"/>
      <c r="AB149" s="66"/>
      <c r="AC149" s="83"/>
    </row>
    <row r="150" spans="1:68" ht="16.5" customHeight="1" x14ac:dyDescent="0.25">
      <c r="A150" s="63" t="s">
        <v>262</v>
      </c>
      <c r="B150" s="63" t="s">
        <v>263</v>
      </c>
      <c r="C150" s="36">
        <v>4301135596</v>
      </c>
      <c r="D150" s="347">
        <v>4607111039613</v>
      </c>
      <c r="E150" s="347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96</v>
      </c>
      <c r="L150" s="37" t="s">
        <v>87</v>
      </c>
      <c r="M150" s="38" t="s">
        <v>85</v>
      </c>
      <c r="N150" s="38"/>
      <c r="O150" s="37">
        <v>180</v>
      </c>
      <c r="P150" s="43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49"/>
      <c r="R150" s="349"/>
      <c r="S150" s="349"/>
      <c r="T150" s="350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7" t="s">
        <v>246</v>
      </c>
      <c r="AG150" s="81"/>
      <c r="AJ150" s="87" t="s">
        <v>88</v>
      </c>
      <c r="AK150" s="87">
        <v>1</v>
      </c>
      <c r="BB150" s="198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6"/>
      <c r="P151" s="352" t="s">
        <v>40</v>
      </c>
      <c r="Q151" s="353"/>
      <c r="R151" s="353"/>
      <c r="S151" s="353"/>
      <c r="T151" s="353"/>
      <c r="U151" s="353"/>
      <c r="V151" s="354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89" t="s">
        <v>264</v>
      </c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389"/>
      <c r="P153" s="389"/>
      <c r="Q153" s="389"/>
      <c r="R153" s="389"/>
      <c r="S153" s="389"/>
      <c r="T153" s="389"/>
      <c r="U153" s="389"/>
      <c r="V153" s="389"/>
      <c r="W153" s="389"/>
      <c r="X153" s="389"/>
      <c r="Y153" s="389"/>
      <c r="Z153" s="389"/>
      <c r="AA153" s="65"/>
      <c r="AB153" s="65"/>
      <c r="AC153" s="82"/>
    </row>
    <row r="154" spans="1:68" ht="14.25" customHeight="1" x14ac:dyDescent="0.25">
      <c r="A154" s="376" t="s">
        <v>265</v>
      </c>
      <c r="B154" s="376"/>
      <c r="C154" s="376"/>
      <c r="D154" s="376"/>
      <c r="E154" s="376"/>
      <c r="F154" s="376"/>
      <c r="G154" s="376"/>
      <c r="H154" s="376"/>
      <c r="I154" s="376"/>
      <c r="J154" s="376"/>
      <c r="K154" s="376"/>
      <c r="L154" s="376"/>
      <c r="M154" s="376"/>
      <c r="N154" s="376"/>
      <c r="O154" s="376"/>
      <c r="P154" s="376"/>
      <c r="Q154" s="376"/>
      <c r="R154" s="376"/>
      <c r="S154" s="376"/>
      <c r="T154" s="376"/>
      <c r="U154" s="376"/>
      <c r="V154" s="376"/>
      <c r="W154" s="376"/>
      <c r="X154" s="376"/>
      <c r="Y154" s="376"/>
      <c r="Z154" s="376"/>
      <c r="AA154" s="66"/>
      <c r="AB154" s="66"/>
      <c r="AC154" s="83"/>
    </row>
    <row r="155" spans="1:68" ht="27" customHeight="1" x14ac:dyDescent="0.25">
      <c r="A155" s="63" t="s">
        <v>266</v>
      </c>
      <c r="B155" s="63" t="s">
        <v>267</v>
      </c>
      <c r="C155" s="36">
        <v>4301071054</v>
      </c>
      <c r="D155" s="347">
        <v>4607111035639</v>
      </c>
      <c r="E155" s="347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269</v>
      </c>
      <c r="L155" s="37" t="s">
        <v>87</v>
      </c>
      <c r="M155" s="38" t="s">
        <v>85</v>
      </c>
      <c r="N155" s="38"/>
      <c r="O155" s="37">
        <v>180</v>
      </c>
      <c r="P155" s="43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49"/>
      <c r="R155" s="349"/>
      <c r="S155" s="349"/>
      <c r="T155" s="350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9" t="s">
        <v>268</v>
      </c>
      <c r="AG155" s="81"/>
      <c r="AJ155" s="87" t="s">
        <v>88</v>
      </c>
      <c r="AK155" s="87">
        <v>1</v>
      </c>
      <c r="BB155" s="200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270</v>
      </c>
      <c r="B156" s="63" t="s">
        <v>271</v>
      </c>
      <c r="C156" s="36">
        <v>4301135540</v>
      </c>
      <c r="D156" s="347">
        <v>4607111035646</v>
      </c>
      <c r="E156" s="347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269</v>
      </c>
      <c r="L156" s="37" t="s">
        <v>87</v>
      </c>
      <c r="M156" s="38" t="s">
        <v>85</v>
      </c>
      <c r="N156" s="38"/>
      <c r="O156" s="37">
        <v>180</v>
      </c>
      <c r="P156" s="4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9"/>
      <c r="R156" s="349"/>
      <c r="S156" s="349"/>
      <c r="T156" s="350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201" t="s">
        <v>268</v>
      </c>
      <c r="AG156" s="81"/>
      <c r="AJ156" s="87" t="s">
        <v>88</v>
      </c>
      <c r="AK156" s="87">
        <v>1</v>
      </c>
      <c r="BB156" s="202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16.5" customHeight="1" x14ac:dyDescent="0.25">
      <c r="A159" s="389" t="s">
        <v>272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389"/>
      <c r="Z159" s="389"/>
      <c r="AA159" s="65"/>
      <c r="AB159" s="65"/>
      <c r="AC159" s="82"/>
    </row>
    <row r="160" spans="1:68" ht="14.25" customHeight="1" x14ac:dyDescent="0.25">
      <c r="A160" s="376" t="s">
        <v>161</v>
      </c>
      <c r="B160" s="376"/>
      <c r="C160" s="376"/>
      <c r="D160" s="376"/>
      <c r="E160" s="376"/>
      <c r="F160" s="376"/>
      <c r="G160" s="376"/>
      <c r="H160" s="376"/>
      <c r="I160" s="376"/>
      <c r="J160" s="376"/>
      <c r="K160" s="376"/>
      <c r="L160" s="376"/>
      <c r="M160" s="376"/>
      <c r="N160" s="376"/>
      <c r="O160" s="376"/>
      <c r="P160" s="376"/>
      <c r="Q160" s="376"/>
      <c r="R160" s="376"/>
      <c r="S160" s="376"/>
      <c r="T160" s="376"/>
      <c r="U160" s="376"/>
      <c r="V160" s="376"/>
      <c r="W160" s="376"/>
      <c r="X160" s="376"/>
      <c r="Y160" s="376"/>
      <c r="Z160" s="376"/>
      <c r="AA160" s="66"/>
      <c r="AB160" s="66"/>
      <c r="AC160" s="83"/>
    </row>
    <row r="161" spans="1:68" ht="27" customHeight="1" x14ac:dyDescent="0.25">
      <c r="A161" s="63" t="s">
        <v>273</v>
      </c>
      <c r="B161" s="63" t="s">
        <v>274</v>
      </c>
      <c r="C161" s="36">
        <v>4301135281</v>
      </c>
      <c r="D161" s="347">
        <v>4607111036568</v>
      </c>
      <c r="E161" s="347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96</v>
      </c>
      <c r="L161" s="37" t="s">
        <v>87</v>
      </c>
      <c r="M161" s="38" t="s">
        <v>85</v>
      </c>
      <c r="N161" s="38"/>
      <c r="O161" s="37">
        <v>180</v>
      </c>
      <c r="P161" s="4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49"/>
      <c r="R161" s="349"/>
      <c r="S161" s="349"/>
      <c r="T161" s="350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203" t="s">
        <v>275</v>
      </c>
      <c r="AG161" s="81"/>
      <c r="AJ161" s="87" t="s">
        <v>88</v>
      </c>
      <c r="AK161" s="87">
        <v>1</v>
      </c>
      <c r="BB161" s="204" t="s">
        <v>95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6"/>
      <c r="P162" s="352" t="s">
        <v>40</v>
      </c>
      <c r="Q162" s="353"/>
      <c r="R162" s="353"/>
      <c r="S162" s="353"/>
      <c r="T162" s="353"/>
      <c r="U162" s="353"/>
      <c r="V162" s="354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355"/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6"/>
      <c r="P163" s="352" t="s">
        <v>40</v>
      </c>
      <c r="Q163" s="353"/>
      <c r="R163" s="353"/>
      <c r="S163" s="353"/>
      <c r="T163" s="353"/>
      <c r="U163" s="353"/>
      <c r="V163" s="354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388" t="s">
        <v>276</v>
      </c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  <c r="X164" s="388"/>
      <c r="Y164" s="388"/>
      <c r="Z164" s="388"/>
      <c r="AA164" s="54"/>
      <c r="AB164" s="54"/>
      <c r="AC164" s="54"/>
    </row>
    <row r="165" spans="1:68" ht="16.5" customHeight="1" x14ac:dyDescent="0.25">
      <c r="A165" s="389" t="s">
        <v>277</v>
      </c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389"/>
      <c r="P165" s="389"/>
      <c r="Q165" s="389"/>
      <c r="R165" s="389"/>
      <c r="S165" s="389"/>
      <c r="T165" s="389"/>
      <c r="U165" s="389"/>
      <c r="V165" s="389"/>
      <c r="W165" s="389"/>
      <c r="X165" s="389"/>
      <c r="Y165" s="389"/>
      <c r="Z165" s="389"/>
      <c r="AA165" s="65"/>
      <c r="AB165" s="65"/>
      <c r="AC165" s="82"/>
    </row>
    <row r="166" spans="1:68" ht="14.25" customHeight="1" x14ac:dyDescent="0.25">
      <c r="A166" s="376" t="s">
        <v>161</v>
      </c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  <c r="AA166" s="66"/>
      <c r="AB166" s="66"/>
      <c r="AC166" s="83"/>
    </row>
    <row r="167" spans="1:68" ht="27" customHeight="1" x14ac:dyDescent="0.25">
      <c r="A167" s="63" t="s">
        <v>278</v>
      </c>
      <c r="B167" s="63" t="s">
        <v>279</v>
      </c>
      <c r="C167" s="36">
        <v>4301135317</v>
      </c>
      <c r="D167" s="347">
        <v>4607111039057</v>
      </c>
      <c r="E167" s="347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173</v>
      </c>
      <c r="L167" s="37" t="s">
        <v>135</v>
      </c>
      <c r="M167" s="38" t="s">
        <v>85</v>
      </c>
      <c r="N167" s="38"/>
      <c r="O167" s="37">
        <v>180</v>
      </c>
      <c r="P167" s="430" t="s">
        <v>280</v>
      </c>
      <c r="Q167" s="349"/>
      <c r="R167" s="349"/>
      <c r="S167" s="349"/>
      <c r="T167" s="350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5" t="s">
        <v>246</v>
      </c>
      <c r="AG167" s="81"/>
      <c r="AJ167" s="87" t="s">
        <v>136</v>
      </c>
      <c r="AK167" s="87">
        <v>18</v>
      </c>
      <c r="BB167" s="20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55"/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6"/>
      <c r="P168" s="352" t="s">
        <v>40</v>
      </c>
      <c r="Q168" s="353"/>
      <c r="R168" s="353"/>
      <c r="S168" s="353"/>
      <c r="T168" s="353"/>
      <c r="U168" s="353"/>
      <c r="V168" s="354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355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6"/>
      <c r="P169" s="352" t="s">
        <v>40</v>
      </c>
      <c r="Q169" s="353"/>
      <c r="R169" s="353"/>
      <c r="S169" s="353"/>
      <c r="T169" s="353"/>
      <c r="U169" s="353"/>
      <c r="V169" s="354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389" t="s">
        <v>281</v>
      </c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389"/>
      <c r="P170" s="389"/>
      <c r="Q170" s="389"/>
      <c r="R170" s="389"/>
      <c r="S170" s="389"/>
      <c r="T170" s="389"/>
      <c r="U170" s="389"/>
      <c r="V170" s="389"/>
      <c r="W170" s="389"/>
      <c r="X170" s="389"/>
      <c r="Y170" s="389"/>
      <c r="Z170" s="389"/>
      <c r="AA170" s="65"/>
      <c r="AB170" s="65"/>
      <c r="AC170" s="82"/>
    </row>
    <row r="171" spans="1:68" ht="14.25" customHeight="1" x14ac:dyDescent="0.25">
      <c r="A171" s="376" t="s">
        <v>81</v>
      </c>
      <c r="B171" s="376"/>
      <c r="C171" s="376"/>
      <c r="D171" s="376"/>
      <c r="E171" s="376"/>
      <c r="F171" s="376"/>
      <c r="G171" s="376"/>
      <c r="H171" s="376"/>
      <c r="I171" s="376"/>
      <c r="J171" s="376"/>
      <c r="K171" s="376"/>
      <c r="L171" s="376"/>
      <c r="M171" s="376"/>
      <c r="N171" s="376"/>
      <c r="O171" s="376"/>
      <c r="P171" s="376"/>
      <c r="Q171" s="376"/>
      <c r="R171" s="376"/>
      <c r="S171" s="376"/>
      <c r="T171" s="376"/>
      <c r="U171" s="376"/>
      <c r="V171" s="376"/>
      <c r="W171" s="376"/>
      <c r="X171" s="376"/>
      <c r="Y171" s="376"/>
      <c r="Z171" s="376"/>
      <c r="AA171" s="66"/>
      <c r="AB171" s="66"/>
      <c r="AC171" s="83"/>
    </row>
    <row r="172" spans="1:68" ht="16.5" customHeight="1" x14ac:dyDescent="0.25">
      <c r="A172" s="63" t="s">
        <v>282</v>
      </c>
      <c r="B172" s="63" t="s">
        <v>283</v>
      </c>
      <c r="C172" s="36">
        <v>4301071062</v>
      </c>
      <c r="D172" s="347">
        <v>4607111036384</v>
      </c>
      <c r="E172" s="347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26" t="s">
        <v>284</v>
      </c>
      <c r="Q172" s="349"/>
      <c r="R172" s="349"/>
      <c r="S172" s="349"/>
      <c r="T172" s="35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7" t="s">
        <v>285</v>
      </c>
      <c r="AG172" s="81"/>
      <c r="AJ172" s="87" t="s">
        <v>88</v>
      </c>
      <c r="AK172" s="87">
        <v>1</v>
      </c>
      <c r="BB172" s="208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286</v>
      </c>
      <c r="B173" s="63" t="s">
        <v>287</v>
      </c>
      <c r="C173" s="36">
        <v>4301071056</v>
      </c>
      <c r="D173" s="347">
        <v>4640242180250</v>
      </c>
      <c r="E173" s="347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27" t="s">
        <v>288</v>
      </c>
      <c r="Q173" s="349"/>
      <c r="R173" s="349"/>
      <c r="S173" s="349"/>
      <c r="T173" s="350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9" t="s">
        <v>289</v>
      </c>
      <c r="AG173" s="81"/>
      <c r="AJ173" s="87" t="s">
        <v>88</v>
      </c>
      <c r="AK173" s="87">
        <v>1</v>
      </c>
      <c r="BB173" s="210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4301071050</v>
      </c>
      <c r="D174" s="347">
        <v>4607111036216</v>
      </c>
      <c r="E174" s="347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135</v>
      </c>
      <c r="M174" s="38" t="s">
        <v>85</v>
      </c>
      <c r="N174" s="38"/>
      <c r="O174" s="37">
        <v>180</v>
      </c>
      <c r="P17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9"/>
      <c r="R174" s="349"/>
      <c r="S174" s="349"/>
      <c r="T174" s="350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1" t="s">
        <v>292</v>
      </c>
      <c r="AG174" s="81"/>
      <c r="AJ174" s="87" t="s">
        <v>136</v>
      </c>
      <c r="AK174" s="87">
        <v>12</v>
      </c>
      <c r="BB174" s="21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4301071061</v>
      </c>
      <c r="D175" s="347">
        <v>4607111036278</v>
      </c>
      <c r="E175" s="347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2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9"/>
      <c r="R175" s="349"/>
      <c r="S175" s="349"/>
      <c r="T175" s="350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13" t="s">
        <v>295</v>
      </c>
      <c r="AG175" s="81"/>
      <c r="AJ175" s="87" t="s">
        <v>88</v>
      </c>
      <c r="AK175" s="87">
        <v>1</v>
      </c>
      <c r="BB175" s="21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376" t="s">
        <v>296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66"/>
      <c r="AB178" s="66"/>
      <c r="AC178" s="83"/>
    </row>
    <row r="179" spans="1:68" ht="27" customHeight="1" x14ac:dyDescent="0.25">
      <c r="A179" s="63" t="s">
        <v>297</v>
      </c>
      <c r="B179" s="63" t="s">
        <v>298</v>
      </c>
      <c r="C179" s="36">
        <v>4301080153</v>
      </c>
      <c r="D179" s="347">
        <v>4607111036827</v>
      </c>
      <c r="E179" s="347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86</v>
      </c>
      <c r="L179" s="37" t="s">
        <v>87</v>
      </c>
      <c r="M179" s="38" t="s">
        <v>85</v>
      </c>
      <c r="N179" s="38"/>
      <c r="O179" s="37">
        <v>90</v>
      </c>
      <c r="P179" s="4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9"/>
      <c r="R179" s="349"/>
      <c r="S179" s="349"/>
      <c r="T179" s="350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5" t="s">
        <v>299</v>
      </c>
      <c r="AG179" s="81"/>
      <c r="AJ179" s="87" t="s">
        <v>88</v>
      </c>
      <c r="AK179" s="87">
        <v>1</v>
      </c>
      <c r="BB179" s="216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300</v>
      </c>
      <c r="B180" s="63" t="s">
        <v>301</v>
      </c>
      <c r="C180" s="36">
        <v>4301080154</v>
      </c>
      <c r="D180" s="347">
        <v>4607111036834</v>
      </c>
      <c r="E180" s="347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9"/>
      <c r="R180" s="349"/>
      <c r="S180" s="349"/>
      <c r="T180" s="350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7" t="s">
        <v>299</v>
      </c>
      <c r="AG180" s="81"/>
      <c r="AJ180" s="87" t="s">
        <v>88</v>
      </c>
      <c r="AK180" s="87">
        <v>1</v>
      </c>
      <c r="BB180" s="218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6"/>
      <c r="P181" s="352" t="s">
        <v>40</v>
      </c>
      <c r="Q181" s="353"/>
      <c r="R181" s="353"/>
      <c r="S181" s="353"/>
      <c r="T181" s="353"/>
      <c r="U181" s="353"/>
      <c r="V181" s="354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388" t="s">
        <v>302</v>
      </c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  <c r="X183" s="388"/>
      <c r="Y183" s="388"/>
      <c r="Z183" s="388"/>
      <c r="AA183" s="54"/>
      <c r="AB183" s="54"/>
      <c r="AC183" s="54"/>
    </row>
    <row r="184" spans="1:68" ht="16.5" customHeight="1" x14ac:dyDescent="0.25">
      <c r="A184" s="389" t="s">
        <v>303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89"/>
      <c r="AA184" s="65"/>
      <c r="AB184" s="65"/>
      <c r="AC184" s="82"/>
    </row>
    <row r="185" spans="1:68" ht="14.25" customHeight="1" x14ac:dyDescent="0.25">
      <c r="A185" s="376" t="s">
        <v>90</v>
      </c>
      <c r="B185" s="376"/>
      <c r="C185" s="376"/>
      <c r="D185" s="376"/>
      <c r="E185" s="376"/>
      <c r="F185" s="376"/>
      <c r="G185" s="376"/>
      <c r="H185" s="376"/>
      <c r="I185" s="376"/>
      <c r="J185" s="376"/>
      <c r="K185" s="376"/>
      <c r="L185" s="376"/>
      <c r="M185" s="376"/>
      <c r="N185" s="376"/>
      <c r="O185" s="376"/>
      <c r="P185" s="376"/>
      <c r="Q185" s="376"/>
      <c r="R185" s="376"/>
      <c r="S185" s="376"/>
      <c r="T185" s="376"/>
      <c r="U185" s="376"/>
      <c r="V185" s="376"/>
      <c r="W185" s="376"/>
      <c r="X185" s="376"/>
      <c r="Y185" s="376"/>
      <c r="Z185" s="376"/>
      <c r="AA185" s="66"/>
      <c r="AB185" s="66"/>
      <c r="AC185" s="83"/>
    </row>
    <row r="186" spans="1:68" ht="27" customHeight="1" x14ac:dyDescent="0.25">
      <c r="A186" s="63" t="s">
        <v>304</v>
      </c>
      <c r="B186" s="63" t="s">
        <v>305</v>
      </c>
      <c r="C186" s="36">
        <v>4301132097</v>
      </c>
      <c r="D186" s="347">
        <v>4607111035721</v>
      </c>
      <c r="E186" s="347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128</v>
      </c>
      <c r="M186" s="38" t="s">
        <v>85</v>
      </c>
      <c r="N186" s="38"/>
      <c r="O186" s="37">
        <v>365</v>
      </c>
      <c r="P186" s="42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49"/>
      <c r="R186" s="349"/>
      <c r="S186" s="349"/>
      <c r="T186" s="35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9" t="s">
        <v>306</v>
      </c>
      <c r="AG186" s="81"/>
      <c r="AJ186" s="87" t="s">
        <v>129</v>
      </c>
      <c r="AK186" s="87">
        <v>70</v>
      </c>
      <c r="BB186" s="220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307</v>
      </c>
      <c r="B187" s="63" t="s">
        <v>308</v>
      </c>
      <c r="C187" s="36">
        <v>4301132100</v>
      </c>
      <c r="D187" s="347">
        <v>4607111035691</v>
      </c>
      <c r="E187" s="347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128</v>
      </c>
      <c r="M187" s="38" t="s">
        <v>85</v>
      </c>
      <c r="N187" s="38"/>
      <c r="O187" s="37">
        <v>365</v>
      </c>
      <c r="P187" s="42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49"/>
      <c r="R187" s="349"/>
      <c r="S187" s="349"/>
      <c r="T187" s="350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1" t="s">
        <v>309</v>
      </c>
      <c r="AG187" s="81"/>
      <c r="AJ187" s="87" t="s">
        <v>129</v>
      </c>
      <c r="AK187" s="87">
        <v>70</v>
      </c>
      <c r="BB187" s="222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310</v>
      </c>
      <c r="B188" s="63" t="s">
        <v>311</v>
      </c>
      <c r="C188" s="36">
        <v>4301132079</v>
      </c>
      <c r="D188" s="347">
        <v>4607111038487</v>
      </c>
      <c r="E188" s="347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96</v>
      </c>
      <c r="L188" s="37" t="s">
        <v>135</v>
      </c>
      <c r="M188" s="38" t="s">
        <v>85</v>
      </c>
      <c r="N188" s="38"/>
      <c r="O188" s="37">
        <v>180</v>
      </c>
      <c r="P188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49"/>
      <c r="R188" s="349"/>
      <c r="S188" s="349"/>
      <c r="T188" s="350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3" t="s">
        <v>312</v>
      </c>
      <c r="AG188" s="81"/>
      <c r="AJ188" s="87" t="s">
        <v>136</v>
      </c>
      <c r="AK188" s="87">
        <v>14</v>
      </c>
      <c r="BB188" s="224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376" t="s">
        <v>313</v>
      </c>
      <c r="B191" s="376"/>
      <c r="C191" s="376"/>
      <c r="D191" s="376"/>
      <c r="E191" s="376"/>
      <c r="F191" s="376"/>
      <c r="G191" s="376"/>
      <c r="H191" s="376"/>
      <c r="I191" s="376"/>
      <c r="J191" s="376"/>
      <c r="K191" s="376"/>
      <c r="L191" s="376"/>
      <c r="M191" s="376"/>
      <c r="N191" s="376"/>
      <c r="O191" s="376"/>
      <c r="P191" s="376"/>
      <c r="Q191" s="376"/>
      <c r="R191" s="376"/>
      <c r="S191" s="376"/>
      <c r="T191" s="376"/>
      <c r="U191" s="376"/>
      <c r="V191" s="376"/>
      <c r="W191" s="376"/>
      <c r="X191" s="376"/>
      <c r="Y191" s="376"/>
      <c r="Z191" s="376"/>
      <c r="AA191" s="66"/>
      <c r="AB191" s="66"/>
      <c r="AC191" s="83"/>
    </row>
    <row r="192" spans="1:68" ht="27" customHeight="1" x14ac:dyDescent="0.25">
      <c r="A192" s="63" t="s">
        <v>314</v>
      </c>
      <c r="B192" s="63" t="s">
        <v>315</v>
      </c>
      <c r="C192" s="36">
        <v>4301051855</v>
      </c>
      <c r="D192" s="347">
        <v>4680115885875</v>
      </c>
      <c r="E192" s="347"/>
      <c r="F192" s="62">
        <v>1</v>
      </c>
      <c r="G192" s="37">
        <v>9</v>
      </c>
      <c r="H192" s="62">
        <v>9</v>
      </c>
      <c r="I192" s="62">
        <v>9.48</v>
      </c>
      <c r="J192" s="37">
        <v>56</v>
      </c>
      <c r="K192" s="37" t="s">
        <v>320</v>
      </c>
      <c r="L192" s="37" t="s">
        <v>87</v>
      </c>
      <c r="M192" s="38" t="s">
        <v>319</v>
      </c>
      <c r="N192" s="38"/>
      <c r="O192" s="37">
        <v>365</v>
      </c>
      <c r="P192" s="420" t="s">
        <v>316</v>
      </c>
      <c r="Q192" s="349"/>
      <c r="R192" s="349"/>
      <c r="S192" s="349"/>
      <c r="T192" s="350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IFERROR(IF(X192="","",X192*0.02175),"")</f>
        <v>0</v>
      </c>
      <c r="AA192" s="68" t="s">
        <v>46</v>
      </c>
      <c r="AB192" s="69" t="s">
        <v>46</v>
      </c>
      <c r="AC192" s="225" t="s">
        <v>317</v>
      </c>
      <c r="AG192" s="81"/>
      <c r="AJ192" s="87" t="s">
        <v>88</v>
      </c>
      <c r="AK192" s="87">
        <v>1</v>
      </c>
      <c r="BB192" s="226" t="s">
        <v>318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55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56"/>
      <c r="P193" s="352" t="s">
        <v>40</v>
      </c>
      <c r="Q193" s="353"/>
      <c r="R193" s="353"/>
      <c r="S193" s="353"/>
      <c r="T193" s="353"/>
      <c r="U193" s="353"/>
      <c r="V193" s="354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6"/>
      <c r="P194" s="352" t="s">
        <v>40</v>
      </c>
      <c r="Q194" s="353"/>
      <c r="R194" s="353"/>
      <c r="S194" s="353"/>
      <c r="T194" s="353"/>
      <c r="U194" s="353"/>
      <c r="V194" s="354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16.5" customHeight="1" x14ac:dyDescent="0.25">
      <c r="A195" s="389" t="s">
        <v>321</v>
      </c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89"/>
      <c r="M195" s="389"/>
      <c r="N195" s="389"/>
      <c r="O195" s="389"/>
      <c r="P195" s="389"/>
      <c r="Q195" s="389"/>
      <c r="R195" s="389"/>
      <c r="S195" s="389"/>
      <c r="T195" s="389"/>
      <c r="U195" s="389"/>
      <c r="V195" s="389"/>
      <c r="W195" s="389"/>
      <c r="X195" s="389"/>
      <c r="Y195" s="389"/>
      <c r="Z195" s="389"/>
      <c r="AA195" s="65"/>
      <c r="AB195" s="65"/>
      <c r="AC195" s="82"/>
    </row>
    <row r="196" spans="1:68" ht="14.25" customHeight="1" x14ac:dyDescent="0.25">
      <c r="A196" s="376" t="s">
        <v>321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376"/>
      <c r="Y196" s="376"/>
      <c r="Z196" s="376"/>
      <c r="AA196" s="66"/>
      <c r="AB196" s="66"/>
      <c r="AC196" s="83"/>
    </row>
    <row r="197" spans="1:68" ht="27" customHeight="1" x14ac:dyDescent="0.25">
      <c r="A197" s="63" t="s">
        <v>322</v>
      </c>
      <c r="B197" s="63" t="s">
        <v>323</v>
      </c>
      <c r="C197" s="36">
        <v>4301133002</v>
      </c>
      <c r="D197" s="347">
        <v>4607111035783</v>
      </c>
      <c r="E197" s="347"/>
      <c r="F197" s="62">
        <v>0.2</v>
      </c>
      <c r="G197" s="37">
        <v>8</v>
      </c>
      <c r="H197" s="62">
        <v>1.6</v>
      </c>
      <c r="I197" s="62">
        <v>2.12</v>
      </c>
      <c r="J197" s="37">
        <v>72</v>
      </c>
      <c r="K197" s="37" t="s">
        <v>269</v>
      </c>
      <c r="L197" s="37" t="s">
        <v>87</v>
      </c>
      <c r="M197" s="38" t="s">
        <v>85</v>
      </c>
      <c r="N197" s="38"/>
      <c r="O197" s="37">
        <v>180</v>
      </c>
      <c r="P197" s="4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49"/>
      <c r="R197" s="349"/>
      <c r="S197" s="349"/>
      <c r="T197" s="350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IFERROR(IF(X197="","",X197*0.01157),"")</f>
        <v>0</v>
      </c>
      <c r="AA197" s="68" t="s">
        <v>46</v>
      </c>
      <c r="AB197" s="69" t="s">
        <v>46</v>
      </c>
      <c r="AC197" s="227" t="s">
        <v>324</v>
      </c>
      <c r="AG197" s="81"/>
      <c r="AJ197" s="87" t="s">
        <v>88</v>
      </c>
      <c r="AK197" s="87">
        <v>1</v>
      </c>
      <c r="BB197" s="228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355"/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6"/>
      <c r="P199" s="352" t="s">
        <v>40</v>
      </c>
      <c r="Q199" s="353"/>
      <c r="R199" s="353"/>
      <c r="S199" s="353"/>
      <c r="T199" s="353"/>
      <c r="U199" s="353"/>
      <c r="V199" s="354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388" t="s">
        <v>325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88"/>
      <c r="AA200" s="54"/>
      <c r="AB200" s="54"/>
      <c r="AC200" s="54"/>
    </row>
    <row r="201" spans="1:68" ht="16.5" customHeight="1" x14ac:dyDescent="0.25">
      <c r="A201" s="389" t="s">
        <v>326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389"/>
      <c r="AA201" s="65"/>
      <c r="AB201" s="65"/>
      <c r="AC201" s="82"/>
    </row>
    <row r="202" spans="1:68" ht="14.25" customHeight="1" x14ac:dyDescent="0.25">
      <c r="A202" s="376" t="s">
        <v>161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  <c r="AA202" s="66"/>
      <c r="AB202" s="66"/>
      <c r="AC202" s="83"/>
    </row>
    <row r="203" spans="1:68" ht="27" customHeight="1" x14ac:dyDescent="0.25">
      <c r="A203" s="63" t="s">
        <v>327</v>
      </c>
      <c r="B203" s="63" t="s">
        <v>328</v>
      </c>
      <c r="C203" s="36">
        <v>4301135707</v>
      </c>
      <c r="D203" s="347">
        <v>4620207490198</v>
      </c>
      <c r="E203" s="347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87</v>
      </c>
      <c r="M203" s="38" t="s">
        <v>85</v>
      </c>
      <c r="N203" s="38"/>
      <c r="O203" s="37">
        <v>180</v>
      </c>
      <c r="P203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9"/>
      <c r="R203" s="349"/>
      <c r="S203" s="349"/>
      <c r="T203" s="35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9" t="s">
        <v>329</v>
      </c>
      <c r="AG203" s="81"/>
      <c r="AJ203" s="87" t="s">
        <v>88</v>
      </c>
      <c r="AK203" s="87">
        <v>1</v>
      </c>
      <c r="BB203" s="230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330</v>
      </c>
      <c r="B204" s="63" t="s">
        <v>331</v>
      </c>
      <c r="C204" s="36">
        <v>4301135719</v>
      </c>
      <c r="D204" s="347">
        <v>4620207490235</v>
      </c>
      <c r="E204" s="347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96</v>
      </c>
      <c r="L204" s="37" t="s">
        <v>87</v>
      </c>
      <c r="M204" s="38" t="s">
        <v>85</v>
      </c>
      <c r="N204" s="38"/>
      <c r="O204" s="37">
        <v>180</v>
      </c>
      <c r="P204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9"/>
      <c r="R204" s="349"/>
      <c r="S204" s="349"/>
      <c r="T204" s="350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1" t="s">
        <v>332</v>
      </c>
      <c r="AG204" s="81"/>
      <c r="AJ204" s="87" t="s">
        <v>88</v>
      </c>
      <c r="AK204" s="87">
        <v>1</v>
      </c>
      <c r="BB204" s="232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333</v>
      </c>
      <c r="B205" s="63" t="s">
        <v>334</v>
      </c>
      <c r="C205" s="36">
        <v>4301135697</v>
      </c>
      <c r="D205" s="347">
        <v>4620207490259</v>
      </c>
      <c r="E205" s="347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96</v>
      </c>
      <c r="L205" s="37" t="s">
        <v>87</v>
      </c>
      <c r="M205" s="38" t="s">
        <v>85</v>
      </c>
      <c r="N205" s="38"/>
      <c r="O205" s="37">
        <v>180</v>
      </c>
      <c r="P205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9"/>
      <c r="R205" s="349"/>
      <c r="S205" s="349"/>
      <c r="T205" s="350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3" t="s">
        <v>329</v>
      </c>
      <c r="AG205" s="81"/>
      <c r="AJ205" s="87" t="s">
        <v>88</v>
      </c>
      <c r="AK205" s="87">
        <v>1</v>
      </c>
      <c r="BB205" s="234" t="s">
        <v>95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4301135681</v>
      </c>
      <c r="D206" s="347">
        <v>4620207490143</v>
      </c>
      <c r="E206" s="347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96</v>
      </c>
      <c r="L206" s="37" t="s">
        <v>87</v>
      </c>
      <c r="M206" s="38" t="s">
        <v>85</v>
      </c>
      <c r="N206" s="38"/>
      <c r="O206" s="37">
        <v>180</v>
      </c>
      <c r="P206" s="418" t="s">
        <v>337</v>
      </c>
      <c r="Q206" s="349"/>
      <c r="R206" s="349"/>
      <c r="S206" s="349"/>
      <c r="T206" s="350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5" t="s">
        <v>338</v>
      </c>
      <c r="AG206" s="81"/>
      <c r="AJ206" s="87" t="s">
        <v>88</v>
      </c>
      <c r="AK206" s="87">
        <v>1</v>
      </c>
      <c r="BB206" s="236" t="s">
        <v>95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89" t="s">
        <v>339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65"/>
      <c r="AB209" s="65"/>
      <c r="AC209" s="82"/>
    </row>
    <row r="210" spans="1:68" ht="14.25" customHeight="1" x14ac:dyDescent="0.25">
      <c r="A210" s="376" t="s">
        <v>81</v>
      </c>
      <c r="B210" s="376"/>
      <c r="C210" s="376"/>
      <c r="D210" s="376"/>
      <c r="E210" s="376"/>
      <c r="F210" s="376"/>
      <c r="G210" s="376"/>
      <c r="H210" s="376"/>
      <c r="I210" s="376"/>
      <c r="J210" s="376"/>
      <c r="K210" s="376"/>
      <c r="L210" s="376"/>
      <c r="M210" s="376"/>
      <c r="N210" s="376"/>
      <c r="O210" s="376"/>
      <c r="P210" s="376"/>
      <c r="Q210" s="376"/>
      <c r="R210" s="376"/>
      <c r="S210" s="376"/>
      <c r="T210" s="376"/>
      <c r="U210" s="376"/>
      <c r="V210" s="376"/>
      <c r="W210" s="376"/>
      <c r="X210" s="376"/>
      <c r="Y210" s="376"/>
      <c r="Z210" s="376"/>
      <c r="AA210" s="66"/>
      <c r="AB210" s="66"/>
      <c r="AC210" s="83"/>
    </row>
    <row r="211" spans="1:68" ht="16.5" customHeight="1" x14ac:dyDescent="0.25">
      <c r="A211" s="63" t="s">
        <v>340</v>
      </c>
      <c r="B211" s="63" t="s">
        <v>341</v>
      </c>
      <c r="C211" s="36">
        <v>4301070948</v>
      </c>
      <c r="D211" s="347">
        <v>4607111037022</v>
      </c>
      <c r="E211" s="347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128</v>
      </c>
      <c r="M211" s="38" t="s">
        <v>85</v>
      </c>
      <c r="N211" s="38"/>
      <c r="O211" s="37">
        <v>180</v>
      </c>
      <c r="P211" s="4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9"/>
      <c r="R211" s="349"/>
      <c r="S211" s="349"/>
      <c r="T211" s="350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7" t="s">
        <v>342</v>
      </c>
      <c r="AG211" s="81"/>
      <c r="AJ211" s="87" t="s">
        <v>129</v>
      </c>
      <c r="AK211" s="87">
        <v>84</v>
      </c>
      <c r="BB211" s="23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343</v>
      </c>
      <c r="B212" s="63" t="s">
        <v>344</v>
      </c>
      <c r="C212" s="36">
        <v>4301070990</v>
      </c>
      <c r="D212" s="347">
        <v>4607111038494</v>
      </c>
      <c r="E212" s="347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9"/>
      <c r="R212" s="349"/>
      <c r="S212" s="349"/>
      <c r="T212" s="350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9" t="s">
        <v>345</v>
      </c>
      <c r="AG212" s="81"/>
      <c r="AJ212" s="87" t="s">
        <v>88</v>
      </c>
      <c r="AK212" s="87">
        <v>1</v>
      </c>
      <c r="BB212" s="24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346</v>
      </c>
      <c r="B213" s="63" t="s">
        <v>347</v>
      </c>
      <c r="C213" s="36">
        <v>4301070966</v>
      </c>
      <c r="D213" s="347">
        <v>4607111038135</v>
      </c>
      <c r="E213" s="347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86</v>
      </c>
      <c r="L213" s="37" t="s">
        <v>135</v>
      </c>
      <c r="M213" s="38" t="s">
        <v>85</v>
      </c>
      <c r="N213" s="38"/>
      <c r="O213" s="37">
        <v>180</v>
      </c>
      <c r="P213" s="4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9"/>
      <c r="R213" s="349"/>
      <c r="S213" s="349"/>
      <c r="T213" s="35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41" t="s">
        <v>348</v>
      </c>
      <c r="AG213" s="81"/>
      <c r="AJ213" s="87" t="s">
        <v>136</v>
      </c>
      <c r="AK213" s="87">
        <v>12</v>
      </c>
      <c r="BB213" s="24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6"/>
      <c r="P215" s="352" t="s">
        <v>40</v>
      </c>
      <c r="Q215" s="353"/>
      <c r="R215" s="353"/>
      <c r="S215" s="353"/>
      <c r="T215" s="353"/>
      <c r="U215" s="353"/>
      <c r="V215" s="354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89" t="s">
        <v>349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65"/>
      <c r="AB216" s="65"/>
      <c r="AC216" s="82"/>
    </row>
    <row r="217" spans="1:68" ht="14.25" customHeight="1" x14ac:dyDescent="0.25">
      <c r="A217" s="376" t="s">
        <v>81</v>
      </c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6"/>
      <c r="O217" s="376"/>
      <c r="P217" s="376"/>
      <c r="Q217" s="376"/>
      <c r="R217" s="376"/>
      <c r="S217" s="376"/>
      <c r="T217" s="376"/>
      <c r="U217" s="376"/>
      <c r="V217" s="376"/>
      <c r="W217" s="376"/>
      <c r="X217" s="376"/>
      <c r="Y217" s="376"/>
      <c r="Z217" s="376"/>
      <c r="AA217" s="66"/>
      <c r="AB217" s="66"/>
      <c r="AC217" s="83"/>
    </row>
    <row r="218" spans="1:68" ht="27" customHeight="1" x14ac:dyDescent="0.25">
      <c r="A218" s="63" t="s">
        <v>350</v>
      </c>
      <c r="B218" s="63" t="s">
        <v>351</v>
      </c>
      <c r="C218" s="36">
        <v>4301070996</v>
      </c>
      <c r="D218" s="347">
        <v>4607111038654</v>
      </c>
      <c r="E218" s="347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9"/>
      <c r="R218" s="349"/>
      <c r="S218" s="349"/>
      <c r="T218" s="350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3" t="s">
        <v>352</v>
      </c>
      <c r="AG218" s="81"/>
      <c r="AJ218" s="87" t="s">
        <v>88</v>
      </c>
      <c r="AK218" s="87">
        <v>1</v>
      </c>
      <c r="BB218" s="244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customHeight="1" x14ac:dyDescent="0.25">
      <c r="A219" s="63" t="s">
        <v>353</v>
      </c>
      <c r="B219" s="63" t="s">
        <v>354</v>
      </c>
      <c r="C219" s="36">
        <v>4301070997</v>
      </c>
      <c r="D219" s="347">
        <v>4607111038586</v>
      </c>
      <c r="E219" s="347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86</v>
      </c>
      <c r="L219" s="37" t="s">
        <v>135</v>
      </c>
      <c r="M219" s="38" t="s">
        <v>85</v>
      </c>
      <c r="N219" s="38"/>
      <c r="O219" s="37">
        <v>180</v>
      </c>
      <c r="P219" s="4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9"/>
      <c r="R219" s="349"/>
      <c r="S219" s="349"/>
      <c r="T219" s="350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5" t="s">
        <v>352</v>
      </c>
      <c r="AG219" s="81"/>
      <c r="AJ219" s="87" t="s">
        <v>136</v>
      </c>
      <c r="AK219" s="87">
        <v>12</v>
      </c>
      <c r="BB219" s="246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355</v>
      </c>
      <c r="B220" s="63" t="s">
        <v>356</v>
      </c>
      <c r="C220" s="36">
        <v>4301070962</v>
      </c>
      <c r="D220" s="347">
        <v>4607111038609</v>
      </c>
      <c r="E220" s="347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0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9"/>
      <c r="R220" s="349"/>
      <c r="S220" s="349"/>
      <c r="T220" s="350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7" t="s">
        <v>357</v>
      </c>
      <c r="AG220" s="81"/>
      <c r="AJ220" s="87" t="s">
        <v>88</v>
      </c>
      <c r="AK220" s="87">
        <v>1</v>
      </c>
      <c r="BB220" s="248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358</v>
      </c>
      <c r="B221" s="63" t="s">
        <v>359</v>
      </c>
      <c r="C221" s="36">
        <v>4301070963</v>
      </c>
      <c r="D221" s="347">
        <v>4607111038630</v>
      </c>
      <c r="E221" s="347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49"/>
      <c r="R221" s="349"/>
      <c r="S221" s="349"/>
      <c r="T221" s="350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9" t="s">
        <v>357</v>
      </c>
      <c r="AG221" s="81"/>
      <c r="AJ221" s="87" t="s">
        <v>88</v>
      </c>
      <c r="AK221" s="87">
        <v>1</v>
      </c>
      <c r="BB221" s="250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360</v>
      </c>
      <c r="B222" s="63" t="s">
        <v>361</v>
      </c>
      <c r="C222" s="36">
        <v>4301070959</v>
      </c>
      <c r="D222" s="347">
        <v>4607111038616</v>
      </c>
      <c r="E222" s="347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4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9"/>
      <c r="R222" s="349"/>
      <c r="S222" s="349"/>
      <c r="T222" s="350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51" t="s">
        <v>352</v>
      </c>
      <c r="AG222" s="81"/>
      <c r="AJ222" s="87" t="s">
        <v>88</v>
      </c>
      <c r="AK222" s="87">
        <v>1</v>
      </c>
      <c r="BB222" s="252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362</v>
      </c>
      <c r="B223" s="63" t="s">
        <v>363</v>
      </c>
      <c r="C223" s="36">
        <v>4301070960</v>
      </c>
      <c r="D223" s="347">
        <v>4607111038623</v>
      </c>
      <c r="E223" s="347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86</v>
      </c>
      <c r="L223" s="37" t="s">
        <v>135</v>
      </c>
      <c r="M223" s="38" t="s">
        <v>85</v>
      </c>
      <c r="N223" s="38"/>
      <c r="O223" s="37">
        <v>180</v>
      </c>
      <c r="P223" s="4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9"/>
      <c r="R223" s="349"/>
      <c r="S223" s="349"/>
      <c r="T223" s="350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3" t="s">
        <v>352</v>
      </c>
      <c r="AG223" s="81"/>
      <c r="AJ223" s="87" t="s">
        <v>136</v>
      </c>
      <c r="AK223" s="87">
        <v>12</v>
      </c>
      <c r="BB223" s="254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x14ac:dyDescent="0.2">
      <c r="A224" s="355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6"/>
      <c r="P224" s="352" t="s">
        <v>40</v>
      </c>
      <c r="Q224" s="353"/>
      <c r="R224" s="353"/>
      <c r="S224" s="353"/>
      <c r="T224" s="353"/>
      <c r="U224" s="353"/>
      <c r="V224" s="354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customHeight="1" x14ac:dyDescent="0.25">
      <c r="A226" s="389" t="s">
        <v>364</v>
      </c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389"/>
      <c r="Y226" s="389"/>
      <c r="Z226" s="389"/>
      <c r="AA226" s="65"/>
      <c r="AB226" s="65"/>
      <c r="AC226" s="82"/>
    </row>
    <row r="227" spans="1:68" ht="14.25" customHeight="1" x14ac:dyDescent="0.25">
      <c r="A227" s="376" t="s">
        <v>81</v>
      </c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  <c r="AA227" s="66"/>
      <c r="AB227" s="66"/>
      <c r="AC227" s="83"/>
    </row>
    <row r="228" spans="1:68" ht="27" customHeight="1" x14ac:dyDescent="0.25">
      <c r="A228" s="63" t="s">
        <v>365</v>
      </c>
      <c r="B228" s="63" t="s">
        <v>366</v>
      </c>
      <c r="C228" s="36">
        <v>4301070915</v>
      </c>
      <c r="D228" s="347">
        <v>4607111035882</v>
      </c>
      <c r="E228" s="347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9"/>
      <c r="R228" s="349"/>
      <c r="S228" s="349"/>
      <c r="T228" s="350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5" t="s">
        <v>367</v>
      </c>
      <c r="AG228" s="81"/>
      <c r="AJ228" s="87" t="s">
        <v>88</v>
      </c>
      <c r="AK228" s="87">
        <v>1</v>
      </c>
      <c r="BB228" s="256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368</v>
      </c>
      <c r="B229" s="63" t="s">
        <v>369</v>
      </c>
      <c r="C229" s="36">
        <v>4301070921</v>
      </c>
      <c r="D229" s="347">
        <v>4607111035905</v>
      </c>
      <c r="E229" s="347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9"/>
      <c r="R229" s="349"/>
      <c r="S229" s="349"/>
      <c r="T229" s="350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367</v>
      </c>
      <c r="AG229" s="81"/>
      <c r="AJ229" s="87" t="s">
        <v>88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370</v>
      </c>
      <c r="B230" s="63" t="s">
        <v>371</v>
      </c>
      <c r="C230" s="36">
        <v>4301070917</v>
      </c>
      <c r="D230" s="347">
        <v>4607111035912</v>
      </c>
      <c r="E230" s="347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9"/>
      <c r="R230" s="349"/>
      <c r="S230" s="349"/>
      <c r="T230" s="350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372</v>
      </c>
      <c r="AG230" s="81"/>
      <c r="AJ230" s="87" t="s">
        <v>88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373</v>
      </c>
      <c r="B231" s="63" t="s">
        <v>374</v>
      </c>
      <c r="C231" s="36">
        <v>4301070920</v>
      </c>
      <c r="D231" s="347">
        <v>4607111035929</v>
      </c>
      <c r="E231" s="347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86</v>
      </c>
      <c r="L231" s="37" t="s">
        <v>135</v>
      </c>
      <c r="M231" s="38" t="s">
        <v>85</v>
      </c>
      <c r="N231" s="38"/>
      <c r="O231" s="37">
        <v>180</v>
      </c>
      <c r="P231" s="4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9"/>
      <c r="R231" s="349"/>
      <c r="S231" s="349"/>
      <c r="T231" s="350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61" t="s">
        <v>372</v>
      </c>
      <c r="AG231" s="81"/>
      <c r="AJ231" s="87" t="s">
        <v>136</v>
      </c>
      <c r="AK231" s="87">
        <v>12</v>
      </c>
      <c r="BB231" s="26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355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6"/>
      <c r="P233" s="352" t="s">
        <v>40</v>
      </c>
      <c r="Q233" s="353"/>
      <c r="R233" s="353"/>
      <c r="S233" s="353"/>
      <c r="T233" s="353"/>
      <c r="U233" s="353"/>
      <c r="V233" s="354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customHeight="1" x14ac:dyDescent="0.25">
      <c r="A234" s="389" t="s">
        <v>375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65"/>
      <c r="AB234" s="65"/>
      <c r="AC234" s="82"/>
    </row>
    <row r="235" spans="1:68" ht="14.25" customHeight="1" x14ac:dyDescent="0.25">
      <c r="A235" s="376" t="s">
        <v>81</v>
      </c>
      <c r="B235" s="376"/>
      <c r="C235" s="376"/>
      <c r="D235" s="376"/>
      <c r="E235" s="376"/>
      <c r="F235" s="376"/>
      <c r="G235" s="376"/>
      <c r="H235" s="376"/>
      <c r="I235" s="376"/>
      <c r="J235" s="376"/>
      <c r="K235" s="376"/>
      <c r="L235" s="376"/>
      <c r="M235" s="376"/>
      <c r="N235" s="376"/>
      <c r="O235" s="376"/>
      <c r="P235" s="376"/>
      <c r="Q235" s="376"/>
      <c r="R235" s="376"/>
      <c r="S235" s="376"/>
      <c r="T235" s="376"/>
      <c r="U235" s="376"/>
      <c r="V235" s="376"/>
      <c r="W235" s="376"/>
      <c r="X235" s="376"/>
      <c r="Y235" s="376"/>
      <c r="Z235" s="376"/>
      <c r="AA235" s="66"/>
      <c r="AB235" s="66"/>
      <c r="AC235" s="83"/>
    </row>
    <row r="236" spans="1:68" ht="16.5" customHeight="1" x14ac:dyDescent="0.25">
      <c r="A236" s="63" t="s">
        <v>376</v>
      </c>
      <c r="B236" s="63" t="s">
        <v>377</v>
      </c>
      <c r="C236" s="36">
        <v>4301070912</v>
      </c>
      <c r="D236" s="347">
        <v>4607111037213</v>
      </c>
      <c r="E236" s="347"/>
      <c r="F236" s="62">
        <v>0.4</v>
      </c>
      <c r="G236" s="37">
        <v>8</v>
      </c>
      <c r="H236" s="62">
        <v>3.2</v>
      </c>
      <c r="I236" s="62">
        <v>3.44</v>
      </c>
      <c r="J236" s="37">
        <v>144</v>
      </c>
      <c r="K236" s="37" t="s">
        <v>86</v>
      </c>
      <c r="L236" s="37" t="s">
        <v>87</v>
      </c>
      <c r="M236" s="38" t="s">
        <v>85</v>
      </c>
      <c r="N236" s="38"/>
      <c r="O236" s="37">
        <v>180</v>
      </c>
      <c r="P236" s="40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49"/>
      <c r="R236" s="349"/>
      <c r="S236" s="349"/>
      <c r="T236" s="350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IFERROR(IF(X236="","",X236*0.00866),"")</f>
        <v>0</v>
      </c>
      <c r="AA236" s="68" t="s">
        <v>46</v>
      </c>
      <c r="AB236" s="69" t="s">
        <v>46</v>
      </c>
      <c r="AC236" s="263" t="s">
        <v>378</v>
      </c>
      <c r="AG236" s="81"/>
      <c r="AJ236" s="87" t="s">
        <v>88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389" t="s">
        <v>379</v>
      </c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89"/>
      <c r="O239" s="389"/>
      <c r="P239" s="389"/>
      <c r="Q239" s="389"/>
      <c r="R239" s="389"/>
      <c r="S239" s="389"/>
      <c r="T239" s="389"/>
      <c r="U239" s="389"/>
      <c r="V239" s="389"/>
      <c r="W239" s="389"/>
      <c r="X239" s="389"/>
      <c r="Y239" s="389"/>
      <c r="Z239" s="389"/>
      <c r="AA239" s="65"/>
      <c r="AB239" s="65"/>
      <c r="AC239" s="82"/>
    </row>
    <row r="240" spans="1:68" ht="14.25" customHeight="1" x14ac:dyDescent="0.25">
      <c r="A240" s="376" t="s">
        <v>313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376"/>
      <c r="Y240" s="376"/>
      <c r="Z240" s="376"/>
      <c r="AA240" s="66"/>
      <c r="AB240" s="66"/>
      <c r="AC240" s="83"/>
    </row>
    <row r="241" spans="1:68" ht="27" customHeight="1" x14ac:dyDescent="0.25">
      <c r="A241" s="63" t="s">
        <v>380</v>
      </c>
      <c r="B241" s="63" t="s">
        <v>381</v>
      </c>
      <c r="C241" s="36">
        <v>4301051320</v>
      </c>
      <c r="D241" s="347">
        <v>4680115881334</v>
      </c>
      <c r="E241" s="347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96</v>
      </c>
      <c r="L241" s="37" t="s">
        <v>87</v>
      </c>
      <c r="M241" s="38" t="s">
        <v>319</v>
      </c>
      <c r="N241" s="38"/>
      <c r="O241" s="37">
        <v>365</v>
      </c>
      <c r="P241" s="4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9"/>
      <c r="R241" s="349"/>
      <c r="S241" s="349"/>
      <c r="T241" s="350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5" t="s">
        <v>382</v>
      </c>
      <c r="AG241" s="81"/>
      <c r="AJ241" s="87" t="s">
        <v>88</v>
      </c>
      <c r="AK241" s="87">
        <v>1</v>
      </c>
      <c r="BB241" s="266" t="s">
        <v>318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52" t="s">
        <v>40</v>
      </c>
      <c r="Q243" s="353"/>
      <c r="R243" s="353"/>
      <c r="S243" s="353"/>
      <c r="T243" s="353"/>
      <c r="U243" s="353"/>
      <c r="V243" s="35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389" t="s">
        <v>383</v>
      </c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389"/>
      <c r="P244" s="389"/>
      <c r="Q244" s="389"/>
      <c r="R244" s="389"/>
      <c r="S244" s="389"/>
      <c r="T244" s="389"/>
      <c r="U244" s="389"/>
      <c r="V244" s="389"/>
      <c r="W244" s="389"/>
      <c r="X244" s="389"/>
      <c r="Y244" s="389"/>
      <c r="Z244" s="389"/>
      <c r="AA244" s="65"/>
      <c r="AB244" s="65"/>
      <c r="AC244" s="82"/>
    </row>
    <row r="245" spans="1:68" ht="14.25" customHeight="1" x14ac:dyDescent="0.25">
      <c r="A245" s="376" t="s">
        <v>81</v>
      </c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  <c r="AA245" s="66"/>
      <c r="AB245" s="66"/>
      <c r="AC245" s="83"/>
    </row>
    <row r="246" spans="1:68" ht="16.5" customHeight="1" x14ac:dyDescent="0.25">
      <c r="A246" s="63" t="s">
        <v>384</v>
      </c>
      <c r="B246" s="63" t="s">
        <v>385</v>
      </c>
      <c r="C246" s="36">
        <v>4301071063</v>
      </c>
      <c r="D246" s="347">
        <v>4607111039019</v>
      </c>
      <c r="E246" s="347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86</v>
      </c>
      <c r="L246" s="37" t="s">
        <v>87</v>
      </c>
      <c r="M246" s="38" t="s">
        <v>85</v>
      </c>
      <c r="N246" s="38"/>
      <c r="O246" s="37">
        <v>180</v>
      </c>
      <c r="P24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9"/>
      <c r="R246" s="349"/>
      <c r="S246" s="349"/>
      <c r="T246" s="350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7" t="s">
        <v>386</v>
      </c>
      <c r="AG246" s="81"/>
      <c r="AJ246" s="87" t="s">
        <v>88</v>
      </c>
      <c r="AK246" s="87">
        <v>1</v>
      </c>
      <c r="BB246" s="26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387</v>
      </c>
      <c r="B247" s="63" t="s">
        <v>388</v>
      </c>
      <c r="C247" s="36">
        <v>4301071000</v>
      </c>
      <c r="D247" s="347">
        <v>4607111038708</v>
      </c>
      <c r="E247" s="347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86</v>
      </c>
      <c r="L247" s="37" t="s">
        <v>135</v>
      </c>
      <c r="M247" s="38" t="s">
        <v>85</v>
      </c>
      <c r="N247" s="38"/>
      <c r="O247" s="37">
        <v>180</v>
      </c>
      <c r="P247" s="3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9"/>
      <c r="R247" s="349"/>
      <c r="S247" s="349"/>
      <c r="T247" s="350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9" t="s">
        <v>386</v>
      </c>
      <c r="AG247" s="81"/>
      <c r="AJ247" s="87" t="s">
        <v>136</v>
      </c>
      <c r="AK247" s="87">
        <v>12</v>
      </c>
      <c r="BB247" s="27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6"/>
      <c r="P248" s="352" t="s">
        <v>40</v>
      </c>
      <c r="Q248" s="353"/>
      <c r="R248" s="353"/>
      <c r="S248" s="353"/>
      <c r="T248" s="353"/>
      <c r="U248" s="353"/>
      <c r="V248" s="354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388" t="s">
        <v>389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88"/>
      <c r="AA250" s="54"/>
      <c r="AB250" s="54"/>
      <c r="AC250" s="54"/>
    </row>
    <row r="251" spans="1:68" ht="16.5" customHeight="1" x14ac:dyDescent="0.25">
      <c r="A251" s="389" t="s">
        <v>390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89"/>
      <c r="AA251" s="65"/>
      <c r="AB251" s="65"/>
      <c r="AC251" s="82"/>
    </row>
    <row r="252" spans="1:68" ht="14.25" customHeight="1" x14ac:dyDescent="0.25">
      <c r="A252" s="376" t="s">
        <v>81</v>
      </c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6"/>
      <c r="O252" s="376"/>
      <c r="P252" s="376"/>
      <c r="Q252" s="376"/>
      <c r="R252" s="376"/>
      <c r="S252" s="376"/>
      <c r="T252" s="376"/>
      <c r="U252" s="376"/>
      <c r="V252" s="376"/>
      <c r="W252" s="376"/>
      <c r="X252" s="376"/>
      <c r="Y252" s="376"/>
      <c r="Z252" s="376"/>
      <c r="AA252" s="66"/>
      <c r="AB252" s="66"/>
      <c r="AC252" s="83"/>
    </row>
    <row r="253" spans="1:68" ht="27" customHeight="1" x14ac:dyDescent="0.25">
      <c r="A253" s="63" t="s">
        <v>391</v>
      </c>
      <c r="B253" s="63" t="s">
        <v>392</v>
      </c>
      <c r="C253" s="36">
        <v>4301071036</v>
      </c>
      <c r="D253" s="347">
        <v>4607111036162</v>
      </c>
      <c r="E253" s="347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86</v>
      </c>
      <c r="L253" s="37" t="s">
        <v>87</v>
      </c>
      <c r="M253" s="38" t="s">
        <v>85</v>
      </c>
      <c r="N253" s="38"/>
      <c r="O253" s="37">
        <v>90</v>
      </c>
      <c r="P253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9"/>
      <c r="R253" s="349"/>
      <c r="S253" s="349"/>
      <c r="T253" s="350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393</v>
      </c>
      <c r="AG253" s="81"/>
      <c r="AJ253" s="87" t="s">
        <v>88</v>
      </c>
      <c r="AK253" s="87">
        <v>1</v>
      </c>
      <c r="BB253" s="27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388" t="s">
        <v>394</v>
      </c>
      <c r="B256" s="388"/>
      <c r="C256" s="388"/>
      <c r="D256" s="388"/>
      <c r="E256" s="388"/>
      <c r="F256" s="388"/>
      <c r="G256" s="388"/>
      <c r="H256" s="388"/>
      <c r="I256" s="388"/>
      <c r="J256" s="388"/>
      <c r="K256" s="388"/>
      <c r="L256" s="388"/>
      <c r="M256" s="388"/>
      <c r="N256" s="388"/>
      <c r="O256" s="388"/>
      <c r="P256" s="388"/>
      <c r="Q256" s="388"/>
      <c r="R256" s="388"/>
      <c r="S256" s="388"/>
      <c r="T256" s="388"/>
      <c r="U256" s="388"/>
      <c r="V256" s="388"/>
      <c r="W256" s="388"/>
      <c r="X256" s="388"/>
      <c r="Y256" s="388"/>
      <c r="Z256" s="388"/>
      <c r="AA256" s="54"/>
      <c r="AB256" s="54"/>
      <c r="AC256" s="54"/>
    </row>
    <row r="257" spans="1:68" ht="16.5" customHeight="1" x14ac:dyDescent="0.25">
      <c r="A257" s="389" t="s">
        <v>395</v>
      </c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389"/>
      <c r="AA257" s="65"/>
      <c r="AB257" s="65"/>
      <c r="AC257" s="82"/>
    </row>
    <row r="258" spans="1:68" ht="14.25" customHeight="1" x14ac:dyDescent="0.25">
      <c r="A258" s="376" t="s">
        <v>81</v>
      </c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66"/>
      <c r="AB258" s="66"/>
      <c r="AC258" s="83"/>
    </row>
    <row r="259" spans="1:68" ht="27" customHeight="1" x14ac:dyDescent="0.25">
      <c r="A259" s="63" t="s">
        <v>396</v>
      </c>
      <c r="B259" s="63" t="s">
        <v>397</v>
      </c>
      <c r="C259" s="36">
        <v>4301071029</v>
      </c>
      <c r="D259" s="347">
        <v>4607111035899</v>
      </c>
      <c r="E259" s="347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86</v>
      </c>
      <c r="L259" s="37" t="s">
        <v>128</v>
      </c>
      <c r="M259" s="38" t="s">
        <v>85</v>
      </c>
      <c r="N259" s="38"/>
      <c r="O259" s="37">
        <v>180</v>
      </c>
      <c r="P259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9"/>
      <c r="R259" s="349"/>
      <c r="S259" s="349"/>
      <c r="T259" s="350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292</v>
      </c>
      <c r="AG259" s="81"/>
      <c r="AJ259" s="87" t="s">
        <v>129</v>
      </c>
      <c r="AK259" s="87">
        <v>84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398</v>
      </c>
      <c r="B260" s="63" t="s">
        <v>399</v>
      </c>
      <c r="C260" s="36">
        <v>4301070991</v>
      </c>
      <c r="D260" s="347">
        <v>4607111038180</v>
      </c>
      <c r="E260" s="347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86</v>
      </c>
      <c r="L260" s="37" t="s">
        <v>135</v>
      </c>
      <c r="M260" s="38" t="s">
        <v>85</v>
      </c>
      <c r="N260" s="38"/>
      <c r="O260" s="37">
        <v>180</v>
      </c>
      <c r="P260" s="39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9"/>
      <c r="R260" s="349"/>
      <c r="S260" s="349"/>
      <c r="T260" s="350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400</v>
      </c>
      <c r="AG260" s="81"/>
      <c r="AJ260" s="87" t="s">
        <v>136</v>
      </c>
      <c r="AK260" s="87">
        <v>12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6"/>
      <c r="P262" s="352" t="s">
        <v>40</v>
      </c>
      <c r="Q262" s="353"/>
      <c r="R262" s="353"/>
      <c r="S262" s="353"/>
      <c r="T262" s="353"/>
      <c r="U262" s="353"/>
      <c r="V262" s="354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6.5" customHeight="1" x14ac:dyDescent="0.25">
      <c r="A263" s="389" t="s">
        <v>401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89"/>
      <c r="AA263" s="65"/>
      <c r="AB263" s="65"/>
      <c r="AC263" s="82"/>
    </row>
    <row r="264" spans="1:68" ht="14.25" customHeight="1" x14ac:dyDescent="0.25">
      <c r="A264" s="376" t="s">
        <v>81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76"/>
      <c r="AA264" s="66"/>
      <c r="AB264" s="66"/>
      <c r="AC264" s="83"/>
    </row>
    <row r="265" spans="1:68" ht="27" customHeight="1" x14ac:dyDescent="0.25">
      <c r="A265" s="63" t="s">
        <v>402</v>
      </c>
      <c r="B265" s="63" t="s">
        <v>403</v>
      </c>
      <c r="C265" s="36">
        <v>4301070870</v>
      </c>
      <c r="D265" s="347">
        <v>4607111036711</v>
      </c>
      <c r="E265" s="347"/>
      <c r="F265" s="62">
        <v>0.8</v>
      </c>
      <c r="G265" s="37">
        <v>8</v>
      </c>
      <c r="H265" s="62">
        <v>6.4</v>
      </c>
      <c r="I265" s="62">
        <v>6.67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90</v>
      </c>
      <c r="P265" s="3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9"/>
      <c r="R265" s="349"/>
      <c r="S265" s="349"/>
      <c r="T265" s="35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378</v>
      </c>
      <c r="AG265" s="81"/>
      <c r="AJ265" s="87" t="s">
        <v>88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55"/>
      <c r="B266" s="355"/>
      <c r="C266" s="355"/>
      <c r="D266" s="355"/>
      <c r="E266" s="355"/>
      <c r="F266" s="355"/>
      <c r="G266" s="355"/>
      <c r="H266" s="355"/>
      <c r="I266" s="355"/>
      <c r="J266" s="355"/>
      <c r="K266" s="355"/>
      <c r="L266" s="355"/>
      <c r="M266" s="355"/>
      <c r="N266" s="355"/>
      <c r="O266" s="356"/>
      <c r="P266" s="352" t="s">
        <v>40</v>
      </c>
      <c r="Q266" s="353"/>
      <c r="R266" s="353"/>
      <c r="S266" s="353"/>
      <c r="T266" s="353"/>
      <c r="U266" s="353"/>
      <c r="V266" s="354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5"/>
      <c r="N267" s="355"/>
      <c r="O267" s="356"/>
      <c r="P267" s="352" t="s">
        <v>40</v>
      </c>
      <c r="Q267" s="353"/>
      <c r="R267" s="353"/>
      <c r="S267" s="353"/>
      <c r="T267" s="353"/>
      <c r="U267" s="353"/>
      <c r="V267" s="354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388" t="s">
        <v>404</v>
      </c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  <c r="X268" s="388"/>
      <c r="Y268" s="388"/>
      <c r="Z268" s="388"/>
      <c r="AA268" s="54"/>
      <c r="AB268" s="54"/>
      <c r="AC268" s="54"/>
    </row>
    <row r="269" spans="1:68" ht="16.5" customHeight="1" x14ac:dyDescent="0.25">
      <c r="A269" s="389" t="s">
        <v>405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89"/>
      <c r="AA269" s="65"/>
      <c r="AB269" s="65"/>
      <c r="AC269" s="82"/>
    </row>
    <row r="270" spans="1:68" ht="14.25" customHeight="1" x14ac:dyDescent="0.25">
      <c r="A270" s="376" t="s">
        <v>321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376"/>
      <c r="Z270" s="376"/>
      <c r="AA270" s="66"/>
      <c r="AB270" s="66"/>
      <c r="AC270" s="83"/>
    </row>
    <row r="271" spans="1:68" ht="27" customHeight="1" x14ac:dyDescent="0.25">
      <c r="A271" s="63" t="s">
        <v>406</v>
      </c>
      <c r="B271" s="63" t="s">
        <v>407</v>
      </c>
      <c r="C271" s="36">
        <v>4301133004</v>
      </c>
      <c r="D271" s="347">
        <v>4607111039774</v>
      </c>
      <c r="E271" s="347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96</v>
      </c>
      <c r="L271" s="37" t="s">
        <v>87</v>
      </c>
      <c r="M271" s="38" t="s">
        <v>85</v>
      </c>
      <c r="N271" s="38"/>
      <c r="O271" s="37">
        <v>180</v>
      </c>
      <c r="P271" s="392" t="s">
        <v>408</v>
      </c>
      <c r="Q271" s="349"/>
      <c r="R271" s="349"/>
      <c r="S271" s="349"/>
      <c r="T271" s="350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409</v>
      </c>
      <c r="AG271" s="81"/>
      <c r="AJ271" s="87" t="s">
        <v>88</v>
      </c>
      <c r="AK271" s="87">
        <v>1</v>
      </c>
      <c r="BB271" s="280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55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6"/>
      <c r="P272" s="352" t="s">
        <v>40</v>
      </c>
      <c r="Q272" s="353"/>
      <c r="R272" s="353"/>
      <c r="S272" s="353"/>
      <c r="T272" s="353"/>
      <c r="U272" s="353"/>
      <c r="V272" s="354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6"/>
      <c r="P273" s="352" t="s">
        <v>40</v>
      </c>
      <c r="Q273" s="353"/>
      <c r="R273" s="353"/>
      <c r="S273" s="353"/>
      <c r="T273" s="353"/>
      <c r="U273" s="353"/>
      <c r="V273" s="354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376" t="s">
        <v>161</v>
      </c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  <c r="AA274" s="66"/>
      <c r="AB274" s="66"/>
      <c r="AC274" s="83"/>
    </row>
    <row r="275" spans="1:68" ht="37.5" customHeight="1" x14ac:dyDescent="0.25">
      <c r="A275" s="63" t="s">
        <v>410</v>
      </c>
      <c r="B275" s="63" t="s">
        <v>411</v>
      </c>
      <c r="C275" s="36">
        <v>4301135400</v>
      </c>
      <c r="D275" s="347">
        <v>4607111039361</v>
      </c>
      <c r="E275" s="347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96</v>
      </c>
      <c r="L275" s="37" t="s">
        <v>87</v>
      </c>
      <c r="M275" s="38" t="s">
        <v>85</v>
      </c>
      <c r="N275" s="38"/>
      <c r="O275" s="37">
        <v>180</v>
      </c>
      <c r="P275" s="3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9"/>
      <c r="R275" s="349"/>
      <c r="S275" s="349"/>
      <c r="T275" s="350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409</v>
      </c>
      <c r="AG275" s="81"/>
      <c r="AJ275" s="87" t="s">
        <v>88</v>
      </c>
      <c r="AK275" s="87">
        <v>1</v>
      </c>
      <c r="BB275" s="282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6"/>
      <c r="P277" s="352" t="s">
        <v>40</v>
      </c>
      <c r="Q277" s="353"/>
      <c r="R277" s="353"/>
      <c r="S277" s="353"/>
      <c r="T277" s="353"/>
      <c r="U277" s="353"/>
      <c r="V277" s="354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388" t="s">
        <v>277</v>
      </c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  <c r="X278" s="388"/>
      <c r="Y278" s="388"/>
      <c r="Z278" s="388"/>
      <c r="AA278" s="54"/>
      <c r="AB278" s="54"/>
      <c r="AC278" s="54"/>
    </row>
    <row r="279" spans="1:68" ht="16.5" customHeight="1" x14ac:dyDescent="0.25">
      <c r="A279" s="389" t="s">
        <v>277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65"/>
      <c r="AB279" s="65"/>
      <c r="AC279" s="82"/>
    </row>
    <row r="280" spans="1:68" ht="14.25" customHeight="1" x14ac:dyDescent="0.25">
      <c r="A280" s="376" t="s">
        <v>81</v>
      </c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376"/>
      <c r="Z280" s="376"/>
      <c r="AA280" s="66"/>
      <c r="AB280" s="66"/>
      <c r="AC280" s="83"/>
    </row>
    <row r="281" spans="1:68" ht="27" customHeight="1" x14ac:dyDescent="0.25">
      <c r="A281" s="63" t="s">
        <v>412</v>
      </c>
      <c r="B281" s="63" t="s">
        <v>413</v>
      </c>
      <c r="C281" s="36">
        <v>4301071014</v>
      </c>
      <c r="D281" s="347">
        <v>4640242181264</v>
      </c>
      <c r="E281" s="347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86</v>
      </c>
      <c r="L281" s="37" t="s">
        <v>135</v>
      </c>
      <c r="M281" s="38" t="s">
        <v>85</v>
      </c>
      <c r="N281" s="38"/>
      <c r="O281" s="37">
        <v>180</v>
      </c>
      <c r="P281" s="390" t="s">
        <v>414</v>
      </c>
      <c r="Q281" s="349"/>
      <c r="R281" s="349"/>
      <c r="S281" s="349"/>
      <c r="T281" s="350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415</v>
      </c>
      <c r="AG281" s="81"/>
      <c r="AJ281" s="87" t="s">
        <v>136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416</v>
      </c>
      <c r="B282" s="63" t="s">
        <v>417</v>
      </c>
      <c r="C282" s="36">
        <v>4301071021</v>
      </c>
      <c r="D282" s="347">
        <v>4640242181325</v>
      </c>
      <c r="E282" s="347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135</v>
      </c>
      <c r="M282" s="38" t="s">
        <v>85</v>
      </c>
      <c r="N282" s="38"/>
      <c r="O282" s="37">
        <v>180</v>
      </c>
      <c r="P282" s="391" t="s">
        <v>418</v>
      </c>
      <c r="Q282" s="349"/>
      <c r="R282" s="349"/>
      <c r="S282" s="349"/>
      <c r="T282" s="350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415</v>
      </c>
      <c r="AG282" s="81"/>
      <c r="AJ282" s="87" t="s">
        <v>136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419</v>
      </c>
      <c r="B283" s="63" t="s">
        <v>420</v>
      </c>
      <c r="C283" s="36">
        <v>4301070993</v>
      </c>
      <c r="D283" s="347">
        <v>4640242180670</v>
      </c>
      <c r="E283" s="347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86</v>
      </c>
      <c r="L283" s="37" t="s">
        <v>135</v>
      </c>
      <c r="M283" s="38" t="s">
        <v>85</v>
      </c>
      <c r="N283" s="38"/>
      <c r="O283" s="37">
        <v>180</v>
      </c>
      <c r="P283" s="386" t="s">
        <v>421</v>
      </c>
      <c r="Q283" s="349"/>
      <c r="R283" s="349"/>
      <c r="S283" s="349"/>
      <c r="T283" s="350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422</v>
      </c>
      <c r="AG283" s="81"/>
      <c r="AJ283" s="87" t="s">
        <v>136</v>
      </c>
      <c r="AK283" s="87">
        <v>12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55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56"/>
      <c r="P284" s="352" t="s">
        <v>40</v>
      </c>
      <c r="Q284" s="353"/>
      <c r="R284" s="353"/>
      <c r="S284" s="353"/>
      <c r="T284" s="353"/>
      <c r="U284" s="353"/>
      <c r="V284" s="354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55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5"/>
      <c r="N285" s="355"/>
      <c r="O285" s="356"/>
      <c r="P285" s="352" t="s">
        <v>40</v>
      </c>
      <c r="Q285" s="353"/>
      <c r="R285" s="353"/>
      <c r="S285" s="353"/>
      <c r="T285" s="353"/>
      <c r="U285" s="353"/>
      <c r="V285" s="354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376" t="s">
        <v>182</v>
      </c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6"/>
      <c r="O286" s="376"/>
      <c r="P286" s="376"/>
      <c r="Q286" s="376"/>
      <c r="R286" s="376"/>
      <c r="S286" s="376"/>
      <c r="T286" s="376"/>
      <c r="U286" s="376"/>
      <c r="V286" s="376"/>
      <c r="W286" s="376"/>
      <c r="X286" s="376"/>
      <c r="Y286" s="376"/>
      <c r="Z286" s="376"/>
      <c r="AA286" s="66"/>
      <c r="AB286" s="66"/>
      <c r="AC286" s="83"/>
    </row>
    <row r="287" spans="1:68" ht="27" customHeight="1" x14ac:dyDescent="0.25">
      <c r="A287" s="63" t="s">
        <v>423</v>
      </c>
      <c r="B287" s="63" t="s">
        <v>424</v>
      </c>
      <c r="C287" s="36">
        <v>4301131019</v>
      </c>
      <c r="D287" s="347">
        <v>4640242180427</v>
      </c>
      <c r="E287" s="347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173</v>
      </c>
      <c r="L287" s="37" t="s">
        <v>135</v>
      </c>
      <c r="M287" s="38" t="s">
        <v>85</v>
      </c>
      <c r="N287" s="38"/>
      <c r="O287" s="37">
        <v>180</v>
      </c>
      <c r="P287" s="387" t="s">
        <v>425</v>
      </c>
      <c r="Q287" s="349"/>
      <c r="R287" s="349"/>
      <c r="S287" s="349"/>
      <c r="T287" s="350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426</v>
      </c>
      <c r="AG287" s="81"/>
      <c r="AJ287" s="87" t="s">
        <v>136</v>
      </c>
      <c r="AK287" s="87">
        <v>18</v>
      </c>
      <c r="BB287" s="290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55"/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6"/>
      <c r="P288" s="352" t="s">
        <v>40</v>
      </c>
      <c r="Q288" s="353"/>
      <c r="R288" s="353"/>
      <c r="S288" s="353"/>
      <c r="T288" s="353"/>
      <c r="U288" s="353"/>
      <c r="V288" s="354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355"/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6"/>
      <c r="P289" s="352" t="s">
        <v>40</v>
      </c>
      <c r="Q289" s="353"/>
      <c r="R289" s="353"/>
      <c r="S289" s="353"/>
      <c r="T289" s="353"/>
      <c r="U289" s="353"/>
      <c r="V289" s="354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376" t="s">
        <v>90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376"/>
      <c r="Z290" s="376"/>
      <c r="AA290" s="66"/>
      <c r="AB290" s="66"/>
      <c r="AC290" s="83"/>
    </row>
    <row r="291" spans="1:68" ht="27" customHeight="1" x14ac:dyDescent="0.25">
      <c r="A291" s="63" t="s">
        <v>427</v>
      </c>
      <c r="B291" s="63" t="s">
        <v>428</v>
      </c>
      <c r="C291" s="36">
        <v>4301132080</v>
      </c>
      <c r="D291" s="347">
        <v>4640242180397</v>
      </c>
      <c r="E291" s="347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86</v>
      </c>
      <c r="L291" s="37" t="s">
        <v>128</v>
      </c>
      <c r="M291" s="38" t="s">
        <v>85</v>
      </c>
      <c r="N291" s="38"/>
      <c r="O291" s="37">
        <v>180</v>
      </c>
      <c r="P291" s="384" t="s">
        <v>429</v>
      </c>
      <c r="Q291" s="349"/>
      <c r="R291" s="349"/>
      <c r="S291" s="349"/>
      <c r="T291" s="350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430</v>
      </c>
      <c r="AG291" s="81"/>
      <c r="AJ291" s="87" t="s">
        <v>129</v>
      </c>
      <c r="AK291" s="87">
        <v>84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431</v>
      </c>
      <c r="B292" s="63" t="s">
        <v>432</v>
      </c>
      <c r="C292" s="36">
        <v>4301132104</v>
      </c>
      <c r="D292" s="347">
        <v>4640242181219</v>
      </c>
      <c r="E292" s="347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173</v>
      </c>
      <c r="L292" s="37" t="s">
        <v>135</v>
      </c>
      <c r="M292" s="38" t="s">
        <v>85</v>
      </c>
      <c r="N292" s="38"/>
      <c r="O292" s="37">
        <v>180</v>
      </c>
      <c r="P292" s="385" t="s">
        <v>433</v>
      </c>
      <c r="Q292" s="349"/>
      <c r="R292" s="349"/>
      <c r="S292" s="349"/>
      <c r="T292" s="350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430</v>
      </c>
      <c r="AG292" s="81"/>
      <c r="AJ292" s="87" t="s">
        <v>136</v>
      </c>
      <c r="AK292" s="87">
        <v>18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55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6"/>
      <c r="P293" s="352" t="s">
        <v>40</v>
      </c>
      <c r="Q293" s="353"/>
      <c r="R293" s="353"/>
      <c r="S293" s="353"/>
      <c r="T293" s="353"/>
      <c r="U293" s="353"/>
      <c r="V293" s="354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355"/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56"/>
      <c r="P294" s="352" t="s">
        <v>40</v>
      </c>
      <c r="Q294" s="353"/>
      <c r="R294" s="353"/>
      <c r="S294" s="353"/>
      <c r="T294" s="353"/>
      <c r="U294" s="353"/>
      <c r="V294" s="354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376" t="s">
        <v>155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76"/>
      <c r="AA295" s="66"/>
      <c r="AB295" s="66"/>
      <c r="AC295" s="83"/>
    </row>
    <row r="296" spans="1:68" ht="27" customHeight="1" x14ac:dyDescent="0.25">
      <c r="A296" s="63" t="s">
        <v>434</v>
      </c>
      <c r="B296" s="63" t="s">
        <v>435</v>
      </c>
      <c r="C296" s="36">
        <v>4301136028</v>
      </c>
      <c r="D296" s="347">
        <v>4640242180304</v>
      </c>
      <c r="E296" s="347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96</v>
      </c>
      <c r="L296" s="37" t="s">
        <v>135</v>
      </c>
      <c r="M296" s="38" t="s">
        <v>85</v>
      </c>
      <c r="N296" s="38"/>
      <c r="O296" s="37">
        <v>180</v>
      </c>
      <c r="P296" s="381" t="s">
        <v>436</v>
      </c>
      <c r="Q296" s="349"/>
      <c r="R296" s="349"/>
      <c r="S296" s="349"/>
      <c r="T296" s="350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437</v>
      </c>
      <c r="AG296" s="81"/>
      <c r="AJ296" s="87" t="s">
        <v>136</v>
      </c>
      <c r="AK296" s="87">
        <v>14</v>
      </c>
      <c r="BB296" s="296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438</v>
      </c>
      <c r="B297" s="63" t="s">
        <v>439</v>
      </c>
      <c r="C297" s="36">
        <v>4301136026</v>
      </c>
      <c r="D297" s="347">
        <v>4640242180236</v>
      </c>
      <c r="E297" s="347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86</v>
      </c>
      <c r="L297" s="37" t="s">
        <v>135</v>
      </c>
      <c r="M297" s="38" t="s">
        <v>85</v>
      </c>
      <c r="N297" s="38"/>
      <c r="O297" s="37">
        <v>180</v>
      </c>
      <c r="P297" s="382" t="s">
        <v>440</v>
      </c>
      <c r="Q297" s="349"/>
      <c r="R297" s="349"/>
      <c r="S297" s="349"/>
      <c r="T297" s="350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437</v>
      </c>
      <c r="AG297" s="81"/>
      <c r="AJ297" s="87" t="s">
        <v>136</v>
      </c>
      <c r="AK297" s="87">
        <v>12</v>
      </c>
      <c r="BB297" s="298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441</v>
      </c>
      <c r="B298" s="63" t="s">
        <v>442</v>
      </c>
      <c r="C298" s="36">
        <v>4301136029</v>
      </c>
      <c r="D298" s="347">
        <v>4640242180410</v>
      </c>
      <c r="E298" s="347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96</v>
      </c>
      <c r="L298" s="37" t="s">
        <v>135</v>
      </c>
      <c r="M298" s="38" t="s">
        <v>85</v>
      </c>
      <c r="N298" s="38"/>
      <c r="O298" s="37">
        <v>180</v>
      </c>
      <c r="P298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9"/>
      <c r="R298" s="349"/>
      <c r="S298" s="349"/>
      <c r="T298" s="350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437</v>
      </c>
      <c r="AG298" s="81"/>
      <c r="AJ298" s="87" t="s">
        <v>136</v>
      </c>
      <c r="AK298" s="87">
        <v>14</v>
      </c>
      <c r="BB298" s="300" t="s">
        <v>95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6"/>
      <c r="P299" s="352" t="s">
        <v>40</v>
      </c>
      <c r="Q299" s="353"/>
      <c r="R299" s="353"/>
      <c r="S299" s="353"/>
      <c r="T299" s="353"/>
      <c r="U299" s="353"/>
      <c r="V299" s="354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55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6"/>
      <c r="P300" s="352" t="s">
        <v>40</v>
      </c>
      <c r="Q300" s="353"/>
      <c r="R300" s="353"/>
      <c r="S300" s="353"/>
      <c r="T300" s="353"/>
      <c r="U300" s="353"/>
      <c r="V300" s="354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376" t="s">
        <v>161</v>
      </c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6"/>
      <c r="O301" s="376"/>
      <c r="P301" s="376"/>
      <c r="Q301" s="376"/>
      <c r="R301" s="376"/>
      <c r="S301" s="376"/>
      <c r="T301" s="376"/>
      <c r="U301" s="376"/>
      <c r="V301" s="376"/>
      <c r="W301" s="376"/>
      <c r="X301" s="376"/>
      <c r="Y301" s="376"/>
      <c r="Z301" s="376"/>
      <c r="AA301" s="66"/>
      <c r="AB301" s="66"/>
      <c r="AC301" s="83"/>
    </row>
    <row r="302" spans="1:68" ht="27" customHeight="1" x14ac:dyDescent="0.25">
      <c r="A302" s="63" t="s">
        <v>443</v>
      </c>
      <c r="B302" s="63" t="s">
        <v>444</v>
      </c>
      <c r="C302" s="36">
        <v>4301135504</v>
      </c>
      <c r="D302" s="347">
        <v>4640242181554</v>
      </c>
      <c r="E302" s="347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87</v>
      </c>
      <c r="M302" s="38" t="s">
        <v>85</v>
      </c>
      <c r="N302" s="38"/>
      <c r="O302" s="37">
        <v>180</v>
      </c>
      <c r="P302" s="377" t="s">
        <v>445</v>
      </c>
      <c r="Q302" s="349"/>
      <c r="R302" s="349"/>
      <c r="S302" s="349"/>
      <c r="T302" s="350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2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446</v>
      </c>
      <c r="AG302" s="81"/>
      <c r="AJ302" s="87" t="s">
        <v>88</v>
      </c>
      <c r="AK302" s="87">
        <v>1</v>
      </c>
      <c r="BB302" s="302" t="s">
        <v>95</v>
      </c>
      <c r="BM302" s="81">
        <f t="shared" ref="BM302:BM322" si="25">IFERROR(X302*I302,"0")</f>
        <v>0</v>
      </c>
      <c r="BN302" s="81">
        <f t="shared" ref="BN302:BN322" si="26">IFERROR(Y302*I302,"0")</f>
        <v>0</v>
      </c>
      <c r="BO302" s="81">
        <f t="shared" ref="BO302:BO322" si="27">IFERROR(X302/J302,"0")</f>
        <v>0</v>
      </c>
      <c r="BP302" s="81">
        <f t="shared" ref="BP302:BP322" si="28">IFERROR(Y302/J302,"0")</f>
        <v>0</v>
      </c>
    </row>
    <row r="303" spans="1:68" ht="27" customHeight="1" x14ac:dyDescent="0.25">
      <c r="A303" s="63" t="s">
        <v>447</v>
      </c>
      <c r="B303" s="63" t="s">
        <v>448</v>
      </c>
      <c r="C303" s="36">
        <v>4301135394</v>
      </c>
      <c r="D303" s="347">
        <v>4640242181561</v>
      </c>
      <c r="E303" s="347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135</v>
      </c>
      <c r="M303" s="38" t="s">
        <v>85</v>
      </c>
      <c r="N303" s="38"/>
      <c r="O303" s="37">
        <v>180</v>
      </c>
      <c r="P303" s="378" t="s">
        <v>449</v>
      </c>
      <c r="Q303" s="349"/>
      <c r="R303" s="349"/>
      <c r="S303" s="349"/>
      <c r="T303" s="350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450</v>
      </c>
      <c r="AG303" s="81"/>
      <c r="AJ303" s="87" t="s">
        <v>136</v>
      </c>
      <c r="AK303" s="87">
        <v>14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451</v>
      </c>
      <c r="B304" s="63" t="s">
        <v>452</v>
      </c>
      <c r="C304" s="36">
        <v>4301135552</v>
      </c>
      <c r="D304" s="347">
        <v>4640242181431</v>
      </c>
      <c r="E304" s="347"/>
      <c r="F304" s="62">
        <v>3.5</v>
      </c>
      <c r="G304" s="37">
        <v>1</v>
      </c>
      <c r="H304" s="62">
        <v>3.5</v>
      </c>
      <c r="I304" s="62">
        <v>3.6920000000000002</v>
      </c>
      <c r="J304" s="37">
        <v>126</v>
      </c>
      <c r="K304" s="37" t="s">
        <v>96</v>
      </c>
      <c r="L304" s="37" t="s">
        <v>87</v>
      </c>
      <c r="M304" s="38" t="s">
        <v>85</v>
      </c>
      <c r="N304" s="38"/>
      <c r="O304" s="37">
        <v>180</v>
      </c>
      <c r="P304" s="379" t="s">
        <v>453</v>
      </c>
      <c r="Q304" s="349"/>
      <c r="R304" s="349"/>
      <c r="S304" s="349"/>
      <c r="T304" s="350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454</v>
      </c>
      <c r="AG304" s="81"/>
      <c r="AJ304" s="87" t="s">
        <v>88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455</v>
      </c>
      <c r="B305" s="63" t="s">
        <v>456</v>
      </c>
      <c r="C305" s="36">
        <v>4301135374</v>
      </c>
      <c r="D305" s="347">
        <v>4640242181424</v>
      </c>
      <c r="E305" s="347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86</v>
      </c>
      <c r="L305" s="37" t="s">
        <v>135</v>
      </c>
      <c r="M305" s="38" t="s">
        <v>85</v>
      </c>
      <c r="N305" s="38"/>
      <c r="O305" s="37">
        <v>180</v>
      </c>
      <c r="P305" s="380" t="s">
        <v>457</v>
      </c>
      <c r="Q305" s="349"/>
      <c r="R305" s="349"/>
      <c r="S305" s="349"/>
      <c r="T305" s="350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446</v>
      </c>
      <c r="AG305" s="81"/>
      <c r="AJ305" s="87" t="s">
        <v>136</v>
      </c>
      <c r="AK305" s="87">
        <v>12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458</v>
      </c>
      <c r="B306" s="63" t="s">
        <v>459</v>
      </c>
      <c r="C306" s="36">
        <v>4301135320</v>
      </c>
      <c r="D306" s="347">
        <v>4640242181592</v>
      </c>
      <c r="E306" s="347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96</v>
      </c>
      <c r="L306" s="37" t="s">
        <v>87</v>
      </c>
      <c r="M306" s="38" t="s">
        <v>85</v>
      </c>
      <c r="N306" s="38"/>
      <c r="O306" s="37">
        <v>180</v>
      </c>
      <c r="P306" s="371" t="s">
        <v>460</v>
      </c>
      <c r="Q306" s="349"/>
      <c r="R306" s="349"/>
      <c r="S306" s="349"/>
      <c r="T306" s="350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3" si="29">IFERROR(IF(X306="","",X306*0.00936),"")</f>
        <v>0</v>
      </c>
      <c r="AA306" s="68" t="s">
        <v>46</v>
      </c>
      <c r="AB306" s="69" t="s">
        <v>46</v>
      </c>
      <c r="AC306" s="309" t="s">
        <v>461</v>
      </c>
      <c r="AG306" s="81"/>
      <c r="AJ306" s="87" t="s">
        <v>88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462</v>
      </c>
      <c r="B307" s="63" t="s">
        <v>463</v>
      </c>
      <c r="C307" s="36">
        <v>4301135405</v>
      </c>
      <c r="D307" s="347">
        <v>4640242181523</v>
      </c>
      <c r="E307" s="347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96</v>
      </c>
      <c r="L307" s="37" t="s">
        <v>135</v>
      </c>
      <c r="M307" s="38" t="s">
        <v>85</v>
      </c>
      <c r="N307" s="38"/>
      <c r="O307" s="37">
        <v>180</v>
      </c>
      <c r="P307" s="372" t="s">
        <v>464</v>
      </c>
      <c r="Q307" s="349"/>
      <c r="R307" s="349"/>
      <c r="S307" s="349"/>
      <c r="T307" s="350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450</v>
      </c>
      <c r="AG307" s="81"/>
      <c r="AJ307" s="87" t="s">
        <v>136</v>
      </c>
      <c r="AK307" s="87">
        <v>14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465</v>
      </c>
      <c r="B308" s="63" t="s">
        <v>466</v>
      </c>
      <c r="C308" s="36">
        <v>4301135404</v>
      </c>
      <c r="D308" s="347">
        <v>4640242181516</v>
      </c>
      <c r="E308" s="347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87</v>
      </c>
      <c r="M308" s="38" t="s">
        <v>85</v>
      </c>
      <c r="N308" s="38"/>
      <c r="O308" s="37">
        <v>180</v>
      </c>
      <c r="P308" s="373" t="s">
        <v>467</v>
      </c>
      <c r="Q308" s="349"/>
      <c r="R308" s="349"/>
      <c r="S308" s="349"/>
      <c r="T308" s="350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454</v>
      </c>
      <c r="AG308" s="81"/>
      <c r="AJ308" s="87" t="s">
        <v>88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468</v>
      </c>
      <c r="B309" s="63" t="s">
        <v>469</v>
      </c>
      <c r="C309" s="36">
        <v>4301135402</v>
      </c>
      <c r="D309" s="347">
        <v>4640242181493</v>
      </c>
      <c r="E309" s="347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87</v>
      </c>
      <c r="M309" s="38" t="s">
        <v>85</v>
      </c>
      <c r="N309" s="38"/>
      <c r="O309" s="37">
        <v>180</v>
      </c>
      <c r="P309" s="374" t="s">
        <v>470</v>
      </c>
      <c r="Q309" s="349"/>
      <c r="R309" s="349"/>
      <c r="S309" s="349"/>
      <c r="T309" s="350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446</v>
      </c>
      <c r="AG309" s="81"/>
      <c r="AJ309" s="87" t="s">
        <v>88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471</v>
      </c>
      <c r="B310" s="63" t="s">
        <v>472</v>
      </c>
      <c r="C310" s="36">
        <v>4301135375</v>
      </c>
      <c r="D310" s="347">
        <v>4640242181486</v>
      </c>
      <c r="E310" s="347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135</v>
      </c>
      <c r="M310" s="38" t="s">
        <v>85</v>
      </c>
      <c r="N310" s="38"/>
      <c r="O310" s="37">
        <v>180</v>
      </c>
      <c r="P310" s="375" t="s">
        <v>473</v>
      </c>
      <c r="Q310" s="349"/>
      <c r="R310" s="349"/>
      <c r="S310" s="349"/>
      <c r="T310" s="350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446</v>
      </c>
      <c r="AG310" s="81"/>
      <c r="AJ310" s="87" t="s">
        <v>136</v>
      </c>
      <c r="AK310" s="87">
        <v>14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474</v>
      </c>
      <c r="B311" s="63" t="s">
        <v>475</v>
      </c>
      <c r="C311" s="36">
        <v>4301135403</v>
      </c>
      <c r="D311" s="347">
        <v>4640242181509</v>
      </c>
      <c r="E311" s="347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96</v>
      </c>
      <c r="L311" s="37" t="s">
        <v>135</v>
      </c>
      <c r="M311" s="38" t="s">
        <v>85</v>
      </c>
      <c r="N311" s="38"/>
      <c r="O311" s="37">
        <v>180</v>
      </c>
      <c r="P311" s="366" t="s">
        <v>476</v>
      </c>
      <c r="Q311" s="349"/>
      <c r="R311" s="349"/>
      <c r="S311" s="349"/>
      <c r="T311" s="350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446</v>
      </c>
      <c r="AG311" s="81"/>
      <c r="AJ311" s="87" t="s">
        <v>136</v>
      </c>
      <c r="AK311" s="87">
        <v>14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477</v>
      </c>
      <c r="B312" s="63" t="s">
        <v>478</v>
      </c>
      <c r="C312" s="36">
        <v>4301135304</v>
      </c>
      <c r="D312" s="347">
        <v>4640242181240</v>
      </c>
      <c r="E312" s="347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96</v>
      </c>
      <c r="L312" s="37" t="s">
        <v>135</v>
      </c>
      <c r="M312" s="38" t="s">
        <v>85</v>
      </c>
      <c r="N312" s="38"/>
      <c r="O312" s="37">
        <v>180</v>
      </c>
      <c r="P312" s="367" t="s">
        <v>479</v>
      </c>
      <c r="Q312" s="349"/>
      <c r="R312" s="349"/>
      <c r="S312" s="349"/>
      <c r="T312" s="350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446</v>
      </c>
      <c r="AG312" s="81"/>
      <c r="AJ312" s="87" t="s">
        <v>136</v>
      </c>
      <c r="AK312" s="87">
        <v>14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480</v>
      </c>
      <c r="B313" s="63" t="s">
        <v>481</v>
      </c>
      <c r="C313" s="36">
        <v>4301135310</v>
      </c>
      <c r="D313" s="347">
        <v>4640242181318</v>
      </c>
      <c r="E313" s="347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96</v>
      </c>
      <c r="L313" s="37" t="s">
        <v>135</v>
      </c>
      <c r="M313" s="38" t="s">
        <v>85</v>
      </c>
      <c r="N313" s="38"/>
      <c r="O313" s="37">
        <v>180</v>
      </c>
      <c r="P313" s="368" t="s">
        <v>482</v>
      </c>
      <c r="Q313" s="349"/>
      <c r="R313" s="349"/>
      <c r="S313" s="349"/>
      <c r="T313" s="350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450</v>
      </c>
      <c r="AG313" s="81"/>
      <c r="AJ313" s="87" t="s">
        <v>136</v>
      </c>
      <c r="AK313" s="87">
        <v>14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483</v>
      </c>
      <c r="B314" s="63" t="s">
        <v>484</v>
      </c>
      <c r="C314" s="36">
        <v>4301135306</v>
      </c>
      <c r="D314" s="347">
        <v>4640242181578</v>
      </c>
      <c r="E314" s="347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173</v>
      </c>
      <c r="L314" s="37" t="s">
        <v>135</v>
      </c>
      <c r="M314" s="38" t="s">
        <v>85</v>
      </c>
      <c r="N314" s="38"/>
      <c r="O314" s="37">
        <v>180</v>
      </c>
      <c r="P314" s="369" t="s">
        <v>485</v>
      </c>
      <c r="Q314" s="349"/>
      <c r="R314" s="349"/>
      <c r="S314" s="349"/>
      <c r="T314" s="350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446</v>
      </c>
      <c r="AG314" s="81"/>
      <c r="AJ314" s="87" t="s">
        <v>136</v>
      </c>
      <c r="AK314" s="87">
        <v>18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486</v>
      </c>
      <c r="B315" s="63" t="s">
        <v>487</v>
      </c>
      <c r="C315" s="36">
        <v>4301135305</v>
      </c>
      <c r="D315" s="347">
        <v>4640242181394</v>
      </c>
      <c r="E315" s="347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173</v>
      </c>
      <c r="L315" s="37" t="s">
        <v>135</v>
      </c>
      <c r="M315" s="38" t="s">
        <v>85</v>
      </c>
      <c r="N315" s="38"/>
      <c r="O315" s="37">
        <v>180</v>
      </c>
      <c r="P315" s="370" t="s">
        <v>488</v>
      </c>
      <c r="Q315" s="349"/>
      <c r="R315" s="349"/>
      <c r="S315" s="349"/>
      <c r="T315" s="350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446</v>
      </c>
      <c r="AG315" s="81"/>
      <c r="AJ315" s="87" t="s">
        <v>136</v>
      </c>
      <c r="AK315" s="87">
        <v>18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489</v>
      </c>
      <c r="B316" s="63" t="s">
        <v>490</v>
      </c>
      <c r="C316" s="36">
        <v>4301135309</v>
      </c>
      <c r="D316" s="347">
        <v>4640242181332</v>
      </c>
      <c r="E316" s="347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173</v>
      </c>
      <c r="L316" s="37" t="s">
        <v>135</v>
      </c>
      <c r="M316" s="38" t="s">
        <v>85</v>
      </c>
      <c r="N316" s="38"/>
      <c r="O316" s="37">
        <v>180</v>
      </c>
      <c r="P316" s="361" t="s">
        <v>491</v>
      </c>
      <c r="Q316" s="349"/>
      <c r="R316" s="349"/>
      <c r="S316" s="349"/>
      <c r="T316" s="350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446</v>
      </c>
      <c r="AG316" s="81"/>
      <c r="AJ316" s="87" t="s">
        <v>136</v>
      </c>
      <c r="AK316" s="87">
        <v>18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492</v>
      </c>
      <c r="B317" s="63" t="s">
        <v>493</v>
      </c>
      <c r="C317" s="36">
        <v>4301135308</v>
      </c>
      <c r="D317" s="347">
        <v>4640242181349</v>
      </c>
      <c r="E317" s="347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173</v>
      </c>
      <c r="L317" s="37" t="s">
        <v>135</v>
      </c>
      <c r="M317" s="38" t="s">
        <v>85</v>
      </c>
      <c r="N317" s="38"/>
      <c r="O317" s="37">
        <v>180</v>
      </c>
      <c r="P317" s="362" t="s">
        <v>494</v>
      </c>
      <c r="Q317" s="349"/>
      <c r="R317" s="349"/>
      <c r="S317" s="349"/>
      <c r="T317" s="350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446</v>
      </c>
      <c r="AG317" s="81"/>
      <c r="AJ317" s="87" t="s">
        <v>136</v>
      </c>
      <c r="AK317" s="87">
        <v>18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495</v>
      </c>
      <c r="B318" s="63" t="s">
        <v>496</v>
      </c>
      <c r="C318" s="36">
        <v>4301135307</v>
      </c>
      <c r="D318" s="347">
        <v>4640242181370</v>
      </c>
      <c r="E318" s="347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173</v>
      </c>
      <c r="L318" s="37" t="s">
        <v>87</v>
      </c>
      <c r="M318" s="38" t="s">
        <v>85</v>
      </c>
      <c r="N318" s="38"/>
      <c r="O318" s="37">
        <v>180</v>
      </c>
      <c r="P318" s="363" t="s">
        <v>497</v>
      </c>
      <c r="Q318" s="349"/>
      <c r="R318" s="349"/>
      <c r="S318" s="349"/>
      <c r="T318" s="350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498</v>
      </c>
      <c r="AG318" s="81"/>
      <c r="AJ318" s="87" t="s">
        <v>88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499</v>
      </c>
      <c r="B319" s="63" t="s">
        <v>500</v>
      </c>
      <c r="C319" s="36">
        <v>4301135318</v>
      </c>
      <c r="D319" s="347">
        <v>4607111037480</v>
      </c>
      <c r="E319" s="347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86</v>
      </c>
      <c r="L319" s="37" t="s">
        <v>87</v>
      </c>
      <c r="M319" s="38" t="s">
        <v>85</v>
      </c>
      <c r="N319" s="38"/>
      <c r="O319" s="37">
        <v>180</v>
      </c>
      <c r="P319" s="364" t="s">
        <v>501</v>
      </c>
      <c r="Q319" s="349"/>
      <c r="R319" s="349"/>
      <c r="S319" s="349"/>
      <c r="T319" s="350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502</v>
      </c>
      <c r="AG319" s="81"/>
      <c r="AJ319" s="87" t="s">
        <v>88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503</v>
      </c>
      <c r="B320" s="63" t="s">
        <v>504</v>
      </c>
      <c r="C320" s="36">
        <v>4301135319</v>
      </c>
      <c r="D320" s="347">
        <v>4607111037473</v>
      </c>
      <c r="E320" s="347"/>
      <c r="F320" s="62">
        <v>1</v>
      </c>
      <c r="G320" s="37">
        <v>4</v>
      </c>
      <c r="H320" s="62">
        <v>4</v>
      </c>
      <c r="I320" s="62">
        <v>4.2300000000000004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365" t="s">
        <v>505</v>
      </c>
      <c r="Q320" s="349"/>
      <c r="R320" s="349"/>
      <c r="S320" s="349"/>
      <c r="T320" s="350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506</v>
      </c>
      <c r="AG320" s="81"/>
      <c r="AJ320" s="87" t="s">
        <v>88</v>
      </c>
      <c r="AK320" s="87">
        <v>1</v>
      </c>
      <c r="BB320" s="338" t="s">
        <v>95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507</v>
      </c>
      <c r="B321" s="63" t="s">
        <v>508</v>
      </c>
      <c r="C321" s="36">
        <v>4301135198</v>
      </c>
      <c r="D321" s="347">
        <v>4640242180663</v>
      </c>
      <c r="E321" s="347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348" t="s">
        <v>509</v>
      </c>
      <c r="Q321" s="349"/>
      <c r="R321" s="349"/>
      <c r="S321" s="349"/>
      <c r="T321" s="350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510</v>
      </c>
      <c r="AG321" s="81"/>
      <c r="AJ321" s="87" t="s">
        <v>88</v>
      </c>
      <c r="AK321" s="87">
        <v>1</v>
      </c>
      <c r="BB321" s="340" t="s">
        <v>95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4301135723</v>
      </c>
      <c r="D322" s="347">
        <v>4640242181783</v>
      </c>
      <c r="E322" s="347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96</v>
      </c>
      <c r="L322" s="37" t="s">
        <v>87</v>
      </c>
      <c r="M322" s="38" t="s">
        <v>85</v>
      </c>
      <c r="N322" s="38"/>
      <c r="O322" s="37">
        <v>180</v>
      </c>
      <c r="P322" s="351" t="s">
        <v>513</v>
      </c>
      <c r="Q322" s="349"/>
      <c r="R322" s="349"/>
      <c r="S322" s="349"/>
      <c r="T322" s="350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1" t="s">
        <v>514</v>
      </c>
      <c r="AG322" s="81"/>
      <c r="AJ322" s="87" t="s">
        <v>88</v>
      </c>
      <c r="AK322" s="87">
        <v>1</v>
      </c>
      <c r="BB322" s="342" t="s">
        <v>95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355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6"/>
      <c r="P323" s="352" t="s">
        <v>40</v>
      </c>
      <c r="Q323" s="353"/>
      <c r="R323" s="353"/>
      <c r="S323" s="353"/>
      <c r="T323" s="353"/>
      <c r="U323" s="353"/>
      <c r="V323" s="354"/>
      <c r="W323" s="42" t="s">
        <v>39</v>
      </c>
      <c r="X323" s="43">
        <f>IFERROR(SUM(X302:X322),"0")</f>
        <v>0</v>
      </c>
      <c r="Y323" s="43">
        <f>IFERROR(SUM(Y302:Y322),"0")</f>
        <v>0</v>
      </c>
      <c r="Z323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355"/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6"/>
      <c r="P324" s="352" t="s">
        <v>40</v>
      </c>
      <c r="Q324" s="353"/>
      <c r="R324" s="353"/>
      <c r="S324" s="353"/>
      <c r="T324" s="353"/>
      <c r="U324" s="353"/>
      <c r="V324" s="354"/>
      <c r="W324" s="42" t="s">
        <v>0</v>
      </c>
      <c r="X324" s="43">
        <f>IFERROR(SUMPRODUCT(X302:X322*H302:H322),"0")</f>
        <v>0</v>
      </c>
      <c r="Y324" s="43">
        <f>IFERROR(SUMPRODUCT(Y302:Y322*H302:H322),"0")</f>
        <v>0</v>
      </c>
      <c r="Z324" s="42"/>
      <c r="AA324" s="67"/>
      <c r="AB324" s="67"/>
      <c r="AC324" s="67"/>
    </row>
    <row r="325" spans="1:68" ht="15" customHeight="1" x14ac:dyDescent="0.2">
      <c r="A325" s="355"/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60"/>
      <c r="P325" s="357" t="s">
        <v>33</v>
      </c>
      <c r="Q325" s="358"/>
      <c r="R325" s="358"/>
      <c r="S325" s="358"/>
      <c r="T325" s="358"/>
      <c r="U325" s="358"/>
      <c r="V325" s="359"/>
      <c r="W325" s="42" t="s">
        <v>0</v>
      </c>
      <c r="X325" s="43">
        <f>IFERROR(X24+X33+X41+X55+X60+X64+X69+X75+X81+X86+X92+X102+X107+X114+X124+X130+X136+X142+X147+X152+X158+X163+X169+X177+X182+X190+X194+X199+X208+X215+X225+X233+X238+X243+X249+X255+X262+X267+X273+X277+X285+X289+X294+X300+X324,"0")</f>
        <v>0</v>
      </c>
      <c r="Y325" s="43">
        <f>IFERROR(Y24+Y33+Y41+Y55+Y60+Y64+Y69+Y75+Y81+Y86+Y92+Y102+Y107+Y114+Y124+Y130+Y136+Y142+Y147+Y152+Y158+Y163+Y169+Y177+Y182+Y190+Y194+Y199+Y208+Y215+Y225+Y233+Y238+Y243+Y249+Y255+Y262+Y267+Y273+Y277+Y285+Y289+Y294+Y300+Y324,"0")</f>
        <v>0</v>
      </c>
      <c r="Z325" s="42"/>
      <c r="AA325" s="67"/>
      <c r="AB325" s="67"/>
      <c r="AC325" s="67"/>
    </row>
    <row r="326" spans="1:68" x14ac:dyDescent="0.2">
      <c r="A326" s="355"/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60"/>
      <c r="P326" s="357" t="s">
        <v>34</v>
      </c>
      <c r="Q326" s="358"/>
      <c r="R326" s="358"/>
      <c r="S326" s="358"/>
      <c r="T326" s="358"/>
      <c r="U326" s="358"/>
      <c r="V326" s="359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355"/>
      <c r="B327" s="355"/>
      <c r="C327" s="355"/>
      <c r="D327" s="355"/>
      <c r="E327" s="355"/>
      <c r="F327" s="355"/>
      <c r="G327" s="355"/>
      <c r="H327" s="355"/>
      <c r="I327" s="355"/>
      <c r="J327" s="355"/>
      <c r="K327" s="355"/>
      <c r="L327" s="355"/>
      <c r="M327" s="355"/>
      <c r="N327" s="355"/>
      <c r="O327" s="360"/>
      <c r="P327" s="357" t="s">
        <v>35</v>
      </c>
      <c r="Q327" s="358"/>
      <c r="R327" s="358"/>
      <c r="S327" s="358"/>
      <c r="T327" s="358"/>
      <c r="U327" s="358"/>
      <c r="V327" s="359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355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60"/>
      <c r="P328" s="357" t="s">
        <v>36</v>
      </c>
      <c r="Q328" s="358"/>
      <c r="R328" s="358"/>
      <c r="S328" s="358"/>
      <c r="T328" s="358"/>
      <c r="U328" s="358"/>
      <c r="V328" s="359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60"/>
      <c r="P329" s="357" t="s">
        <v>37</v>
      </c>
      <c r="Q329" s="358"/>
      <c r="R329" s="358"/>
      <c r="S329" s="358"/>
      <c r="T329" s="358"/>
      <c r="U329" s="358"/>
      <c r="V329" s="359"/>
      <c r="W329" s="42" t="s">
        <v>20</v>
      </c>
      <c r="X329" s="43">
        <f>IFERROR(X23+X32+X40+X54+X59+X63+X68+X74+X80+X85+X91+X101+X106+X113+X123+X129+X135+X141+X146+X151+X157+X162+X168+X176+X181+X189+X193+X198+X207+X214+X224+X232+X237+X242+X248+X254+X261+X266+X272+X276+X284+X288+X293+X299+X323,"0")</f>
        <v>0</v>
      </c>
      <c r="Y329" s="43">
        <f>IFERROR(Y23+Y32+Y40+Y54+Y59+Y63+Y68+Y74+Y80+Y85+Y91+Y101+Y106+Y113+Y123+Y129+Y135+Y141+Y146+Y151+Y157+Y162+Y168+Y176+Y181+Y189+Y193+Y198+Y207+Y214+Y224+Y232+Y237+Y242+Y248+Y254+Y261+Y266+Y272+Y276+Y284+Y288+Y293+Y299+Y323,"0")</f>
        <v>0</v>
      </c>
      <c r="Z329" s="42"/>
      <c r="AA329" s="67"/>
      <c r="AB329" s="67"/>
      <c r="AC329" s="67"/>
    </row>
    <row r="330" spans="1:68" ht="14.25" x14ac:dyDescent="0.2">
      <c r="A330" s="355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360"/>
      <c r="P330" s="357" t="s">
        <v>38</v>
      </c>
      <c r="Q330" s="358"/>
      <c r="R330" s="358"/>
      <c r="S330" s="358"/>
      <c r="T330" s="358"/>
      <c r="U330" s="358"/>
      <c r="V330" s="359"/>
      <c r="W330" s="45" t="s">
        <v>52</v>
      </c>
      <c r="X330" s="42"/>
      <c r="Y330" s="42"/>
      <c r="Z330" s="42">
        <f>IFERROR(Z23+Z32+Z40+Z54+Z59+Z63+Z68+Z74+Z80+Z85+Z91+Z101+Z106+Z113+Z123+Z129+Z135+Z141+Z146+Z151+Z157+Z162+Z168+Z176+Z181+Z189+Z193+Z198+Z207+Z214+Z224+Z232+Z237+Z242+Z248+Z254+Z261+Z266+Z272+Z276+Z284+Z288+Z293+Z299+Z323,"0")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80</v>
      </c>
      <c r="C332" s="343" t="s">
        <v>45</v>
      </c>
      <c r="D332" s="343" t="s">
        <v>45</v>
      </c>
      <c r="E332" s="343" t="s">
        <v>45</v>
      </c>
      <c r="F332" s="343" t="s">
        <v>45</v>
      </c>
      <c r="G332" s="343" t="s">
        <v>45</v>
      </c>
      <c r="H332" s="343" t="s">
        <v>45</v>
      </c>
      <c r="I332" s="343" t="s">
        <v>45</v>
      </c>
      <c r="J332" s="343" t="s">
        <v>45</v>
      </c>
      <c r="K332" s="343" t="s">
        <v>45</v>
      </c>
      <c r="L332" s="343" t="s">
        <v>45</v>
      </c>
      <c r="M332" s="343" t="s">
        <v>45</v>
      </c>
      <c r="N332" s="344"/>
      <c r="O332" s="343" t="s">
        <v>45</v>
      </c>
      <c r="P332" s="343" t="s">
        <v>45</v>
      </c>
      <c r="Q332" s="343" t="s">
        <v>45</v>
      </c>
      <c r="R332" s="343" t="s">
        <v>45</v>
      </c>
      <c r="S332" s="343" t="s">
        <v>45</v>
      </c>
      <c r="T332" s="343" t="s">
        <v>45</v>
      </c>
      <c r="U332" s="343" t="s">
        <v>45</v>
      </c>
      <c r="V332" s="343" t="s">
        <v>276</v>
      </c>
      <c r="W332" s="343" t="s">
        <v>276</v>
      </c>
      <c r="X332" s="343" t="s">
        <v>302</v>
      </c>
      <c r="Y332" s="343" t="s">
        <v>302</v>
      </c>
      <c r="Z332" s="343" t="s">
        <v>325</v>
      </c>
      <c r="AA332" s="343" t="s">
        <v>325</v>
      </c>
      <c r="AB332" s="343" t="s">
        <v>325</v>
      </c>
      <c r="AC332" s="343" t="s">
        <v>325</v>
      </c>
      <c r="AD332" s="343" t="s">
        <v>325</v>
      </c>
      <c r="AE332" s="343" t="s">
        <v>325</v>
      </c>
      <c r="AF332" s="343" t="s">
        <v>325</v>
      </c>
      <c r="AG332" s="88" t="s">
        <v>389</v>
      </c>
      <c r="AH332" s="343" t="s">
        <v>394</v>
      </c>
      <c r="AI332" s="343" t="s">
        <v>394</v>
      </c>
      <c r="AJ332" s="88" t="s">
        <v>404</v>
      </c>
      <c r="AK332" s="88" t="s">
        <v>277</v>
      </c>
    </row>
    <row r="333" spans="1:68" ht="14.25" customHeight="1" thickTop="1" x14ac:dyDescent="0.2">
      <c r="A333" s="345" t="s">
        <v>10</v>
      </c>
      <c r="B333" s="343" t="s">
        <v>80</v>
      </c>
      <c r="C333" s="343" t="s">
        <v>89</v>
      </c>
      <c r="D333" s="343" t="s">
        <v>104</v>
      </c>
      <c r="E333" s="343" t="s">
        <v>120</v>
      </c>
      <c r="F333" s="343" t="s">
        <v>147</v>
      </c>
      <c r="G333" s="343" t="s">
        <v>169</v>
      </c>
      <c r="H333" s="343" t="s">
        <v>176</v>
      </c>
      <c r="I333" s="343" t="s">
        <v>181</v>
      </c>
      <c r="J333" s="343" t="s">
        <v>189</v>
      </c>
      <c r="K333" s="343" t="s">
        <v>206</v>
      </c>
      <c r="L333" s="343" t="s">
        <v>213</v>
      </c>
      <c r="M333" s="343" t="s">
        <v>223</v>
      </c>
      <c r="N333" s="1"/>
      <c r="O333" s="343" t="s">
        <v>237</v>
      </c>
      <c r="P333" s="343" t="s">
        <v>243</v>
      </c>
      <c r="Q333" s="343" t="s">
        <v>250</v>
      </c>
      <c r="R333" s="343" t="s">
        <v>256</v>
      </c>
      <c r="S333" s="343" t="s">
        <v>261</v>
      </c>
      <c r="T333" s="343" t="s">
        <v>264</v>
      </c>
      <c r="U333" s="343" t="s">
        <v>272</v>
      </c>
      <c r="V333" s="343" t="s">
        <v>277</v>
      </c>
      <c r="W333" s="343" t="s">
        <v>281</v>
      </c>
      <c r="X333" s="343" t="s">
        <v>303</v>
      </c>
      <c r="Y333" s="343" t="s">
        <v>321</v>
      </c>
      <c r="Z333" s="343" t="s">
        <v>326</v>
      </c>
      <c r="AA333" s="343" t="s">
        <v>339</v>
      </c>
      <c r="AB333" s="343" t="s">
        <v>349</v>
      </c>
      <c r="AC333" s="343" t="s">
        <v>364</v>
      </c>
      <c r="AD333" s="343" t="s">
        <v>375</v>
      </c>
      <c r="AE333" s="343" t="s">
        <v>379</v>
      </c>
      <c r="AF333" s="343" t="s">
        <v>383</v>
      </c>
      <c r="AG333" s="343" t="s">
        <v>390</v>
      </c>
      <c r="AH333" s="343" t="s">
        <v>395</v>
      </c>
      <c r="AI333" s="343" t="s">
        <v>401</v>
      </c>
      <c r="AJ333" s="343" t="s">
        <v>405</v>
      </c>
      <c r="AK333" s="343" t="s">
        <v>277</v>
      </c>
    </row>
    <row r="334" spans="1:68" ht="13.5" thickBot="1" x14ac:dyDescent="0.25">
      <c r="A334" s="346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1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IFERROR(X36*H36,"0")+IFERROR(X37*H37,"0")+IFERROR(X38*H38,"0")+IFERROR(X39*H39,"0")</f>
        <v>0</v>
      </c>
      <c r="E335" s="52">
        <f>IFERROR(X44*H44,"0")+IFERROR(X45*H45,"0")+IFERROR(X46*H46,"0")+IFERROR(X47*H47,"0")+IFERROR(X48*H48,"0")+IFERROR(X49*H49,"0")+IFERROR(X50*H50,"0")+IFERROR(X51*H51,"0")+IFERROR(X52*H52,"0")+IFERROR(X53*H53,"0")</f>
        <v>0</v>
      </c>
      <c r="F335" s="52">
        <f>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</f>
        <v>0</v>
      </c>
      <c r="L335" s="52">
        <f>IFERROR(X110*H110,"0")+IFERROR(X111*H111,"0")+IFERROR(X112*H112,"0")</f>
        <v>0</v>
      </c>
      <c r="M335" s="52">
        <f>IFERROR(X117*H117,"0")+IFERROR(X118*H118,"0")+IFERROR(X119*H119,"0")+IFERROR(X120*H120,"0")+IFERROR(X121*H121,"0")+IFERROR(X122*H122,"0")</f>
        <v>0</v>
      </c>
      <c r="N335" s="1"/>
      <c r="O335" s="52">
        <f>IFERROR(X127*H127,"0")+IFERROR(X128*H128,"0")</f>
        <v>0</v>
      </c>
      <c r="P335" s="52">
        <f>IFERROR(X133*H133,"0")+IFERROR(X134*H134,"0")</f>
        <v>0</v>
      </c>
      <c r="Q335" s="52">
        <f>IFERROR(X139*H139,"0")+IFERROR(X140*H140,"0")</f>
        <v>0</v>
      </c>
      <c r="R335" s="52">
        <f>IFERROR(X145*H145,"0")</f>
        <v>0</v>
      </c>
      <c r="S335" s="52">
        <f>IFERROR(X150*H150,"0")</f>
        <v>0</v>
      </c>
      <c r="T335" s="52">
        <f>IFERROR(X155*H155,"0")+IFERROR(X156*H156,"0")</f>
        <v>0</v>
      </c>
      <c r="U335" s="52">
        <f>IFERROR(X161*H161,"0")</f>
        <v>0</v>
      </c>
      <c r="V335" s="52">
        <f>IFERROR(X167*H167,"0")</f>
        <v>0</v>
      </c>
      <c r="W335" s="52">
        <f>IFERROR(X172*H172,"0")+IFERROR(X173*H173,"0")+IFERROR(X174*H174,"0")+IFERROR(X175*H175,"0")+IFERROR(X179*H179,"0")+IFERROR(X180*H180,"0")</f>
        <v>0</v>
      </c>
      <c r="X335" s="52">
        <f>IFERROR(X186*H186,"0")+IFERROR(X187*H187,"0")+IFERROR(X188*H188,"0")+IFERROR(X192*H192,"0")</f>
        <v>0</v>
      </c>
      <c r="Y335" s="52">
        <f>IFERROR(X197*H197,"0")</f>
        <v>0</v>
      </c>
      <c r="Z335" s="52">
        <f>IFERROR(X203*H203,"0")+IFERROR(X204*H204,"0")+IFERROR(X205*H205,"0")+IFERROR(X206*H206,"0")</f>
        <v>0</v>
      </c>
      <c r="AA335" s="52">
        <f>IFERROR(X211*H211,"0")+IFERROR(X212*H212,"0")+IFERROR(X213*H213,"0")</f>
        <v>0</v>
      </c>
      <c r="AB335" s="52">
        <f>IFERROR(X218*H218,"0")+IFERROR(X219*H219,"0")+IFERROR(X220*H220,"0")+IFERROR(X221*H221,"0")+IFERROR(X222*H222,"0")+IFERROR(X223*H223,"0")</f>
        <v>0</v>
      </c>
      <c r="AC335" s="52">
        <f>IFERROR(X228*H228,"0")+IFERROR(X229*H229,"0")+IFERROR(X230*H230,"0")+IFERROR(X231*H231,"0")</f>
        <v>0</v>
      </c>
      <c r="AD335" s="52">
        <f>IFERROR(X236*H236,"0")</f>
        <v>0</v>
      </c>
      <c r="AE335" s="52">
        <f>IFERROR(X241*H241,"0")</f>
        <v>0</v>
      </c>
      <c r="AF335" s="52">
        <f>IFERROR(X246*H246,"0")+IFERROR(X247*H247,"0")</f>
        <v>0</v>
      </c>
      <c r="AG335" s="52">
        <f>IFERROR(X253*H253,"0")</f>
        <v>0</v>
      </c>
      <c r="AH335" s="52">
        <f>IFERROR(X259*H259,"0")+IFERROR(X260*H260,"0")</f>
        <v>0</v>
      </c>
      <c r="AI335" s="52">
        <f>IFERROR(X265*H265,"0")</f>
        <v>0</v>
      </c>
      <c r="AJ335" s="52">
        <f>IFERROR(X271*H271,"0")+IFERROR(X275*H275,"0")</f>
        <v>0</v>
      </c>
      <c r="AK335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P198:V198"/>
    <mergeCell ref="A198:O199"/>
    <mergeCell ref="P199:V199"/>
    <mergeCell ref="A200:Z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U332"/>
    <mergeCell ref="V332:W332"/>
    <mergeCell ref="X332:Y332"/>
    <mergeCell ref="Z332:AF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AC333:AC33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:X322 X308:X309 X306 X304 X302 X275 X271 X265 X253 X246 X241 X236 X228:X230 X220:X222 X218 X212 X203:X206 X197 X192 X179:X180 X175 X172:X173 X161 X155:X156 X150 X145 X134 X127:X128 X120:X121 X117:X118 X112 X110 X105 X95:X99 X84 X71:X73 X66:X67 X62 X58 X51:X52 X49 X47 X44:X45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291 X259 X211 X186:X187 X140 X119 X79 X53" xr:uid="{00000000-0002-0000-0000-00001C000000}">
      <formula1>IF(AK46&gt;0,OR(X46=0,AND(IF(X46-AK46&gt;=0,TRUE,FALSE),X46&gt;0,IF(X46/J46=ROUND(X46/J46,0),TRUE,FALSE))),FALSE)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310:X317 X307 X305 X303 X296:X298 X292 X287 X281:X283 X260 X247 X231 X223 X219 X213 X188 X174 X167 X139 X133 X122 X111 X100 X89:X90 X78 X50" xr:uid="{00000000-0002-0000-0000-00001E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9"/>
    </row>
    <row r="3" spans="2:8" x14ac:dyDescent="0.2">
      <c r="B3" s="53" t="s">
        <v>516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518</v>
      </c>
      <c r="D6" s="53" t="s">
        <v>519</v>
      </c>
      <c r="E6" s="53" t="s">
        <v>46</v>
      </c>
    </row>
    <row r="8" spans="2:8" x14ac:dyDescent="0.2">
      <c r="B8" s="53" t="s">
        <v>79</v>
      </c>
      <c r="C8" s="53" t="s">
        <v>518</v>
      </c>
      <c r="D8" s="53" t="s">
        <v>46</v>
      </c>
      <c r="E8" s="53" t="s">
        <v>46</v>
      </c>
    </row>
    <row r="10" spans="2:8" x14ac:dyDescent="0.2">
      <c r="B10" s="53" t="s">
        <v>520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530</v>
      </c>
      <c r="C20" s="53" t="s">
        <v>46</v>
      </c>
      <c r="D20" s="53" t="s">
        <v>46</v>
      </c>
      <c r="E20" s="53" t="s">
        <v>46</v>
      </c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