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86E32B-8819-4710-91CA-3B9D56E409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2" l="1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Y322" i="2"/>
  <c r="BN322" i="2" s="1"/>
  <c r="BP321" i="2"/>
  <c r="BO321" i="2"/>
  <c r="BN321" i="2"/>
  <c r="BM321" i="2"/>
  <c r="Z321" i="2"/>
  <c r="Y321" i="2"/>
  <c r="BO320" i="2"/>
  <c r="BM320" i="2"/>
  <c r="Z320" i="2"/>
  <c r="Y320" i="2"/>
  <c r="BN320" i="2" s="1"/>
  <c r="BO319" i="2"/>
  <c r="BM319" i="2"/>
  <c r="Z319" i="2"/>
  <c r="Y319" i="2"/>
  <c r="BO318" i="2"/>
  <c r="BM318" i="2"/>
  <c r="Z318" i="2"/>
  <c r="Y318" i="2"/>
  <c r="BN318" i="2" s="1"/>
  <c r="BP317" i="2"/>
  <c r="BO317" i="2"/>
  <c r="BN317" i="2"/>
  <c r="BM317" i="2"/>
  <c r="Z317" i="2"/>
  <c r="Y317" i="2"/>
  <c r="BO316" i="2"/>
  <c r="BM316" i="2"/>
  <c r="Z316" i="2"/>
  <c r="Y316" i="2"/>
  <c r="BN316" i="2" s="1"/>
  <c r="BO315" i="2"/>
  <c r="BM315" i="2"/>
  <c r="Z315" i="2"/>
  <c r="Y315" i="2"/>
  <c r="BO314" i="2"/>
  <c r="BM314" i="2"/>
  <c r="Z314" i="2"/>
  <c r="Y314" i="2"/>
  <c r="BN314" i="2" s="1"/>
  <c r="BP313" i="2"/>
  <c r="BO313" i="2"/>
  <c r="BN313" i="2"/>
  <c r="BM313" i="2"/>
  <c r="Z313" i="2"/>
  <c r="Y313" i="2"/>
  <c r="BO312" i="2"/>
  <c r="BM312" i="2"/>
  <c r="Z312" i="2"/>
  <c r="Y312" i="2"/>
  <c r="BN312" i="2" s="1"/>
  <c r="BO311" i="2"/>
  <c r="BM311" i="2"/>
  <c r="Z311" i="2"/>
  <c r="Y311" i="2"/>
  <c r="BO310" i="2"/>
  <c r="BM310" i="2"/>
  <c r="Z310" i="2"/>
  <c r="Y310" i="2"/>
  <c r="BN310" i="2" s="1"/>
  <c r="BP309" i="2"/>
  <c r="BO309" i="2"/>
  <c r="BN309" i="2"/>
  <c r="BM309" i="2"/>
  <c r="Z309" i="2"/>
  <c r="Y309" i="2"/>
  <c r="BO308" i="2"/>
  <c r="BM308" i="2"/>
  <c r="Z308" i="2"/>
  <c r="Y308" i="2"/>
  <c r="BN308" i="2" s="1"/>
  <c r="BO307" i="2"/>
  <c r="BM307" i="2"/>
  <c r="Z307" i="2"/>
  <c r="Y307" i="2"/>
  <c r="BO306" i="2"/>
  <c r="BM306" i="2"/>
  <c r="Z306" i="2"/>
  <c r="Y306" i="2"/>
  <c r="BN306" i="2" s="1"/>
  <c r="BP305" i="2"/>
  <c r="BO305" i="2"/>
  <c r="BN305" i="2"/>
  <c r="BM305" i="2"/>
  <c r="Z305" i="2"/>
  <c r="Y305" i="2"/>
  <c r="BO304" i="2"/>
  <c r="BM304" i="2"/>
  <c r="Z304" i="2"/>
  <c r="Y304" i="2"/>
  <c r="BN304" i="2" s="1"/>
  <c r="BO303" i="2"/>
  <c r="BM303" i="2"/>
  <c r="Z303" i="2"/>
  <c r="Y303" i="2"/>
  <c r="BO302" i="2"/>
  <c r="BM302" i="2"/>
  <c r="Z302" i="2"/>
  <c r="Z323" i="2" s="1"/>
  <c r="Y302" i="2"/>
  <c r="X300" i="2"/>
  <c r="X299" i="2"/>
  <c r="BO298" i="2"/>
  <c r="BM298" i="2"/>
  <c r="Z298" i="2"/>
  <c r="Z299" i="2" s="1"/>
  <c r="Y298" i="2"/>
  <c r="P298" i="2"/>
  <c r="BO297" i="2"/>
  <c r="BM297" i="2"/>
  <c r="Z297" i="2"/>
  <c r="Y297" i="2"/>
  <c r="BO296" i="2"/>
  <c r="BM296" i="2"/>
  <c r="Z296" i="2"/>
  <c r="Y296" i="2"/>
  <c r="BP296" i="2" s="1"/>
  <c r="X294" i="2"/>
  <c r="X293" i="2"/>
  <c r="BO292" i="2"/>
  <c r="BM292" i="2"/>
  <c r="Z292" i="2"/>
  <c r="Y292" i="2"/>
  <c r="Y293" i="2" s="1"/>
  <c r="BO291" i="2"/>
  <c r="BN291" i="2"/>
  <c r="BM291" i="2"/>
  <c r="Z291" i="2"/>
  <c r="Z293" i="2" s="1"/>
  <c r="Y291" i="2"/>
  <c r="BP291" i="2" s="1"/>
  <c r="X289" i="2"/>
  <c r="X288" i="2"/>
  <c r="BP287" i="2"/>
  <c r="BO287" i="2"/>
  <c r="BN287" i="2"/>
  <c r="BM287" i="2"/>
  <c r="Z287" i="2"/>
  <c r="Z288" i="2" s="1"/>
  <c r="Y287" i="2"/>
  <c r="Y289" i="2" s="1"/>
  <c r="X285" i="2"/>
  <c r="X284" i="2"/>
  <c r="BO283" i="2"/>
  <c r="BM283" i="2"/>
  <c r="Z283" i="2"/>
  <c r="Y283" i="2"/>
  <c r="BP283" i="2" s="1"/>
  <c r="BP282" i="2"/>
  <c r="BO282" i="2"/>
  <c r="BN282" i="2"/>
  <c r="BM282" i="2"/>
  <c r="Z282" i="2"/>
  <c r="Y282" i="2"/>
  <c r="BO281" i="2"/>
  <c r="BM281" i="2"/>
  <c r="Z281" i="2"/>
  <c r="Z284" i="2" s="1"/>
  <c r="Y281" i="2"/>
  <c r="Y285" i="2" s="1"/>
  <c r="X277" i="2"/>
  <c r="X276" i="2"/>
  <c r="BO275" i="2"/>
  <c r="BM275" i="2"/>
  <c r="Z275" i="2"/>
  <c r="Z276" i="2" s="1"/>
  <c r="Y275" i="2"/>
  <c r="Y277" i="2" s="1"/>
  <c r="P275" i="2"/>
  <c r="X273" i="2"/>
  <c r="X272" i="2"/>
  <c r="BO271" i="2"/>
  <c r="BM271" i="2"/>
  <c r="Z271" i="2"/>
  <c r="Z272" i="2" s="1"/>
  <c r="Y271" i="2"/>
  <c r="Y273" i="2" s="1"/>
  <c r="X267" i="2"/>
  <c r="X266" i="2"/>
  <c r="BO265" i="2"/>
  <c r="BM265" i="2"/>
  <c r="Z265" i="2"/>
  <c r="Z266" i="2" s="1"/>
  <c r="Y265" i="2"/>
  <c r="P265" i="2"/>
  <c r="X262" i="2"/>
  <c r="X261" i="2"/>
  <c r="BO260" i="2"/>
  <c r="BM260" i="2"/>
  <c r="Z260" i="2"/>
  <c r="Y260" i="2"/>
  <c r="Y261" i="2" s="1"/>
  <c r="P260" i="2"/>
  <c r="BP259" i="2"/>
  <c r="BO259" i="2"/>
  <c r="BN259" i="2"/>
  <c r="BM259" i="2"/>
  <c r="Z259" i="2"/>
  <c r="Z261" i="2" s="1"/>
  <c r="Y259" i="2"/>
  <c r="P259" i="2"/>
  <c r="X255" i="2"/>
  <c r="X254" i="2"/>
  <c r="BO253" i="2"/>
  <c r="BM253" i="2"/>
  <c r="Z253" i="2"/>
  <c r="Z254" i="2" s="1"/>
  <c r="Y253" i="2"/>
  <c r="P253" i="2"/>
  <c r="X249" i="2"/>
  <c r="X248" i="2"/>
  <c r="BP247" i="2"/>
  <c r="BO247" i="2"/>
  <c r="BN247" i="2"/>
  <c r="BM247" i="2"/>
  <c r="Z247" i="2"/>
  <c r="Y247" i="2"/>
  <c r="P247" i="2"/>
  <c r="BO246" i="2"/>
  <c r="BM246" i="2"/>
  <c r="Z246" i="2"/>
  <c r="Y246" i="2"/>
  <c r="Y249" i="2" s="1"/>
  <c r="P246" i="2"/>
  <c r="X243" i="2"/>
  <c r="X242" i="2"/>
  <c r="BO241" i="2"/>
  <c r="BM241" i="2"/>
  <c r="Z241" i="2"/>
  <c r="Z242" i="2" s="1"/>
  <c r="Y241" i="2"/>
  <c r="Y243" i="2" s="1"/>
  <c r="P241" i="2"/>
  <c r="X238" i="2"/>
  <c r="X237" i="2"/>
  <c r="BO236" i="2"/>
  <c r="BM236" i="2"/>
  <c r="Z236" i="2"/>
  <c r="Z237" i="2" s="1"/>
  <c r="Y236" i="2"/>
  <c r="Y238" i="2" s="1"/>
  <c r="P236" i="2"/>
  <c r="X233" i="2"/>
  <c r="X232" i="2"/>
  <c r="BO231" i="2"/>
  <c r="BM231" i="2"/>
  <c r="Z231" i="2"/>
  <c r="Z232" i="2" s="1"/>
  <c r="Y231" i="2"/>
  <c r="BP231" i="2" s="1"/>
  <c r="P231" i="2"/>
  <c r="BO230" i="2"/>
  <c r="BM230" i="2"/>
  <c r="Z230" i="2"/>
  <c r="Y230" i="2"/>
  <c r="P230" i="2"/>
  <c r="BO229" i="2"/>
  <c r="BM229" i="2"/>
  <c r="Z229" i="2"/>
  <c r="Y229" i="2"/>
  <c r="P229" i="2"/>
  <c r="BP228" i="2"/>
  <c r="BO228" i="2"/>
  <c r="BN228" i="2"/>
  <c r="BM228" i="2"/>
  <c r="Z228" i="2"/>
  <c r="Y228" i="2"/>
  <c r="P228" i="2"/>
  <c r="X225" i="2"/>
  <c r="X224" i="2"/>
  <c r="BO223" i="2"/>
  <c r="BM223" i="2"/>
  <c r="Z223" i="2"/>
  <c r="Y223" i="2"/>
  <c r="P223" i="2"/>
  <c r="BO222" i="2"/>
  <c r="BM222" i="2"/>
  <c r="Z222" i="2"/>
  <c r="Y222" i="2"/>
  <c r="BN222" i="2" s="1"/>
  <c r="P222" i="2"/>
  <c r="BO221" i="2"/>
  <c r="BM221" i="2"/>
  <c r="Z221" i="2"/>
  <c r="Y221" i="2"/>
  <c r="BP221" i="2" s="1"/>
  <c r="P221" i="2"/>
  <c r="BO220" i="2"/>
  <c r="BM220" i="2"/>
  <c r="Z220" i="2"/>
  <c r="Y220" i="2"/>
  <c r="P220" i="2"/>
  <c r="BP219" i="2"/>
  <c r="BO219" i="2"/>
  <c r="BN219" i="2"/>
  <c r="BM219" i="2"/>
  <c r="Z219" i="2"/>
  <c r="Y219" i="2"/>
  <c r="P219" i="2"/>
  <c r="BO218" i="2"/>
  <c r="BM218" i="2"/>
  <c r="Z218" i="2"/>
  <c r="Y218" i="2"/>
  <c r="Y224" i="2" s="1"/>
  <c r="P218" i="2"/>
  <c r="X215" i="2"/>
  <c r="X214" i="2"/>
  <c r="BO213" i="2"/>
  <c r="BM213" i="2"/>
  <c r="Z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Z211" i="2"/>
  <c r="Y211" i="2"/>
  <c r="Y214" i="2" s="1"/>
  <c r="P211" i="2"/>
  <c r="X208" i="2"/>
  <c r="X207" i="2"/>
  <c r="BO206" i="2"/>
  <c r="BM206" i="2"/>
  <c r="Z206" i="2"/>
  <c r="Y206" i="2"/>
  <c r="BP206" i="2" s="1"/>
  <c r="BO205" i="2"/>
  <c r="BM205" i="2"/>
  <c r="Z205" i="2"/>
  <c r="Y205" i="2"/>
  <c r="BN205" i="2" s="1"/>
  <c r="P205" i="2"/>
  <c r="BO204" i="2"/>
  <c r="BM204" i="2"/>
  <c r="Z204" i="2"/>
  <c r="Y204" i="2"/>
  <c r="P204" i="2"/>
  <c r="BP203" i="2"/>
  <c r="BO203" i="2"/>
  <c r="BN203" i="2"/>
  <c r="BM203" i="2"/>
  <c r="Z203" i="2"/>
  <c r="Y203" i="2"/>
  <c r="P203" i="2"/>
  <c r="X199" i="2"/>
  <c r="Y198" i="2"/>
  <c r="X198" i="2"/>
  <c r="BP197" i="2"/>
  <c r="BO197" i="2"/>
  <c r="BN197" i="2"/>
  <c r="BM197" i="2"/>
  <c r="Z197" i="2"/>
  <c r="Z198" i="2" s="1"/>
  <c r="Y197" i="2"/>
  <c r="Y199" i="2" s="1"/>
  <c r="P197" i="2"/>
  <c r="X194" i="2"/>
  <c r="Y193" i="2"/>
  <c r="X193" i="2"/>
  <c r="BP192" i="2"/>
  <c r="BO192" i="2"/>
  <c r="BN192" i="2"/>
  <c r="BM192" i="2"/>
  <c r="Z192" i="2"/>
  <c r="Z193" i="2" s="1"/>
  <c r="Y192" i="2"/>
  <c r="Y194" i="2" s="1"/>
  <c r="X190" i="2"/>
  <c r="X189" i="2"/>
  <c r="BP188" i="2"/>
  <c r="BO188" i="2"/>
  <c r="BN188" i="2"/>
  <c r="BM188" i="2"/>
  <c r="Z188" i="2"/>
  <c r="Y188" i="2"/>
  <c r="P188" i="2"/>
  <c r="BO187" i="2"/>
  <c r="BM187" i="2"/>
  <c r="Z187" i="2"/>
  <c r="Y187" i="2"/>
  <c r="BP187" i="2" s="1"/>
  <c r="P187" i="2"/>
  <c r="BP186" i="2"/>
  <c r="BO186" i="2"/>
  <c r="BN186" i="2"/>
  <c r="BM186" i="2"/>
  <c r="Z186" i="2"/>
  <c r="Y186" i="2"/>
  <c r="P186" i="2"/>
  <c r="X182" i="2"/>
  <c r="Z181" i="2"/>
  <c r="X181" i="2"/>
  <c r="BO180" i="2"/>
  <c r="BM180" i="2"/>
  <c r="Z180" i="2"/>
  <c r="Y180" i="2"/>
  <c r="P180" i="2"/>
  <c r="BO179" i="2"/>
  <c r="BM179" i="2"/>
  <c r="Z179" i="2"/>
  <c r="Y179" i="2"/>
  <c r="P179" i="2"/>
  <c r="X177" i="2"/>
  <c r="X176" i="2"/>
  <c r="BO175" i="2"/>
  <c r="BM175" i="2"/>
  <c r="Z175" i="2"/>
  <c r="Y175" i="2"/>
  <c r="P175" i="2"/>
  <c r="BO174" i="2"/>
  <c r="BM174" i="2"/>
  <c r="Z174" i="2"/>
  <c r="Y174" i="2"/>
  <c r="BN174" i="2" s="1"/>
  <c r="P174" i="2"/>
  <c r="BO173" i="2"/>
  <c r="BM173" i="2"/>
  <c r="Z173" i="2"/>
  <c r="Y173" i="2"/>
  <c r="BN173" i="2" s="1"/>
  <c r="BO172" i="2"/>
  <c r="BM172" i="2"/>
  <c r="Z172" i="2"/>
  <c r="Z176" i="2" s="1"/>
  <c r="Y172" i="2"/>
  <c r="Y177" i="2" s="1"/>
  <c r="X169" i="2"/>
  <c r="X168" i="2"/>
  <c r="BO167" i="2"/>
  <c r="BM167" i="2"/>
  <c r="Z167" i="2"/>
  <c r="Z168" i="2" s="1"/>
  <c r="Y167" i="2"/>
  <c r="BN167" i="2" s="1"/>
  <c r="Y163" i="2"/>
  <c r="X163" i="2"/>
  <c r="X162" i="2"/>
  <c r="BO161" i="2"/>
  <c r="BM161" i="2"/>
  <c r="Z161" i="2"/>
  <c r="Z162" i="2" s="1"/>
  <c r="Y161" i="2"/>
  <c r="Y162" i="2" s="1"/>
  <c r="P161" i="2"/>
  <c r="X158" i="2"/>
  <c r="X157" i="2"/>
  <c r="BO156" i="2"/>
  <c r="BM156" i="2"/>
  <c r="Z156" i="2"/>
  <c r="Y156" i="2"/>
  <c r="BP156" i="2" s="1"/>
  <c r="P156" i="2"/>
  <c r="BP155" i="2"/>
  <c r="BO155" i="2"/>
  <c r="BN155" i="2"/>
  <c r="BM155" i="2"/>
  <c r="Z155" i="2"/>
  <c r="Z157" i="2" s="1"/>
  <c r="Y155" i="2"/>
  <c r="P155" i="2"/>
  <c r="X152" i="2"/>
  <c r="Y151" i="2"/>
  <c r="X151" i="2"/>
  <c r="BP150" i="2"/>
  <c r="BO150" i="2"/>
  <c r="BN150" i="2"/>
  <c r="BM150" i="2"/>
  <c r="Z150" i="2"/>
  <c r="Z151" i="2" s="1"/>
  <c r="Y150" i="2"/>
  <c r="Y152" i="2" s="1"/>
  <c r="P150" i="2"/>
  <c r="X147" i="2"/>
  <c r="Y146" i="2"/>
  <c r="X146" i="2"/>
  <c r="BP145" i="2"/>
  <c r="BO145" i="2"/>
  <c r="BN145" i="2"/>
  <c r="BM145" i="2"/>
  <c r="Z145" i="2"/>
  <c r="Z146" i="2" s="1"/>
  <c r="Y145" i="2"/>
  <c r="Y147" i="2" s="1"/>
  <c r="Y142" i="2"/>
  <c r="X142" i="2"/>
  <c r="X141" i="2"/>
  <c r="BO140" i="2"/>
  <c r="BN140" i="2"/>
  <c r="BM140" i="2"/>
  <c r="Z140" i="2"/>
  <c r="Y140" i="2"/>
  <c r="BP140" i="2" s="1"/>
  <c r="P140" i="2"/>
  <c r="BO139" i="2"/>
  <c r="BM139" i="2"/>
  <c r="Z139" i="2"/>
  <c r="Z141" i="2" s="1"/>
  <c r="Y139" i="2"/>
  <c r="Y141" i="2" s="1"/>
  <c r="P139" i="2"/>
  <c r="X136" i="2"/>
  <c r="X135" i="2"/>
  <c r="BO134" i="2"/>
  <c r="BM134" i="2"/>
  <c r="Z134" i="2"/>
  <c r="Y134" i="2"/>
  <c r="BN134" i="2" s="1"/>
  <c r="P134" i="2"/>
  <c r="BO133" i="2"/>
  <c r="BM133" i="2"/>
  <c r="Z133" i="2"/>
  <c r="Z135" i="2" s="1"/>
  <c r="Y133" i="2"/>
  <c r="P133" i="2"/>
  <c r="X130" i="2"/>
  <c r="X129" i="2"/>
  <c r="BO128" i="2"/>
  <c r="BM128" i="2"/>
  <c r="Z128" i="2"/>
  <c r="Y128" i="2"/>
  <c r="BN128" i="2" s="1"/>
  <c r="P128" i="2"/>
  <c r="BO127" i="2"/>
  <c r="BM127" i="2"/>
  <c r="Z127" i="2"/>
  <c r="Z129" i="2" s="1"/>
  <c r="Y127" i="2"/>
  <c r="P127" i="2"/>
  <c r="X124" i="2"/>
  <c r="X123" i="2"/>
  <c r="BO122" i="2"/>
  <c r="BM122" i="2"/>
  <c r="Z122" i="2"/>
  <c r="Y122" i="2"/>
  <c r="BN122" i="2" s="1"/>
  <c r="P122" i="2"/>
  <c r="BP121" i="2"/>
  <c r="BO121" i="2"/>
  <c r="BN121" i="2"/>
  <c r="BM121" i="2"/>
  <c r="Z121" i="2"/>
  <c r="Y121" i="2"/>
  <c r="P121" i="2"/>
  <c r="BO120" i="2"/>
  <c r="BM120" i="2"/>
  <c r="Z120" i="2"/>
  <c r="Y120" i="2"/>
  <c r="P120" i="2"/>
  <c r="BO119" i="2"/>
  <c r="BM119" i="2"/>
  <c r="Z119" i="2"/>
  <c r="Y119" i="2"/>
  <c r="BP119" i="2" s="1"/>
  <c r="P119" i="2"/>
  <c r="BO118" i="2"/>
  <c r="BM118" i="2"/>
  <c r="Z118" i="2"/>
  <c r="Y118" i="2"/>
  <c r="P118" i="2"/>
  <c r="BO117" i="2"/>
  <c r="BM117" i="2"/>
  <c r="Z117" i="2"/>
  <c r="Z123" i="2" s="1"/>
  <c r="Y117" i="2"/>
  <c r="P117" i="2"/>
  <c r="X114" i="2"/>
  <c r="X113" i="2"/>
  <c r="BO112" i="2"/>
  <c r="BM112" i="2"/>
  <c r="Z112" i="2"/>
  <c r="Y112" i="2"/>
  <c r="BP112" i="2" s="1"/>
  <c r="P112" i="2"/>
  <c r="BP111" i="2"/>
  <c r="BO111" i="2"/>
  <c r="BN111" i="2"/>
  <c r="BM111" i="2"/>
  <c r="Z111" i="2"/>
  <c r="Y111" i="2"/>
  <c r="P111" i="2"/>
  <c r="BO110" i="2"/>
  <c r="BM110" i="2"/>
  <c r="Z110" i="2"/>
  <c r="Y110" i="2"/>
  <c r="Y113" i="2" s="1"/>
  <c r="P110" i="2"/>
  <c r="X107" i="2"/>
  <c r="X106" i="2"/>
  <c r="BO105" i="2"/>
  <c r="BM105" i="2"/>
  <c r="Z105" i="2"/>
  <c r="Z106" i="2" s="1"/>
  <c r="Y105" i="2"/>
  <c r="Y107" i="2" s="1"/>
  <c r="X102" i="2"/>
  <c r="X101" i="2"/>
  <c r="BO100" i="2"/>
  <c r="BM100" i="2"/>
  <c r="Z100" i="2"/>
  <c r="Y100" i="2"/>
  <c r="P100" i="2"/>
  <c r="BO99" i="2"/>
  <c r="BM99" i="2"/>
  <c r="Z99" i="2"/>
  <c r="Y99" i="2"/>
  <c r="P99" i="2"/>
  <c r="BP98" i="2"/>
  <c r="BO98" i="2"/>
  <c r="BN98" i="2"/>
  <c r="BM98" i="2"/>
  <c r="Z98" i="2"/>
  <c r="Y98" i="2"/>
  <c r="P98" i="2"/>
  <c r="BO97" i="2"/>
  <c r="BM97" i="2"/>
  <c r="Z97" i="2"/>
  <c r="Y97" i="2"/>
  <c r="BP97" i="2" s="1"/>
  <c r="BO96" i="2"/>
  <c r="BN96" i="2"/>
  <c r="BM96" i="2"/>
  <c r="Z96" i="2"/>
  <c r="Y96" i="2"/>
  <c r="BP96" i="2" s="1"/>
  <c r="P96" i="2"/>
  <c r="BO95" i="2"/>
  <c r="BM95" i="2"/>
  <c r="Z95" i="2"/>
  <c r="Z101" i="2" s="1"/>
  <c r="Y95" i="2"/>
  <c r="X92" i="2"/>
  <c r="X91" i="2"/>
  <c r="BO90" i="2"/>
  <c r="BM90" i="2"/>
  <c r="Z90" i="2"/>
  <c r="Z91" i="2" s="1"/>
  <c r="Y90" i="2"/>
  <c r="BP90" i="2" s="1"/>
  <c r="P90" i="2"/>
  <c r="BO89" i="2"/>
  <c r="BM89" i="2"/>
  <c r="Z89" i="2"/>
  <c r="Y89" i="2"/>
  <c r="P89" i="2"/>
  <c r="X86" i="2"/>
  <c r="X85" i="2"/>
  <c r="BO84" i="2"/>
  <c r="BM84" i="2"/>
  <c r="Z84" i="2"/>
  <c r="Z85" i="2" s="1"/>
  <c r="Y84" i="2"/>
  <c r="X81" i="2"/>
  <c r="X80" i="2"/>
  <c r="BO79" i="2"/>
  <c r="BM79" i="2"/>
  <c r="Z79" i="2"/>
  <c r="Y79" i="2"/>
  <c r="P79" i="2"/>
  <c r="BO78" i="2"/>
  <c r="BM78" i="2"/>
  <c r="Z78" i="2"/>
  <c r="Z80" i="2" s="1"/>
  <c r="Y78" i="2"/>
  <c r="P78" i="2"/>
  <c r="X75" i="2"/>
  <c r="X74" i="2"/>
  <c r="BO73" i="2"/>
  <c r="BM73" i="2"/>
  <c r="Z73" i="2"/>
  <c r="Y73" i="2"/>
  <c r="BN73" i="2" s="1"/>
  <c r="P73" i="2"/>
  <c r="BO72" i="2"/>
  <c r="BM72" i="2"/>
  <c r="Z72" i="2"/>
  <c r="Y72" i="2"/>
  <c r="BN72" i="2" s="1"/>
  <c r="P72" i="2"/>
  <c r="BO71" i="2"/>
  <c r="BM71" i="2"/>
  <c r="Z71" i="2"/>
  <c r="Z74" i="2" s="1"/>
  <c r="Y71" i="2"/>
  <c r="P71" i="2"/>
  <c r="X69" i="2"/>
  <c r="X68" i="2"/>
  <c r="BO67" i="2"/>
  <c r="BM67" i="2"/>
  <c r="Z67" i="2"/>
  <c r="Y67" i="2"/>
  <c r="Y69" i="2" s="1"/>
  <c r="P67" i="2"/>
  <c r="BP66" i="2"/>
  <c r="BO66" i="2"/>
  <c r="BN66" i="2"/>
  <c r="BM66" i="2"/>
  <c r="Z66" i="2"/>
  <c r="Y66" i="2"/>
  <c r="P66" i="2"/>
  <c r="X64" i="2"/>
  <c r="Y63" i="2"/>
  <c r="X63" i="2"/>
  <c r="BP62" i="2"/>
  <c r="BO62" i="2"/>
  <c r="BN62" i="2"/>
  <c r="BM62" i="2"/>
  <c r="Z62" i="2"/>
  <c r="Z63" i="2" s="1"/>
  <c r="Y62" i="2"/>
  <c r="Y64" i="2" s="1"/>
  <c r="P62" i="2"/>
  <c r="X60" i="2"/>
  <c r="X59" i="2"/>
  <c r="BO58" i="2"/>
  <c r="BM58" i="2"/>
  <c r="Z58" i="2"/>
  <c r="Z59" i="2" s="1"/>
  <c r="Y58" i="2"/>
  <c r="Y60" i="2" s="1"/>
  <c r="P58" i="2"/>
  <c r="X55" i="2"/>
  <c r="X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BP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Z54" i="2" s="1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P45" i="2"/>
  <c r="BO44" i="2"/>
  <c r="BM44" i="2"/>
  <c r="Z44" i="2"/>
  <c r="Y44" i="2"/>
  <c r="BN44" i="2" s="1"/>
  <c r="P44" i="2"/>
  <c r="X41" i="2"/>
  <c r="X40" i="2"/>
  <c r="BO39" i="2"/>
  <c r="BM39" i="2"/>
  <c r="Z39" i="2"/>
  <c r="Y39" i="2"/>
  <c r="BN39" i="2" s="1"/>
  <c r="BP38" i="2"/>
  <c r="BO38" i="2"/>
  <c r="BN38" i="2"/>
  <c r="BM38" i="2"/>
  <c r="Z38" i="2"/>
  <c r="Y38" i="2"/>
  <c r="BO37" i="2"/>
  <c r="BM37" i="2"/>
  <c r="Z37" i="2"/>
  <c r="Y37" i="2"/>
  <c r="BN37" i="2" s="1"/>
  <c r="P37" i="2"/>
  <c r="BO36" i="2"/>
  <c r="BM36" i="2"/>
  <c r="Z36" i="2"/>
  <c r="Y36" i="2"/>
  <c r="BN36" i="2" s="1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BO28" i="2"/>
  <c r="BM28" i="2"/>
  <c r="Z28" i="2"/>
  <c r="Y28" i="2"/>
  <c r="Y33" i="2" s="1"/>
  <c r="X24" i="2"/>
  <c r="X23" i="2"/>
  <c r="X329" i="2" s="1"/>
  <c r="BO22" i="2"/>
  <c r="BM22" i="2"/>
  <c r="X326" i="2" s="1"/>
  <c r="Z22" i="2"/>
  <c r="Z23" i="2" s="1"/>
  <c r="Y22" i="2"/>
  <c r="Y23" i="2" s="1"/>
  <c r="P22" i="2"/>
  <c r="H10" i="2"/>
  <c r="A9" i="2"/>
  <c r="F10" i="2" s="1"/>
  <c r="D7" i="2"/>
  <c r="Q6" i="2"/>
  <c r="P2" i="2"/>
  <c r="BP36" i="2" l="1"/>
  <c r="BP37" i="2"/>
  <c r="Y41" i="2"/>
  <c r="BP44" i="2"/>
  <c r="Y55" i="2"/>
  <c r="Y91" i="2"/>
  <c r="BP89" i="2"/>
  <c r="BN89" i="2"/>
  <c r="Y92" i="2"/>
  <c r="BP173" i="2"/>
  <c r="BP174" i="2"/>
  <c r="BP175" i="2"/>
  <c r="BN175" i="2"/>
  <c r="BP180" i="2"/>
  <c r="BN180" i="2"/>
  <c r="Y208" i="2"/>
  <c r="BP230" i="2"/>
  <c r="BN230" i="2"/>
  <c r="Y255" i="2"/>
  <c r="Y254" i="2"/>
  <c r="BP253" i="2"/>
  <c r="BN253" i="2"/>
  <c r="Y262" i="2"/>
  <c r="Y266" i="2"/>
  <c r="Y267" i="2"/>
  <c r="BP297" i="2"/>
  <c r="BN297" i="2"/>
  <c r="Y300" i="2"/>
  <c r="BP307" i="2"/>
  <c r="BN307" i="2"/>
  <c r="BP308" i="2"/>
  <c r="BP315" i="2"/>
  <c r="BN315" i="2"/>
  <c r="BP316" i="2"/>
  <c r="Y324" i="2"/>
  <c r="X327" i="2"/>
  <c r="Y24" i="2"/>
  <c r="Z32" i="2"/>
  <c r="BN29" i="2"/>
  <c r="BN31" i="2"/>
  <c r="Z40" i="2"/>
  <c r="BP39" i="2"/>
  <c r="X325" i="2"/>
  <c r="BN45" i="2"/>
  <c r="BN46" i="2"/>
  <c r="BN48" i="2"/>
  <c r="BN50" i="2"/>
  <c r="BN52" i="2"/>
  <c r="BN58" i="2"/>
  <c r="BP58" i="2"/>
  <c r="Y59" i="2"/>
  <c r="BP72" i="2"/>
  <c r="BP73" i="2"/>
  <c r="Y80" i="2"/>
  <c r="Y81" i="2"/>
  <c r="BP78" i="2"/>
  <c r="BP79" i="2"/>
  <c r="BN79" i="2"/>
  <c r="Y86" i="2"/>
  <c r="Y85" i="2"/>
  <c r="BP84" i="2"/>
  <c r="BN84" i="2"/>
  <c r="BP99" i="2"/>
  <c r="BN99" i="2"/>
  <c r="BP118" i="2"/>
  <c r="BN118" i="2"/>
  <c r="BP120" i="2"/>
  <c r="BN120" i="2"/>
  <c r="BP128" i="2"/>
  <c r="BN133" i="2"/>
  <c r="Y136" i="2"/>
  <c r="BP133" i="2"/>
  <c r="BP134" i="2"/>
  <c r="Y182" i="2"/>
  <c r="Y181" i="2"/>
  <c r="BN179" i="2"/>
  <c r="Y207" i="2"/>
  <c r="Z214" i="2"/>
  <c r="BP220" i="2"/>
  <c r="BN220" i="2"/>
  <c r="BP222" i="2"/>
  <c r="BP223" i="2"/>
  <c r="BN223" i="2"/>
  <c r="Y233" i="2"/>
  <c r="BN229" i="2"/>
  <c r="BP303" i="2"/>
  <c r="BN303" i="2"/>
  <c r="BP304" i="2"/>
  <c r="BP311" i="2"/>
  <c r="BN311" i="2"/>
  <c r="BP312" i="2"/>
  <c r="BP319" i="2"/>
  <c r="BN319" i="2"/>
  <c r="BP320" i="2"/>
  <c r="Z68" i="2"/>
  <c r="Y74" i="2"/>
  <c r="Y102" i="2"/>
  <c r="BP95" i="2"/>
  <c r="Y101" i="2"/>
  <c r="Z113" i="2"/>
  <c r="Y124" i="2"/>
  <c r="Y130" i="2"/>
  <c r="BP139" i="2"/>
  <c r="Y157" i="2"/>
  <c r="Y158" i="2"/>
  <c r="BP167" i="2"/>
  <c r="Y168" i="2"/>
  <c r="Y169" i="2"/>
  <c r="Y190" i="2"/>
  <c r="Z189" i="2"/>
  <c r="Z207" i="2"/>
  <c r="BP205" i="2"/>
  <c r="Z224" i="2"/>
  <c r="Z330" i="2" s="1"/>
  <c r="Y232" i="2"/>
  <c r="Z248" i="2"/>
  <c r="Y294" i="2"/>
  <c r="Y299" i="2"/>
  <c r="Y323" i="2"/>
  <c r="BP302" i="2"/>
  <c r="BP306" i="2"/>
  <c r="BP310" i="2"/>
  <c r="BP314" i="2"/>
  <c r="BP318" i="2"/>
  <c r="BP322" i="2"/>
  <c r="X328" i="2"/>
  <c r="Y225" i="2"/>
  <c r="BP45" i="2"/>
  <c r="BN47" i="2"/>
  <c r="BN105" i="2"/>
  <c r="BN110" i="2"/>
  <c r="Y129" i="2"/>
  <c r="BP179" i="2"/>
  <c r="BN187" i="2"/>
  <c r="BP229" i="2"/>
  <c r="BN231" i="2"/>
  <c r="BN236" i="2"/>
  <c r="BN241" i="2"/>
  <c r="BN246" i="2"/>
  <c r="BN281" i="2"/>
  <c r="BN283" i="2"/>
  <c r="Y114" i="2"/>
  <c r="Y75" i="2"/>
  <c r="BN28" i="2"/>
  <c r="BN127" i="2"/>
  <c r="BN221" i="2"/>
  <c r="BN271" i="2"/>
  <c r="BN275" i="2"/>
  <c r="Y54" i="2"/>
  <c r="Y189" i="2"/>
  <c r="BN71" i="2"/>
  <c r="BN204" i="2"/>
  <c r="BN22" i="2"/>
  <c r="BP105" i="2"/>
  <c r="BN112" i="2"/>
  <c r="BN172" i="2"/>
  <c r="Y176" i="2"/>
  <c r="BN260" i="2"/>
  <c r="BN265" i="2"/>
  <c r="BP281" i="2"/>
  <c r="BP28" i="2"/>
  <c r="BP71" i="2"/>
  <c r="BN78" i="2"/>
  <c r="BN95" i="2"/>
  <c r="BP100" i="2"/>
  <c r="BP122" i="2"/>
  <c r="BP127" i="2"/>
  <c r="BN139" i="2"/>
  <c r="BP204" i="2"/>
  <c r="BP271" i="2"/>
  <c r="BP275" i="2"/>
  <c r="Y288" i="2"/>
  <c r="BN296" i="2"/>
  <c r="BN302" i="2"/>
  <c r="Y215" i="2"/>
  <c r="Y248" i="2"/>
  <c r="Y32" i="2"/>
  <c r="BN67" i="2"/>
  <c r="BN100" i="2"/>
  <c r="BN30" i="2"/>
  <c r="BN49" i="2"/>
  <c r="BP110" i="2"/>
  <c r="BN117" i="2"/>
  <c r="BN206" i="2"/>
  <c r="BN211" i="2"/>
  <c r="BP236" i="2"/>
  <c r="BP241" i="2"/>
  <c r="BP246" i="2"/>
  <c r="BP67" i="2"/>
  <c r="F9" i="2"/>
  <c r="BP22" i="2"/>
  <c r="BN51" i="2"/>
  <c r="BN90" i="2"/>
  <c r="BN97" i="2"/>
  <c r="Y106" i="2"/>
  <c r="BP117" i="2"/>
  <c r="BN119" i="2"/>
  <c r="BN156" i="2"/>
  <c r="BN161" i="2"/>
  <c r="BP172" i="2"/>
  <c r="BP211" i="2"/>
  <c r="BN213" i="2"/>
  <c r="BN218" i="2"/>
  <c r="Y237" i="2"/>
  <c r="Y242" i="2"/>
  <c r="BP260" i="2"/>
  <c r="BP265" i="2"/>
  <c r="Y284" i="2"/>
  <c r="BN292" i="2"/>
  <c r="BN298" i="2"/>
  <c r="Y68" i="2"/>
  <c r="Y123" i="2"/>
  <c r="Y272" i="2"/>
  <c r="Y276" i="2"/>
  <c r="J9" i="2"/>
  <c r="BP161" i="2"/>
  <c r="BP218" i="2"/>
  <c r="BP292" i="2"/>
  <c r="BP298" i="2"/>
  <c r="H9" i="2"/>
  <c r="A10" i="2"/>
  <c r="Y40" i="2"/>
  <c r="Y135" i="2"/>
  <c r="Y329" i="2" l="1"/>
  <c r="Y325" i="2"/>
  <c r="Y327" i="2"/>
  <c r="Y326" i="2"/>
  <c r="Y328" i="2" l="1"/>
  <c r="C338" i="2" l="1"/>
  <c r="B338" i="2"/>
  <c r="A338" i="2"/>
</calcChain>
</file>

<file path=xl/sharedStrings.xml><?xml version="1.0" encoding="utf-8"?>
<sst xmlns="http://schemas.openxmlformats.org/spreadsheetml/2006/main" count="2179" uniqueCount="532">
  <si>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</si>
  <si>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</si>
  <si>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</si>
  <si>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</si>
  <si>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</si>
  <si>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</si>
  <si>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</si>
  <si>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</si>
  <si>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</si>
  <si>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</si>
  <si>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</si>
  <si>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</si>
  <si>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</si>
  <si>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</si>
  <si>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</si>
  <si>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</si>
  <si>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</si>
  <si>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</si>
  <si>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</si>
  <si>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</si>
  <si>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</si>
  <si>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</si>
  <si>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</si>
  <si>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</si>
  <si>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</si>
  <si>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</si>
  <si>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</si>
  <si>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</si>
  <si>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</si>
  <si>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</si>
  <si>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</si>
  <si>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</si>
  <si>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</si>
  <si>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</si>
  <si>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</si>
  <si>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</si>
  <si>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</si>
  <si>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</si>
  <si>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</si>
  <si>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</si>
  <si>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</si>
  <si>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</si>
  <si>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</si>
  <si>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</si>
  <si>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</si>
  <si>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</si>
  <si>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</si>
  <si>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</si>
  <si>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</si>
  <si>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</si>
  <si>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</si>
  <si>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</si>
  <si>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</si>
  <si>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</si>
  <si>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</si>
  <si>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</si>
  <si>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</si>
  <si>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</si>
  <si>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</si>
  <si>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</si>
  <si>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</si>
  <si>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</si>
  <si>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</si>
  <si>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</si>
  <si>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</si>
  <si>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</si>
  <si>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</si>
  <si>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</si>
  <si>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</si>
  <si>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</si>
  <si>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</si>
  <si>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27.01.2025</t>
  </si>
  <si>
    <t>23.01.2025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</si>
  <si>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</si>
  <si>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</si>
  <si>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</si>
  <si>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</si>
  <si>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</si>
  <si>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</si>
  <si>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</si>
  <si>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</si>
  <si>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</si>
  <si>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</si>
  <si>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</si>
  <si>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</si>
  <si>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</si>
  <si>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</si>
  <si>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</si>
  <si>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</si>
  <si>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</si>
  <si>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</si>
  <si>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</si>
  <si>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</si>
  <si>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</si>
  <si>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</si>
  <si>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</si>
  <si>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</si>
  <si>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</si>
  <si>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</si>
  <si>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</si>
  <si>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</si>
  <si>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</si>
  <si>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</si>
  <si>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</si>
  <si>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</si>
  <si>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</si>
  <si>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</si>
  <si>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</si>
  <si>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</si>
  <si>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</si>
  <si>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</si>
  <si>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</si>
  <si>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</si>
  <si>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</si>
  <si>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</si>
  <si>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</si>
  <si>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</si>
  <si>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</si>
  <si>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</si>
  <si>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</si>
  <si>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</si>
  <si>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</si>
  <si>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</si>
  <si>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</si>
  <si>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</si>
  <si>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</si>
  <si>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</si>
  <si>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</si>
  <si>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</si>
  <si>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</si>
  <si>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</si>
  <si>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</si>
  <si>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</si>
  <si>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</si>
  <si>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Слой, мин. 1</t>
  </si>
  <si>
    <t>Слой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</si>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</sst>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3" t="s">
        <v>26</v>
      </c>
      <c r="E1" s="343"/>
      <c r="F1" s="343"/>
      <c r="G1" s="14" t="s">
        <v>70</v>
      </c>
      <c r="H1" s="343" t="s">
        <v>47</v>
      </c>
      <c r="I1" s="343"/>
      <c r="J1" s="343"/>
      <c r="K1" s="343"/>
      <c r="L1" s="343"/>
      <c r="M1" s="343"/>
      <c r="N1" s="343"/>
      <c r="O1" s="343"/>
      <c r="P1" s="343"/>
      <c r="Q1" s="343"/>
      <c r="R1" s="344" t="s">
        <v>71</v>
      </c>
      <c r="S1" s="345"/>
      <c r="T1" s="34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7" t="s">
        <v>8</v>
      </c>
      <c r="B5" s="347"/>
      <c r="C5" s="347"/>
      <c r="D5" s="348"/>
      <c r="E5" s="348"/>
      <c r="F5" s="349" t="s">
        <v>14</v>
      </c>
      <c r="G5" s="349"/>
      <c r="H5" s="348"/>
      <c r="I5" s="348"/>
      <c r="J5" s="348"/>
      <c r="K5" s="348"/>
      <c r="L5" s="348"/>
      <c r="M5" s="348"/>
      <c r="N5" s="75"/>
      <c r="P5" s="27" t="s">
        <v>4</v>
      </c>
      <c r="Q5" s="350">
        <v>45688</v>
      </c>
      <c r="R5" s="350"/>
      <c r="T5" s="351" t="s">
        <v>3</v>
      </c>
      <c r="U5" s="352"/>
      <c r="V5" s="353" t="s">
        <v>518</v>
      </c>
      <c r="W5" s="354"/>
      <c r="AB5" s="59"/>
      <c r="AC5" s="59"/>
      <c r="AD5" s="59"/>
      <c r="AE5" s="59"/>
    </row>
    <row r="6" spans="1:32" s="17" customFormat="1" ht="24" customHeight="1" x14ac:dyDescent="0.2">
      <c r="A6" s="347" t="s">
        <v>1</v>
      </c>
      <c r="B6" s="347"/>
      <c r="C6" s="347"/>
      <c r="D6" s="355" t="s">
        <v>79</v>
      </c>
      <c r="E6" s="355"/>
      <c r="F6" s="355"/>
      <c r="G6" s="355"/>
      <c r="H6" s="355"/>
      <c r="I6" s="355"/>
      <c r="J6" s="355"/>
      <c r="K6" s="355"/>
      <c r="L6" s="355"/>
      <c r="M6" s="355"/>
      <c r="N6" s="76"/>
      <c r="P6" s="27" t="s">
        <v>27</v>
      </c>
      <c r="Q6" s="356" t="str">
        <f>IF(Q5=0," ",CHOOSE(WEEKDAY(Q5,2),"Понедельник","Вторник","Среда","Четверг","Пятница","Суббота","Воскресенье"))</f>
        <v>Пятница</v>
      </c>
      <c r="R6" s="356"/>
      <c r="T6" s="357" t="s">
        <v>5</v>
      </c>
      <c r="U6" s="358"/>
      <c r="V6" s="359" t="s">
        <v>73</v>
      </c>
      <c r="W6" s="36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77"/>
      <c r="P7" s="29"/>
      <c r="Q7" s="48"/>
      <c r="R7" s="48"/>
      <c r="T7" s="357"/>
      <c r="U7" s="358"/>
      <c r="V7" s="361"/>
      <c r="W7" s="362"/>
      <c r="AB7" s="59"/>
      <c r="AC7" s="59"/>
      <c r="AD7" s="59"/>
      <c r="AE7" s="59"/>
    </row>
    <row r="8" spans="1:32" s="17" customFormat="1" ht="25.5" customHeight="1" x14ac:dyDescent="0.2">
      <c r="A8" s="368" t="s">
        <v>58</v>
      </c>
      <c r="B8" s="368"/>
      <c r="C8" s="368"/>
      <c r="D8" s="369" t="s">
        <v>80</v>
      </c>
      <c r="E8" s="369"/>
      <c r="F8" s="369"/>
      <c r="G8" s="369"/>
      <c r="H8" s="369"/>
      <c r="I8" s="369"/>
      <c r="J8" s="369"/>
      <c r="K8" s="369"/>
      <c r="L8" s="369"/>
      <c r="M8" s="369"/>
      <c r="N8" s="78"/>
      <c r="P8" s="27" t="s">
        <v>11</v>
      </c>
      <c r="Q8" s="370">
        <v>0.375</v>
      </c>
      <c r="R8" s="370"/>
      <c r="T8" s="357"/>
      <c r="U8" s="358"/>
      <c r="V8" s="361"/>
      <c r="W8" s="362"/>
      <c r="AB8" s="59"/>
      <c r="AC8" s="59"/>
      <c r="AD8" s="59"/>
      <c r="AE8" s="59"/>
    </row>
    <row r="9" spans="1:32" s="17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1"/>
      <c r="C9" s="371"/>
      <c r="D9" s="372" t="s">
        <v>46</v>
      </c>
      <c r="E9" s="373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1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73"/>
      <c r="P9" s="31" t="s">
        <v>15</v>
      </c>
      <c r="Q9" s="375"/>
      <c r="R9" s="375"/>
      <c r="T9" s="357"/>
      <c r="U9" s="358"/>
      <c r="V9" s="363"/>
      <c r="W9" s="36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1"/>
      <c r="C10" s="371"/>
      <c r="D10" s="372"/>
      <c r="E10" s="373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1"/>
      <c r="H10" s="376" t="str">
        <f>IFERROR(VLOOKUP($D$10,Proxy,2,FALSE),"")</f>
        <v/>
      </c>
      <c r="I10" s="376"/>
      <c r="J10" s="376"/>
      <c r="K10" s="376"/>
      <c r="L10" s="376"/>
      <c r="M10" s="376"/>
      <c r="N10" s="74"/>
      <c r="P10" s="31" t="s">
        <v>32</v>
      </c>
      <c r="Q10" s="377"/>
      <c r="R10" s="377"/>
      <c r="U10" s="29" t="s">
        <v>12</v>
      </c>
      <c r="V10" s="378" t="s">
        <v>74</v>
      </c>
      <c r="W10" s="37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0"/>
      <c r="R11" s="380"/>
      <c r="U11" s="29" t="s">
        <v>28</v>
      </c>
      <c r="V11" s="381" t="s">
        <v>55</v>
      </c>
      <c r="W11" s="38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2" t="s">
        <v>75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79"/>
      <c r="P12" s="27" t="s">
        <v>30</v>
      </c>
      <c r="Q12" s="370"/>
      <c r="R12" s="370"/>
      <c r="S12" s="28"/>
      <c r="T12"/>
      <c r="U12" s="29" t="s">
        <v>46</v>
      </c>
      <c r="V12" s="383"/>
      <c r="W12" s="383"/>
      <c r="X12"/>
      <c r="AB12" s="59"/>
      <c r="AC12" s="59"/>
      <c r="AD12" s="59"/>
      <c r="AE12" s="59"/>
    </row>
    <row r="13" spans="1:32" s="17" customFormat="1" ht="23.25" customHeight="1" x14ac:dyDescent="0.2">
      <c r="A13" s="382" t="s">
        <v>76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79"/>
      <c r="O13" s="31"/>
      <c r="P13" s="31" t="s">
        <v>31</v>
      </c>
      <c r="Q13" s="381"/>
      <c r="R13" s="38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2" t="s">
        <v>77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4" t="s">
        <v>78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80"/>
      <c r="O15"/>
      <c r="P15" s="385" t="s">
        <v>61</v>
      </c>
      <c r="Q15" s="385"/>
      <c r="R15" s="385"/>
      <c r="S15" s="385"/>
      <c r="T15" s="3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6"/>
      <c r="Q16" s="386"/>
      <c r="R16" s="386"/>
      <c r="S16" s="386"/>
      <c r="T16" s="3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9" t="s">
        <v>59</v>
      </c>
      <c r="B17" s="389" t="s">
        <v>49</v>
      </c>
      <c r="C17" s="391" t="s">
        <v>48</v>
      </c>
      <c r="D17" s="393" t="s">
        <v>50</v>
      </c>
      <c r="E17" s="394"/>
      <c r="F17" s="389" t="s">
        <v>21</v>
      </c>
      <c r="G17" s="389" t="s">
        <v>24</v>
      </c>
      <c r="H17" s="389" t="s">
        <v>22</v>
      </c>
      <c r="I17" s="389" t="s">
        <v>23</v>
      </c>
      <c r="J17" s="389" t="s">
        <v>16</v>
      </c>
      <c r="K17" s="389" t="s">
        <v>66</v>
      </c>
      <c r="L17" s="389" t="s">
        <v>68</v>
      </c>
      <c r="M17" s="389" t="s">
        <v>2</v>
      </c>
      <c r="N17" s="389" t="s">
        <v>67</v>
      </c>
      <c r="O17" s="389" t="s">
        <v>25</v>
      </c>
      <c r="P17" s="393" t="s">
        <v>17</v>
      </c>
      <c r="Q17" s="397"/>
      <c r="R17" s="397"/>
      <c r="S17" s="397"/>
      <c r="T17" s="394"/>
      <c r="U17" s="387" t="s">
        <v>56</v>
      </c>
      <c r="V17" s="388"/>
      <c r="W17" s="389" t="s">
        <v>6</v>
      </c>
      <c r="X17" s="389" t="s">
        <v>41</v>
      </c>
      <c r="Y17" s="399" t="s">
        <v>54</v>
      </c>
      <c r="Z17" s="401" t="s">
        <v>18</v>
      </c>
      <c r="AA17" s="403" t="s">
        <v>60</v>
      </c>
      <c r="AB17" s="403" t="s">
        <v>19</v>
      </c>
      <c r="AC17" s="403" t="s">
        <v>69</v>
      </c>
      <c r="AD17" s="405" t="s">
        <v>57</v>
      </c>
      <c r="AE17" s="406"/>
      <c r="AF17" s="407"/>
      <c r="AG17" s="85"/>
      <c r="BD17" s="84" t="s">
        <v>64</v>
      </c>
    </row>
    <row r="18" spans="1:68" ht="14.25" customHeight="1" x14ac:dyDescent="0.2">
      <c r="A18" s="390"/>
      <c r="B18" s="390"/>
      <c r="C18" s="392"/>
      <c r="D18" s="395"/>
      <c r="E18" s="396"/>
      <c r="F18" s="390"/>
      <c r="G18" s="390"/>
      <c r="H18" s="390"/>
      <c r="I18" s="390"/>
      <c r="J18" s="390"/>
      <c r="K18" s="390"/>
      <c r="L18" s="390"/>
      <c r="M18" s="390"/>
      <c r="N18" s="390"/>
      <c r="O18" s="390"/>
      <c r="P18" s="395"/>
      <c r="Q18" s="398"/>
      <c r="R18" s="398"/>
      <c r="S18" s="398"/>
      <c r="T18" s="396"/>
      <c r="U18" s="86" t="s">
        <v>44</v>
      </c>
      <c r="V18" s="86" t="s">
        <v>43</v>
      </c>
      <c r="W18" s="390"/>
      <c r="X18" s="390"/>
      <c r="Y18" s="400"/>
      <c r="Z18" s="402"/>
      <c r="AA18" s="404"/>
      <c r="AB18" s="404"/>
      <c r="AC18" s="404"/>
      <c r="AD18" s="408"/>
      <c r="AE18" s="409"/>
      <c r="AF18" s="410"/>
      <c r="AG18" s="85"/>
      <c r="BD18" s="84"/>
    </row>
    <row r="19" spans="1:68" ht="27.75" customHeight="1" x14ac:dyDescent="0.2">
      <c r="A19" s="411" t="s">
        <v>81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54"/>
      <c r="AB19" s="54"/>
      <c r="AC19" s="54"/>
    </row>
    <row r="20" spans="1:68" ht="16.5" customHeight="1" x14ac:dyDescent="0.25">
      <c r="A20" s="412" t="s">
        <v>81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5"/>
      <c r="AB20" s="65"/>
      <c r="AC20" s="82"/>
    </row>
    <row r="21" spans="1:68" ht="14.25" customHeight="1" x14ac:dyDescent="0.25">
      <c r="A21" s="413" t="s">
        <v>82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1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4">
        <v>4607111035752</v>
      </c>
      <c r="E22" s="41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6"/>
      <c r="R22" s="416"/>
      <c r="S22" s="416"/>
      <c r="T22" s="41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1"/>
      <c r="B23" s="421"/>
      <c r="C23" s="421"/>
      <c r="D23" s="421"/>
      <c r="E23" s="421"/>
      <c r="F23" s="421"/>
      <c r="G23" s="421"/>
      <c r="H23" s="421"/>
      <c r="I23" s="421"/>
      <c r="J23" s="421"/>
      <c r="K23" s="421"/>
      <c r="L23" s="421"/>
      <c r="M23" s="421"/>
      <c r="N23" s="421"/>
      <c r="O23" s="422"/>
      <c r="P23" s="418" t="s">
        <v>40</v>
      </c>
      <c r="Q23" s="419"/>
      <c r="R23" s="419"/>
      <c r="S23" s="419"/>
      <c r="T23" s="419"/>
      <c r="U23" s="419"/>
      <c r="V23" s="42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1"/>
      <c r="B24" s="421"/>
      <c r="C24" s="421"/>
      <c r="D24" s="421"/>
      <c r="E24" s="421"/>
      <c r="F24" s="421"/>
      <c r="G24" s="421"/>
      <c r="H24" s="421"/>
      <c r="I24" s="421"/>
      <c r="J24" s="421"/>
      <c r="K24" s="421"/>
      <c r="L24" s="421"/>
      <c r="M24" s="421"/>
      <c r="N24" s="421"/>
      <c r="O24" s="422"/>
      <c r="P24" s="418" t="s">
        <v>40</v>
      </c>
      <c r="Q24" s="419"/>
      <c r="R24" s="419"/>
      <c r="S24" s="419"/>
      <c r="T24" s="419"/>
      <c r="U24" s="419"/>
      <c r="V24" s="42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1" t="s">
        <v>45</v>
      </c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54"/>
      <c r="AB25" s="54"/>
      <c r="AC25" s="54"/>
    </row>
    <row r="26" spans="1:68" ht="16.5" customHeight="1" x14ac:dyDescent="0.25">
      <c r="A26" s="412" t="s">
        <v>90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412"/>
      <c r="AA26" s="65"/>
      <c r="AB26" s="65"/>
      <c r="AC26" s="82"/>
    </row>
    <row r="27" spans="1:68" ht="14.25" customHeight="1" x14ac:dyDescent="0.25">
      <c r="A27" s="413" t="s">
        <v>91</v>
      </c>
      <c r="B27" s="413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4">
        <v>4607111036520</v>
      </c>
      <c r="E28" s="41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3" t="s">
        <v>94</v>
      </c>
      <c r="Q28" s="416"/>
      <c r="R28" s="416"/>
      <c r="S28" s="416"/>
      <c r="T28" s="41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4">
        <v>4607111036537</v>
      </c>
      <c r="E29" s="41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4" t="s">
        <v>100</v>
      </c>
      <c r="Q29" s="416"/>
      <c r="R29" s="416"/>
      <c r="S29" s="416"/>
      <c r="T29" s="41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14">
        <v>4607111036599</v>
      </c>
      <c r="E30" s="41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2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16"/>
      <c r="R30" s="416"/>
      <c r="S30" s="416"/>
      <c r="T30" s="41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414">
        <v>4607111036605</v>
      </c>
      <c r="E31" s="41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2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16"/>
      <c r="R31" s="416"/>
      <c r="S31" s="416"/>
      <c r="T31" s="41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1"/>
      <c r="B32" s="421"/>
      <c r="C32" s="421"/>
      <c r="D32" s="421"/>
      <c r="E32" s="421"/>
      <c r="F32" s="421"/>
      <c r="G32" s="421"/>
      <c r="H32" s="421"/>
      <c r="I32" s="421"/>
      <c r="J32" s="421"/>
      <c r="K32" s="421"/>
      <c r="L32" s="421"/>
      <c r="M32" s="421"/>
      <c r="N32" s="421"/>
      <c r="O32" s="422"/>
      <c r="P32" s="418" t="s">
        <v>40</v>
      </c>
      <c r="Q32" s="419"/>
      <c r="R32" s="419"/>
      <c r="S32" s="419"/>
      <c r="T32" s="419"/>
      <c r="U32" s="419"/>
      <c r="V32" s="42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1"/>
      <c r="B33" s="421"/>
      <c r="C33" s="421"/>
      <c r="D33" s="421"/>
      <c r="E33" s="421"/>
      <c r="F33" s="421"/>
      <c r="G33" s="421"/>
      <c r="H33" s="421"/>
      <c r="I33" s="421"/>
      <c r="J33" s="421"/>
      <c r="K33" s="421"/>
      <c r="L33" s="421"/>
      <c r="M33" s="421"/>
      <c r="N33" s="421"/>
      <c r="O33" s="422"/>
      <c r="P33" s="418" t="s">
        <v>40</v>
      </c>
      <c r="Q33" s="419"/>
      <c r="R33" s="419"/>
      <c r="S33" s="419"/>
      <c r="T33" s="419"/>
      <c r="U33" s="419"/>
      <c r="V33" s="42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2" t="s">
        <v>105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412"/>
      <c r="Z34" s="412"/>
      <c r="AA34" s="65"/>
      <c r="AB34" s="65"/>
      <c r="AC34" s="82"/>
    </row>
    <row r="35" spans="1:68" ht="14.25" customHeight="1" x14ac:dyDescent="0.25">
      <c r="A35" s="413" t="s">
        <v>82</v>
      </c>
      <c r="B35" s="413"/>
      <c r="C35" s="413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413"/>
      <c r="T35" s="413"/>
      <c r="U35" s="413"/>
      <c r="V35" s="413"/>
      <c r="W35" s="413"/>
      <c r="X35" s="413"/>
      <c r="Y35" s="413"/>
      <c r="Z35" s="413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14">
        <v>4620207490075</v>
      </c>
      <c r="E36" s="41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7" t="s">
        <v>108</v>
      </c>
      <c r="Q36" s="416"/>
      <c r="R36" s="416"/>
      <c r="S36" s="416"/>
      <c r="T36" s="41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4301070884</v>
      </c>
      <c r="D37" s="414">
        <v>4607111036315</v>
      </c>
      <c r="E37" s="414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16"/>
      <c r="R37" s="416"/>
      <c r="S37" s="416"/>
      <c r="T37" s="41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4301071092</v>
      </c>
      <c r="D38" s="414">
        <v>4620207490174</v>
      </c>
      <c r="E38" s="414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9" t="s">
        <v>115</v>
      </c>
      <c r="Q38" s="416"/>
      <c r="R38" s="416"/>
      <c r="S38" s="416"/>
      <c r="T38" s="417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116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4301071091</v>
      </c>
      <c r="D39" s="414">
        <v>4620207490044</v>
      </c>
      <c r="E39" s="414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87</v>
      </c>
      <c r="L39" s="37" t="s">
        <v>88</v>
      </c>
      <c r="M39" s="38" t="s">
        <v>86</v>
      </c>
      <c r="N39" s="38"/>
      <c r="O39" s="37">
        <v>180</v>
      </c>
      <c r="P39" s="430" t="s">
        <v>119</v>
      </c>
      <c r="Q39" s="416"/>
      <c r="R39" s="416"/>
      <c r="S39" s="416"/>
      <c r="T39" s="417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120</v>
      </c>
      <c r="AG39" s="81"/>
      <c r="AJ39" s="87" t="s">
        <v>89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x14ac:dyDescent="0.2">
      <c r="A40" s="421"/>
      <c r="B40" s="421"/>
      <c r="C40" s="421"/>
      <c r="D40" s="421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2"/>
      <c r="P40" s="418" t="s">
        <v>40</v>
      </c>
      <c r="Q40" s="419"/>
      <c r="R40" s="419"/>
      <c r="S40" s="419"/>
      <c r="T40" s="419"/>
      <c r="U40" s="419"/>
      <c r="V40" s="420"/>
      <c r="W40" s="42" t="s">
        <v>39</v>
      </c>
      <c r="X40" s="43">
        <f>IFERROR(SUM(X36:X39),"0")</f>
        <v>0</v>
      </c>
      <c r="Y40" s="43">
        <f>IFERROR(SUM(Y36:Y39),"0")</f>
        <v>0</v>
      </c>
      <c r="Z40" s="43">
        <f>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421"/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2"/>
      <c r="P41" s="418" t="s">
        <v>40</v>
      </c>
      <c r="Q41" s="419"/>
      <c r="R41" s="419"/>
      <c r="S41" s="419"/>
      <c r="T41" s="419"/>
      <c r="U41" s="419"/>
      <c r="V41" s="420"/>
      <c r="W41" s="42" t="s">
        <v>0</v>
      </c>
      <c r="X41" s="43">
        <f>IFERROR(SUMPRODUCT(X36:X39*H36:H39),"0")</f>
        <v>0</v>
      </c>
      <c r="Y41" s="43">
        <f>IFERROR(SUMPRODUCT(Y36:Y39*H36:H39),"0")</f>
        <v>0</v>
      </c>
      <c r="Z41" s="42"/>
      <c r="AA41" s="67"/>
      <c r="AB41" s="67"/>
      <c r="AC41" s="67"/>
    </row>
    <row r="42" spans="1:68" ht="16.5" customHeight="1" x14ac:dyDescent="0.25">
      <c r="A42" s="412" t="s">
        <v>121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412"/>
      <c r="AA42" s="65"/>
      <c r="AB42" s="65"/>
      <c r="AC42" s="82"/>
    </row>
    <row r="43" spans="1:68" ht="14.25" customHeight="1" x14ac:dyDescent="0.25">
      <c r="A43" s="413" t="s">
        <v>82</v>
      </c>
      <c r="B43" s="413"/>
      <c r="C43" s="413"/>
      <c r="D43" s="413"/>
      <c r="E43" s="413"/>
      <c r="F43" s="413"/>
      <c r="G43" s="413"/>
      <c r="H43" s="413"/>
      <c r="I43" s="413"/>
      <c r="J43" s="413"/>
      <c r="K43" s="413"/>
      <c r="L43" s="413"/>
      <c r="M43" s="413"/>
      <c r="N43" s="413"/>
      <c r="O43" s="413"/>
      <c r="P43" s="413"/>
      <c r="Q43" s="413"/>
      <c r="R43" s="413"/>
      <c r="S43" s="413"/>
      <c r="T43" s="413"/>
      <c r="U43" s="413"/>
      <c r="V43" s="413"/>
      <c r="W43" s="413"/>
      <c r="X43" s="413"/>
      <c r="Y43" s="413"/>
      <c r="Z43" s="413"/>
      <c r="AA43" s="66"/>
      <c r="AB43" s="66"/>
      <c r="AC43" s="83"/>
    </row>
    <row r="44" spans="1:68" ht="27" customHeight="1" x14ac:dyDescent="0.25">
      <c r="A44" s="63" t="s">
        <v>122</v>
      </c>
      <c r="B44" s="63" t="s">
        <v>123</v>
      </c>
      <c r="C44" s="36">
        <v>4301071032</v>
      </c>
      <c r="D44" s="414">
        <v>4607111038999</v>
      </c>
      <c r="E44" s="414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3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416"/>
      <c r="R44" s="416"/>
      <c r="S44" s="416"/>
      <c r="T44" s="41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ref="Y44:Y53" si="0">IFERROR(IF(X44="","",X44),"")</f>
        <v>0</v>
      </c>
      <c r="Z44" s="41">
        <f t="shared" ref="Z44:Z53" si="1">IFERROR(IF(X44="","",X44*0.0155),"")</f>
        <v>0</v>
      </c>
      <c r="AA44" s="68" t="s">
        <v>46</v>
      </c>
      <c r="AB44" s="69" t="s">
        <v>46</v>
      </c>
      <c r="AC44" s="107" t="s">
        <v>124</v>
      </c>
      <c r="AG44" s="81"/>
      <c r="AJ44" s="87" t="s">
        <v>89</v>
      </c>
      <c r="AK44" s="87">
        <v>1</v>
      </c>
      <c r="BB44" s="108" t="s">
        <v>70</v>
      </c>
      <c r="BM44" s="81">
        <f t="shared" ref="BM44:BM53" si="2">IFERROR(X44*I44,"0")</f>
        <v>0</v>
      </c>
      <c r="BN44" s="81">
        <f t="shared" ref="BN44:BN53" si="3">IFERROR(Y44*I44,"0")</f>
        <v>0</v>
      </c>
      <c r="BO44" s="81">
        <f t="shared" ref="BO44:BO53" si="4">IFERROR(X44/J44,"0")</f>
        <v>0</v>
      </c>
      <c r="BP44" s="81">
        <f t="shared" ref="BP44:BP53" si="5">IFERROR(Y44/J44,"0")</f>
        <v>0</v>
      </c>
    </row>
    <row r="45" spans="1:68" ht="27" customHeight="1" x14ac:dyDescent="0.25">
      <c r="A45" s="63" t="s">
        <v>125</v>
      </c>
      <c r="B45" s="63" t="s">
        <v>126</v>
      </c>
      <c r="C45" s="36">
        <v>4301070972</v>
      </c>
      <c r="D45" s="414">
        <v>4607111037183</v>
      </c>
      <c r="E45" s="414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127</v>
      </c>
      <c r="M45" s="38" t="s">
        <v>86</v>
      </c>
      <c r="N45" s="38"/>
      <c r="O45" s="37">
        <v>180</v>
      </c>
      <c r="P45" s="43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16"/>
      <c r="R45" s="416"/>
      <c r="S45" s="416"/>
      <c r="T45" s="41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124</v>
      </c>
      <c r="AG45" s="81"/>
      <c r="AJ45" s="87" t="s">
        <v>128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129</v>
      </c>
      <c r="B46" s="63" t="s">
        <v>130</v>
      </c>
      <c r="C46" s="36">
        <v>4301071044</v>
      </c>
      <c r="D46" s="414">
        <v>4607111039385</v>
      </c>
      <c r="E46" s="414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3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416"/>
      <c r="R46" s="416"/>
      <c r="S46" s="416"/>
      <c r="T46" s="41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124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4301070970</v>
      </c>
      <c r="D47" s="414">
        <v>4607111037091</v>
      </c>
      <c r="E47" s="414"/>
      <c r="F47" s="62">
        <v>0.43</v>
      </c>
      <c r="G47" s="37">
        <v>16</v>
      </c>
      <c r="H47" s="62">
        <v>6.88</v>
      </c>
      <c r="I47" s="62">
        <v>7.11</v>
      </c>
      <c r="J47" s="37">
        <v>84</v>
      </c>
      <c r="K47" s="37" t="s">
        <v>87</v>
      </c>
      <c r="L47" s="37" t="s">
        <v>134</v>
      </c>
      <c r="M47" s="38" t="s">
        <v>86</v>
      </c>
      <c r="N47" s="38"/>
      <c r="O47" s="37">
        <v>180</v>
      </c>
      <c r="P47" s="43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416"/>
      <c r="R47" s="416"/>
      <c r="S47" s="416"/>
      <c r="T47" s="41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133</v>
      </c>
      <c r="AG47" s="81"/>
      <c r="AJ47" s="87" t="s">
        <v>135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4301071045</v>
      </c>
      <c r="D48" s="414">
        <v>4607111039392</v>
      </c>
      <c r="E48" s="414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416"/>
      <c r="R48" s="416"/>
      <c r="S48" s="416"/>
      <c r="T48" s="41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133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138</v>
      </c>
      <c r="B49" s="63" t="s">
        <v>139</v>
      </c>
      <c r="C49" s="36">
        <v>4301070971</v>
      </c>
      <c r="D49" s="414">
        <v>4607111036902</v>
      </c>
      <c r="E49" s="414"/>
      <c r="F49" s="62">
        <v>0.9</v>
      </c>
      <c r="G49" s="37">
        <v>8</v>
      </c>
      <c r="H49" s="62">
        <v>7.2</v>
      </c>
      <c r="I49" s="62">
        <v>7.43</v>
      </c>
      <c r="J49" s="37">
        <v>84</v>
      </c>
      <c r="K49" s="37" t="s">
        <v>87</v>
      </c>
      <c r="L49" s="37" t="s">
        <v>134</v>
      </c>
      <c r="M49" s="38" t="s">
        <v>86</v>
      </c>
      <c r="N49" s="38"/>
      <c r="O49" s="37">
        <v>180</v>
      </c>
      <c r="P49" s="43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416"/>
      <c r="R49" s="416"/>
      <c r="S49" s="416"/>
      <c r="T49" s="41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133</v>
      </c>
      <c r="AG49" s="81"/>
      <c r="AJ49" s="87" t="s">
        <v>135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140</v>
      </c>
      <c r="B50" s="63" t="s">
        <v>141</v>
      </c>
      <c r="C50" s="36">
        <v>4301071031</v>
      </c>
      <c r="D50" s="414">
        <v>4607111038982</v>
      </c>
      <c r="E50" s="414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416"/>
      <c r="R50" s="416"/>
      <c r="S50" s="416"/>
      <c r="T50" s="41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133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142</v>
      </c>
      <c r="B51" s="63" t="s">
        <v>143</v>
      </c>
      <c r="C51" s="36">
        <v>4301071046</v>
      </c>
      <c r="D51" s="414">
        <v>4607111039354</v>
      </c>
      <c r="E51" s="414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16"/>
      <c r="R51" s="416"/>
      <c r="S51" s="416"/>
      <c r="T51" s="41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133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144</v>
      </c>
      <c r="B52" s="63" t="s">
        <v>145</v>
      </c>
      <c r="C52" s="36">
        <v>4301070968</v>
      </c>
      <c r="D52" s="414">
        <v>4607111036889</v>
      </c>
      <c r="E52" s="414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87</v>
      </c>
      <c r="L52" s="37" t="s">
        <v>127</v>
      </c>
      <c r="M52" s="38" t="s">
        <v>86</v>
      </c>
      <c r="N52" s="38"/>
      <c r="O52" s="37">
        <v>180</v>
      </c>
      <c r="P52" s="4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416"/>
      <c r="R52" s="416"/>
      <c r="S52" s="416"/>
      <c r="T52" s="417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23" t="s">
        <v>133</v>
      </c>
      <c r="AG52" s="81"/>
      <c r="AJ52" s="87" t="s">
        <v>128</v>
      </c>
      <c r="AK52" s="87">
        <v>84</v>
      </c>
      <c r="BB52" s="124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146</v>
      </c>
      <c r="B53" s="63" t="s">
        <v>147</v>
      </c>
      <c r="C53" s="36">
        <v>4301071047</v>
      </c>
      <c r="D53" s="414">
        <v>4607111039330</v>
      </c>
      <c r="E53" s="414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416"/>
      <c r="R53" s="416"/>
      <c r="S53" s="416"/>
      <c r="T53" s="417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25" t="s">
        <v>133</v>
      </c>
      <c r="AG53" s="81"/>
      <c r="AJ53" s="87" t="s">
        <v>89</v>
      </c>
      <c r="AK53" s="87">
        <v>1</v>
      </c>
      <c r="BB53" s="126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x14ac:dyDescent="0.2">
      <c r="A54" s="421"/>
      <c r="B54" s="421"/>
      <c r="C54" s="421"/>
      <c r="D54" s="421"/>
      <c r="E54" s="421"/>
      <c r="F54" s="421"/>
      <c r="G54" s="421"/>
      <c r="H54" s="421"/>
      <c r="I54" s="421"/>
      <c r="J54" s="421"/>
      <c r="K54" s="421"/>
      <c r="L54" s="421"/>
      <c r="M54" s="421"/>
      <c r="N54" s="421"/>
      <c r="O54" s="422"/>
      <c r="P54" s="418" t="s">
        <v>40</v>
      </c>
      <c r="Q54" s="419"/>
      <c r="R54" s="419"/>
      <c r="S54" s="419"/>
      <c r="T54" s="419"/>
      <c r="U54" s="419"/>
      <c r="V54" s="420"/>
      <c r="W54" s="42" t="s">
        <v>39</v>
      </c>
      <c r="X54" s="43">
        <f>IFERROR(SUM(X44:X53),"0")</f>
        <v>0</v>
      </c>
      <c r="Y54" s="43">
        <f>IFERROR(SUM(Y44:Y53),"0")</f>
        <v>0</v>
      </c>
      <c r="Z54" s="43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21"/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2"/>
      <c r="P55" s="418" t="s">
        <v>40</v>
      </c>
      <c r="Q55" s="419"/>
      <c r="R55" s="419"/>
      <c r="S55" s="419"/>
      <c r="T55" s="419"/>
      <c r="U55" s="419"/>
      <c r="V55" s="420"/>
      <c r="W55" s="42" t="s">
        <v>0</v>
      </c>
      <c r="X55" s="43">
        <f>IFERROR(SUMPRODUCT(X44:X53*H44:H53),"0")</f>
        <v>0</v>
      </c>
      <c r="Y55" s="43">
        <f>IFERROR(SUMPRODUCT(Y44:Y53*H44:H53),"0")</f>
        <v>0</v>
      </c>
      <c r="Z55" s="42"/>
      <c r="AA55" s="67"/>
      <c r="AB55" s="67"/>
      <c r="AC55" s="67"/>
    </row>
    <row r="56" spans="1:68" ht="16.5" customHeight="1" x14ac:dyDescent="0.25">
      <c r="A56" s="412" t="s">
        <v>148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412"/>
      <c r="Z56" s="412"/>
      <c r="AA56" s="65"/>
      <c r="AB56" s="65"/>
      <c r="AC56" s="82"/>
    </row>
    <row r="57" spans="1:68" ht="14.25" customHeight="1" x14ac:dyDescent="0.25">
      <c r="A57" s="413" t="s">
        <v>149</v>
      </c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3"/>
      <c r="P57" s="413"/>
      <c r="Q57" s="413"/>
      <c r="R57" s="413"/>
      <c r="S57" s="413"/>
      <c r="T57" s="413"/>
      <c r="U57" s="413"/>
      <c r="V57" s="413"/>
      <c r="W57" s="413"/>
      <c r="X57" s="413"/>
      <c r="Y57" s="413"/>
      <c r="Z57" s="413"/>
      <c r="AA57" s="66"/>
      <c r="AB57" s="66"/>
      <c r="AC57" s="83"/>
    </row>
    <row r="58" spans="1:68" ht="27" customHeight="1" x14ac:dyDescent="0.25">
      <c r="A58" s="63" t="s">
        <v>150</v>
      </c>
      <c r="B58" s="63" t="s">
        <v>151</v>
      </c>
      <c r="C58" s="36">
        <v>4301100079</v>
      </c>
      <c r="D58" s="414">
        <v>4607111037077</v>
      </c>
      <c r="E58" s="414"/>
      <c r="F58" s="62">
        <v>0.2</v>
      </c>
      <c r="G58" s="37">
        <v>6</v>
      </c>
      <c r="H58" s="62">
        <v>1.2</v>
      </c>
      <c r="I58" s="62">
        <v>2.46</v>
      </c>
      <c r="J58" s="37">
        <v>140</v>
      </c>
      <c r="K58" s="37" t="s">
        <v>97</v>
      </c>
      <c r="L58" s="37" t="s">
        <v>88</v>
      </c>
      <c r="M58" s="38" t="s">
        <v>86</v>
      </c>
      <c r="N58" s="38"/>
      <c r="O58" s="37">
        <v>365</v>
      </c>
      <c r="P58" s="44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416"/>
      <c r="R58" s="416"/>
      <c r="S58" s="416"/>
      <c r="T58" s="417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7" t="s">
        <v>152</v>
      </c>
      <c r="AG58" s="81"/>
      <c r="AJ58" s="87" t="s">
        <v>89</v>
      </c>
      <c r="AK58" s="87">
        <v>1</v>
      </c>
      <c r="BB58" s="128" t="s">
        <v>96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21"/>
      <c r="B59" s="421"/>
      <c r="C59" s="421"/>
      <c r="D59" s="421"/>
      <c r="E59" s="421"/>
      <c r="F59" s="421"/>
      <c r="G59" s="421"/>
      <c r="H59" s="421"/>
      <c r="I59" s="421"/>
      <c r="J59" s="421"/>
      <c r="K59" s="421"/>
      <c r="L59" s="421"/>
      <c r="M59" s="421"/>
      <c r="N59" s="421"/>
      <c r="O59" s="422"/>
      <c r="P59" s="418" t="s">
        <v>40</v>
      </c>
      <c r="Q59" s="419"/>
      <c r="R59" s="419"/>
      <c r="S59" s="419"/>
      <c r="T59" s="419"/>
      <c r="U59" s="419"/>
      <c r="V59" s="420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21"/>
      <c r="B60" s="421"/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422"/>
      <c r="P60" s="418" t="s">
        <v>40</v>
      </c>
      <c r="Q60" s="419"/>
      <c r="R60" s="419"/>
      <c r="S60" s="419"/>
      <c r="T60" s="419"/>
      <c r="U60" s="419"/>
      <c r="V60" s="420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13" t="s">
        <v>91</v>
      </c>
      <c r="B61" s="413"/>
      <c r="C61" s="413"/>
      <c r="D61" s="413"/>
      <c r="E61" s="413"/>
      <c r="F61" s="413"/>
      <c r="G61" s="413"/>
      <c r="H61" s="413"/>
      <c r="I61" s="413"/>
      <c r="J61" s="413"/>
      <c r="K61" s="413"/>
      <c r="L61" s="413"/>
      <c r="M61" s="413"/>
      <c r="N61" s="413"/>
      <c r="O61" s="413"/>
      <c r="P61" s="413"/>
      <c r="Q61" s="413"/>
      <c r="R61" s="413"/>
      <c r="S61" s="413"/>
      <c r="T61" s="413"/>
      <c r="U61" s="413"/>
      <c r="V61" s="413"/>
      <c r="W61" s="413"/>
      <c r="X61" s="413"/>
      <c r="Y61" s="413"/>
      <c r="Z61" s="413"/>
      <c r="AA61" s="66"/>
      <c r="AB61" s="66"/>
      <c r="AC61" s="83"/>
    </row>
    <row r="62" spans="1:68" ht="27" customHeight="1" x14ac:dyDescent="0.25">
      <c r="A62" s="63" t="s">
        <v>153</v>
      </c>
      <c r="B62" s="63" t="s">
        <v>154</v>
      </c>
      <c r="C62" s="36">
        <v>4301132044</v>
      </c>
      <c r="D62" s="414">
        <v>4607111036971</v>
      </c>
      <c r="E62" s="414"/>
      <c r="F62" s="62">
        <v>0.25</v>
      </c>
      <c r="G62" s="37">
        <v>6</v>
      </c>
      <c r="H62" s="62">
        <v>1.5</v>
      </c>
      <c r="I62" s="62">
        <v>1.86</v>
      </c>
      <c r="J62" s="37">
        <v>140</v>
      </c>
      <c r="K62" s="37" t="s">
        <v>97</v>
      </c>
      <c r="L62" s="37" t="s">
        <v>88</v>
      </c>
      <c r="M62" s="38" t="s">
        <v>86</v>
      </c>
      <c r="N62" s="38"/>
      <c r="O62" s="37">
        <v>365</v>
      </c>
      <c r="P62" s="44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416"/>
      <c r="R62" s="416"/>
      <c r="S62" s="416"/>
      <c r="T62" s="417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9" t="s">
        <v>155</v>
      </c>
      <c r="AG62" s="81"/>
      <c r="AJ62" s="87" t="s">
        <v>89</v>
      </c>
      <c r="AK62" s="87">
        <v>1</v>
      </c>
      <c r="BB62" s="130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21"/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2"/>
      <c r="P63" s="418" t="s">
        <v>40</v>
      </c>
      <c r="Q63" s="419"/>
      <c r="R63" s="419"/>
      <c r="S63" s="419"/>
      <c r="T63" s="419"/>
      <c r="U63" s="419"/>
      <c r="V63" s="420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21"/>
      <c r="B64" s="421"/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422"/>
      <c r="P64" s="418" t="s">
        <v>40</v>
      </c>
      <c r="Q64" s="419"/>
      <c r="R64" s="419"/>
      <c r="S64" s="419"/>
      <c r="T64" s="419"/>
      <c r="U64" s="419"/>
      <c r="V64" s="420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13" t="s">
        <v>156</v>
      </c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  <c r="T65" s="413"/>
      <c r="U65" s="413"/>
      <c r="V65" s="413"/>
      <c r="W65" s="413"/>
      <c r="X65" s="413"/>
      <c r="Y65" s="413"/>
      <c r="Z65" s="413"/>
      <c r="AA65" s="66"/>
      <c r="AB65" s="66"/>
      <c r="AC65" s="83"/>
    </row>
    <row r="66" spans="1:68" ht="27" customHeight="1" x14ac:dyDescent="0.25">
      <c r="A66" s="63" t="s">
        <v>157</v>
      </c>
      <c r="B66" s="63" t="s">
        <v>158</v>
      </c>
      <c r="C66" s="36">
        <v>4301136018</v>
      </c>
      <c r="D66" s="414">
        <v>4607111037008</v>
      </c>
      <c r="E66" s="414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6"/>
      <c r="R66" s="416"/>
      <c r="S66" s="416"/>
      <c r="T66" s="417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31" t="s">
        <v>159</v>
      </c>
      <c r="AG66" s="81"/>
      <c r="AJ66" s="87" t="s">
        <v>89</v>
      </c>
      <c r="AK66" s="87">
        <v>1</v>
      </c>
      <c r="BB66" s="132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160</v>
      </c>
      <c r="B67" s="63" t="s">
        <v>161</v>
      </c>
      <c r="C67" s="36">
        <v>4301136015</v>
      </c>
      <c r="D67" s="414">
        <v>4607111037398</v>
      </c>
      <c r="E67" s="414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16"/>
      <c r="R67" s="416"/>
      <c r="S67" s="416"/>
      <c r="T67" s="41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33" t="s">
        <v>159</v>
      </c>
      <c r="AG67" s="81"/>
      <c r="AJ67" s="87" t="s">
        <v>89</v>
      </c>
      <c r="AK67" s="87">
        <v>1</v>
      </c>
      <c r="BB67" s="134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21"/>
      <c r="B68" s="421"/>
      <c r="C68" s="421"/>
      <c r="D68" s="421"/>
      <c r="E68" s="421"/>
      <c r="F68" s="421"/>
      <c r="G68" s="421"/>
      <c r="H68" s="421"/>
      <c r="I68" s="421"/>
      <c r="J68" s="421"/>
      <c r="K68" s="421"/>
      <c r="L68" s="421"/>
      <c r="M68" s="421"/>
      <c r="N68" s="421"/>
      <c r="O68" s="422"/>
      <c r="P68" s="418" t="s">
        <v>40</v>
      </c>
      <c r="Q68" s="419"/>
      <c r="R68" s="419"/>
      <c r="S68" s="419"/>
      <c r="T68" s="419"/>
      <c r="U68" s="419"/>
      <c r="V68" s="420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21"/>
      <c r="B69" s="421"/>
      <c r="C69" s="421"/>
      <c r="D69" s="421"/>
      <c r="E69" s="421"/>
      <c r="F69" s="421"/>
      <c r="G69" s="421"/>
      <c r="H69" s="421"/>
      <c r="I69" s="421"/>
      <c r="J69" s="421"/>
      <c r="K69" s="421"/>
      <c r="L69" s="421"/>
      <c r="M69" s="421"/>
      <c r="N69" s="421"/>
      <c r="O69" s="422"/>
      <c r="P69" s="418" t="s">
        <v>40</v>
      </c>
      <c r="Q69" s="419"/>
      <c r="R69" s="419"/>
      <c r="S69" s="419"/>
      <c r="T69" s="419"/>
      <c r="U69" s="419"/>
      <c r="V69" s="420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13" t="s">
        <v>162</v>
      </c>
      <c r="B70" s="413"/>
      <c r="C70" s="413"/>
      <c r="D70" s="413"/>
      <c r="E70" s="413"/>
      <c r="F70" s="413"/>
      <c r="G70" s="413"/>
      <c r="H70" s="413"/>
      <c r="I70" s="413"/>
      <c r="J70" s="413"/>
      <c r="K70" s="413"/>
      <c r="L70" s="413"/>
      <c r="M70" s="413"/>
      <c r="N70" s="413"/>
      <c r="O70" s="413"/>
      <c r="P70" s="413"/>
      <c r="Q70" s="413"/>
      <c r="R70" s="413"/>
      <c r="S70" s="413"/>
      <c r="T70" s="413"/>
      <c r="U70" s="413"/>
      <c r="V70" s="413"/>
      <c r="W70" s="413"/>
      <c r="X70" s="413"/>
      <c r="Y70" s="413"/>
      <c r="Z70" s="413"/>
      <c r="AA70" s="66"/>
      <c r="AB70" s="66"/>
      <c r="AC70" s="83"/>
    </row>
    <row r="71" spans="1:68" ht="27" customHeight="1" x14ac:dyDescent="0.25">
      <c r="A71" s="63" t="s">
        <v>163</v>
      </c>
      <c r="B71" s="63" t="s">
        <v>164</v>
      </c>
      <c r="C71" s="36">
        <v>4301135127</v>
      </c>
      <c r="D71" s="414">
        <v>4607111036995</v>
      </c>
      <c r="E71" s="414"/>
      <c r="F71" s="62">
        <v>0.25</v>
      </c>
      <c r="G71" s="37">
        <v>6</v>
      </c>
      <c r="H71" s="62">
        <v>1.5</v>
      </c>
      <c r="I71" s="62">
        <v>1.86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45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416"/>
      <c r="R71" s="416"/>
      <c r="S71" s="416"/>
      <c r="T71" s="41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159</v>
      </c>
      <c r="AG71" s="81"/>
      <c r="AJ71" s="87" t="s">
        <v>89</v>
      </c>
      <c r="AK71" s="87">
        <v>1</v>
      </c>
      <c r="BB71" s="136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165</v>
      </c>
      <c r="B72" s="63" t="s">
        <v>166</v>
      </c>
      <c r="C72" s="36">
        <v>4301135200</v>
      </c>
      <c r="D72" s="414">
        <v>4607111038159</v>
      </c>
      <c r="E72" s="414"/>
      <c r="F72" s="62">
        <v>0.25</v>
      </c>
      <c r="G72" s="37">
        <v>6</v>
      </c>
      <c r="H72" s="62">
        <v>1.5</v>
      </c>
      <c r="I72" s="62">
        <v>1.86</v>
      </c>
      <c r="J72" s="37">
        <v>140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46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416"/>
      <c r="R72" s="416"/>
      <c r="S72" s="416"/>
      <c r="T72" s="417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7" t="s">
        <v>167</v>
      </c>
      <c r="AG72" s="81"/>
      <c r="AJ72" s="87" t="s">
        <v>89</v>
      </c>
      <c r="AK72" s="87">
        <v>1</v>
      </c>
      <c r="BB72" s="138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168</v>
      </c>
      <c r="B73" s="63" t="s">
        <v>169</v>
      </c>
      <c r="C73" s="36">
        <v>4301135199</v>
      </c>
      <c r="D73" s="414">
        <v>4607111038166</v>
      </c>
      <c r="E73" s="414"/>
      <c r="F73" s="62">
        <v>0.25</v>
      </c>
      <c r="G73" s="37">
        <v>6</v>
      </c>
      <c r="H73" s="62">
        <v>1.5</v>
      </c>
      <c r="I73" s="62">
        <v>1.86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4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416"/>
      <c r="R73" s="416"/>
      <c r="S73" s="416"/>
      <c r="T73" s="417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9" t="s">
        <v>167</v>
      </c>
      <c r="AG73" s="81"/>
      <c r="AJ73" s="87" t="s">
        <v>89</v>
      </c>
      <c r="AK73" s="87">
        <v>1</v>
      </c>
      <c r="BB73" s="140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21"/>
      <c r="B74" s="421"/>
      <c r="C74" s="421"/>
      <c r="D74" s="421"/>
      <c r="E74" s="421"/>
      <c r="F74" s="421"/>
      <c r="G74" s="421"/>
      <c r="H74" s="421"/>
      <c r="I74" s="421"/>
      <c r="J74" s="421"/>
      <c r="K74" s="421"/>
      <c r="L74" s="421"/>
      <c r="M74" s="421"/>
      <c r="N74" s="421"/>
      <c r="O74" s="422"/>
      <c r="P74" s="418" t="s">
        <v>40</v>
      </c>
      <c r="Q74" s="419"/>
      <c r="R74" s="419"/>
      <c r="S74" s="419"/>
      <c r="T74" s="419"/>
      <c r="U74" s="419"/>
      <c r="V74" s="420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21"/>
      <c r="B75" s="421"/>
      <c r="C75" s="421"/>
      <c r="D75" s="421"/>
      <c r="E75" s="421"/>
      <c r="F75" s="421"/>
      <c r="G75" s="421"/>
      <c r="H75" s="421"/>
      <c r="I75" s="421"/>
      <c r="J75" s="421"/>
      <c r="K75" s="421"/>
      <c r="L75" s="421"/>
      <c r="M75" s="421"/>
      <c r="N75" s="421"/>
      <c r="O75" s="422"/>
      <c r="P75" s="418" t="s">
        <v>40</v>
      </c>
      <c r="Q75" s="419"/>
      <c r="R75" s="419"/>
      <c r="S75" s="419"/>
      <c r="T75" s="419"/>
      <c r="U75" s="419"/>
      <c r="V75" s="420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2" t="s">
        <v>170</v>
      </c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  <c r="X76" s="412"/>
      <c r="Y76" s="412"/>
      <c r="Z76" s="412"/>
      <c r="AA76" s="65"/>
      <c r="AB76" s="65"/>
      <c r="AC76" s="82"/>
    </row>
    <row r="77" spans="1:68" ht="14.25" customHeight="1" x14ac:dyDescent="0.25">
      <c r="A77" s="413" t="s">
        <v>82</v>
      </c>
      <c r="B77" s="413"/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3"/>
      <c r="P77" s="413"/>
      <c r="Q77" s="413"/>
      <c r="R77" s="413"/>
      <c r="S77" s="413"/>
      <c r="T77" s="413"/>
      <c r="U77" s="413"/>
      <c r="V77" s="413"/>
      <c r="W77" s="413"/>
      <c r="X77" s="413"/>
      <c r="Y77" s="413"/>
      <c r="Z77" s="413"/>
      <c r="AA77" s="66"/>
      <c r="AB77" s="66"/>
      <c r="AC77" s="83"/>
    </row>
    <row r="78" spans="1:68" ht="27" customHeight="1" x14ac:dyDescent="0.25">
      <c r="A78" s="63" t="s">
        <v>171</v>
      </c>
      <c r="B78" s="63" t="s">
        <v>172</v>
      </c>
      <c r="C78" s="36">
        <v>4301070977</v>
      </c>
      <c r="D78" s="414">
        <v>4607111037411</v>
      </c>
      <c r="E78" s="414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174</v>
      </c>
      <c r="L78" s="37" t="s">
        <v>134</v>
      </c>
      <c r="M78" s="38" t="s">
        <v>86</v>
      </c>
      <c r="N78" s="38"/>
      <c r="O78" s="37">
        <v>180</v>
      </c>
      <c r="P78" s="4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6"/>
      <c r="R78" s="416"/>
      <c r="S78" s="416"/>
      <c r="T78" s="417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41" t="s">
        <v>173</v>
      </c>
      <c r="AG78" s="81"/>
      <c r="AJ78" s="87" t="s">
        <v>135</v>
      </c>
      <c r="AK78" s="87">
        <v>18</v>
      </c>
      <c r="BB78" s="142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175</v>
      </c>
      <c r="B79" s="63" t="s">
        <v>176</v>
      </c>
      <c r="C79" s="36">
        <v>4301070981</v>
      </c>
      <c r="D79" s="414">
        <v>4607111036728</v>
      </c>
      <c r="E79" s="414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127</v>
      </c>
      <c r="M79" s="38" t="s">
        <v>86</v>
      </c>
      <c r="N79" s="38"/>
      <c r="O79" s="37">
        <v>180</v>
      </c>
      <c r="P79" s="4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6"/>
      <c r="R79" s="416"/>
      <c r="S79" s="416"/>
      <c r="T79" s="417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43" t="s">
        <v>173</v>
      </c>
      <c r="AG79" s="81"/>
      <c r="AJ79" s="87" t="s">
        <v>128</v>
      </c>
      <c r="AK79" s="87">
        <v>144</v>
      </c>
      <c r="BB79" s="144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21"/>
      <c r="B80" s="421"/>
      <c r="C80" s="421"/>
      <c r="D80" s="421"/>
      <c r="E80" s="421"/>
      <c r="F80" s="421"/>
      <c r="G80" s="421"/>
      <c r="H80" s="421"/>
      <c r="I80" s="421"/>
      <c r="J80" s="421"/>
      <c r="K80" s="421"/>
      <c r="L80" s="421"/>
      <c r="M80" s="421"/>
      <c r="N80" s="421"/>
      <c r="O80" s="422"/>
      <c r="P80" s="418" t="s">
        <v>40</v>
      </c>
      <c r="Q80" s="419"/>
      <c r="R80" s="419"/>
      <c r="S80" s="419"/>
      <c r="T80" s="419"/>
      <c r="U80" s="419"/>
      <c r="V80" s="420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21"/>
      <c r="B81" s="421"/>
      <c r="C81" s="421"/>
      <c r="D81" s="421"/>
      <c r="E81" s="421"/>
      <c r="F81" s="421"/>
      <c r="G81" s="421"/>
      <c r="H81" s="421"/>
      <c r="I81" s="421"/>
      <c r="J81" s="421"/>
      <c r="K81" s="421"/>
      <c r="L81" s="421"/>
      <c r="M81" s="421"/>
      <c r="N81" s="421"/>
      <c r="O81" s="422"/>
      <c r="P81" s="418" t="s">
        <v>40</v>
      </c>
      <c r="Q81" s="419"/>
      <c r="R81" s="419"/>
      <c r="S81" s="419"/>
      <c r="T81" s="419"/>
      <c r="U81" s="419"/>
      <c r="V81" s="420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2" t="s">
        <v>177</v>
      </c>
      <c r="B82" s="412"/>
      <c r="C82" s="412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65"/>
      <c r="AB82" s="65"/>
      <c r="AC82" s="82"/>
    </row>
    <row r="83" spans="1:68" ht="14.25" customHeight="1" x14ac:dyDescent="0.25">
      <c r="A83" s="413" t="s">
        <v>162</v>
      </c>
      <c r="B83" s="413"/>
      <c r="C83" s="413"/>
      <c r="D83" s="413"/>
      <c r="E83" s="413"/>
      <c r="F83" s="413"/>
      <c r="G83" s="413"/>
      <c r="H83" s="413"/>
      <c r="I83" s="413"/>
      <c r="J83" s="413"/>
      <c r="K83" s="413"/>
      <c r="L83" s="413"/>
      <c r="M83" s="413"/>
      <c r="N83" s="413"/>
      <c r="O83" s="413"/>
      <c r="P83" s="413"/>
      <c r="Q83" s="413"/>
      <c r="R83" s="413"/>
      <c r="S83" s="413"/>
      <c r="T83" s="413"/>
      <c r="U83" s="413"/>
      <c r="V83" s="413"/>
      <c r="W83" s="413"/>
      <c r="X83" s="413"/>
      <c r="Y83" s="413"/>
      <c r="Z83" s="413"/>
      <c r="AA83" s="66"/>
      <c r="AB83" s="66"/>
      <c r="AC83" s="83"/>
    </row>
    <row r="84" spans="1:68" ht="27" customHeight="1" x14ac:dyDescent="0.25">
      <c r="A84" s="63" t="s">
        <v>178</v>
      </c>
      <c r="B84" s="63" t="s">
        <v>179</v>
      </c>
      <c r="C84" s="36">
        <v>4301135584</v>
      </c>
      <c r="D84" s="414">
        <v>4607111033659</v>
      </c>
      <c r="E84" s="41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50" t="s">
        <v>180</v>
      </c>
      <c r="Q84" s="416"/>
      <c r="R84" s="416"/>
      <c r="S84" s="416"/>
      <c r="T84" s="417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45" t="s">
        <v>181</v>
      </c>
      <c r="AG84" s="81"/>
      <c r="AJ84" s="87" t="s">
        <v>89</v>
      </c>
      <c r="AK84" s="87">
        <v>1</v>
      </c>
      <c r="BB84" s="146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21"/>
      <c r="B85" s="421"/>
      <c r="C85" s="421"/>
      <c r="D85" s="421"/>
      <c r="E85" s="421"/>
      <c r="F85" s="421"/>
      <c r="G85" s="421"/>
      <c r="H85" s="421"/>
      <c r="I85" s="421"/>
      <c r="J85" s="421"/>
      <c r="K85" s="421"/>
      <c r="L85" s="421"/>
      <c r="M85" s="421"/>
      <c r="N85" s="421"/>
      <c r="O85" s="422"/>
      <c r="P85" s="418" t="s">
        <v>40</v>
      </c>
      <c r="Q85" s="419"/>
      <c r="R85" s="419"/>
      <c r="S85" s="419"/>
      <c r="T85" s="419"/>
      <c r="U85" s="419"/>
      <c r="V85" s="420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21"/>
      <c r="B86" s="421"/>
      <c r="C86" s="421"/>
      <c r="D86" s="421"/>
      <c r="E86" s="421"/>
      <c r="F86" s="421"/>
      <c r="G86" s="421"/>
      <c r="H86" s="421"/>
      <c r="I86" s="421"/>
      <c r="J86" s="421"/>
      <c r="K86" s="421"/>
      <c r="L86" s="421"/>
      <c r="M86" s="421"/>
      <c r="N86" s="421"/>
      <c r="O86" s="422"/>
      <c r="P86" s="418" t="s">
        <v>40</v>
      </c>
      <c r="Q86" s="419"/>
      <c r="R86" s="419"/>
      <c r="S86" s="419"/>
      <c r="T86" s="419"/>
      <c r="U86" s="419"/>
      <c r="V86" s="420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2" t="s">
        <v>182</v>
      </c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2"/>
      <c r="AA87" s="65"/>
      <c r="AB87" s="65"/>
      <c r="AC87" s="82"/>
    </row>
    <row r="88" spans="1:68" ht="14.25" customHeight="1" x14ac:dyDescent="0.25">
      <c r="A88" s="413" t="s">
        <v>183</v>
      </c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3"/>
      <c r="S88" s="413"/>
      <c r="T88" s="413"/>
      <c r="U88" s="413"/>
      <c r="V88" s="413"/>
      <c r="W88" s="413"/>
      <c r="X88" s="413"/>
      <c r="Y88" s="413"/>
      <c r="Z88" s="413"/>
      <c r="AA88" s="66"/>
      <c r="AB88" s="66"/>
      <c r="AC88" s="83"/>
    </row>
    <row r="89" spans="1:68" ht="27" customHeight="1" x14ac:dyDescent="0.25">
      <c r="A89" s="63" t="s">
        <v>184</v>
      </c>
      <c r="B89" s="63" t="s">
        <v>185</v>
      </c>
      <c r="C89" s="36">
        <v>4301131022</v>
      </c>
      <c r="D89" s="414">
        <v>4607111034120</v>
      </c>
      <c r="E89" s="41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134</v>
      </c>
      <c r="M89" s="38" t="s">
        <v>86</v>
      </c>
      <c r="N89" s="38"/>
      <c r="O89" s="37">
        <v>180</v>
      </c>
      <c r="P89" s="45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416"/>
      <c r="R89" s="416"/>
      <c r="S89" s="416"/>
      <c r="T89" s="41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7" t="s">
        <v>186</v>
      </c>
      <c r="AG89" s="81"/>
      <c r="AJ89" s="87" t="s">
        <v>135</v>
      </c>
      <c r="AK89" s="87">
        <v>14</v>
      </c>
      <c r="BB89" s="148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187</v>
      </c>
      <c r="B90" s="63" t="s">
        <v>188</v>
      </c>
      <c r="C90" s="36">
        <v>4301131021</v>
      </c>
      <c r="D90" s="414">
        <v>4607111034137</v>
      </c>
      <c r="E90" s="414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134</v>
      </c>
      <c r="M90" s="38" t="s">
        <v>86</v>
      </c>
      <c r="N90" s="38"/>
      <c r="O90" s="37">
        <v>180</v>
      </c>
      <c r="P90" s="45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416"/>
      <c r="R90" s="416"/>
      <c r="S90" s="416"/>
      <c r="T90" s="41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9" t="s">
        <v>189</v>
      </c>
      <c r="AG90" s="81"/>
      <c r="AJ90" s="87" t="s">
        <v>135</v>
      </c>
      <c r="AK90" s="87">
        <v>14</v>
      </c>
      <c r="BB90" s="150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21"/>
      <c r="B91" s="421"/>
      <c r="C91" s="421"/>
      <c r="D91" s="421"/>
      <c r="E91" s="421"/>
      <c r="F91" s="421"/>
      <c r="G91" s="421"/>
      <c r="H91" s="421"/>
      <c r="I91" s="421"/>
      <c r="J91" s="421"/>
      <c r="K91" s="421"/>
      <c r="L91" s="421"/>
      <c r="M91" s="421"/>
      <c r="N91" s="421"/>
      <c r="O91" s="422"/>
      <c r="P91" s="418" t="s">
        <v>40</v>
      </c>
      <c r="Q91" s="419"/>
      <c r="R91" s="419"/>
      <c r="S91" s="419"/>
      <c r="T91" s="419"/>
      <c r="U91" s="419"/>
      <c r="V91" s="420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21"/>
      <c r="B92" s="421"/>
      <c r="C92" s="421"/>
      <c r="D92" s="421"/>
      <c r="E92" s="421"/>
      <c r="F92" s="421"/>
      <c r="G92" s="421"/>
      <c r="H92" s="421"/>
      <c r="I92" s="421"/>
      <c r="J92" s="421"/>
      <c r="K92" s="421"/>
      <c r="L92" s="421"/>
      <c r="M92" s="421"/>
      <c r="N92" s="421"/>
      <c r="O92" s="422"/>
      <c r="P92" s="418" t="s">
        <v>40</v>
      </c>
      <c r="Q92" s="419"/>
      <c r="R92" s="419"/>
      <c r="S92" s="419"/>
      <c r="T92" s="419"/>
      <c r="U92" s="419"/>
      <c r="V92" s="420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2" t="s">
        <v>190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412"/>
      <c r="Z93" s="412"/>
      <c r="AA93" s="65"/>
      <c r="AB93" s="65"/>
      <c r="AC93" s="82"/>
    </row>
    <row r="94" spans="1:68" ht="14.25" customHeight="1" x14ac:dyDescent="0.25">
      <c r="A94" s="413" t="s">
        <v>162</v>
      </c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3"/>
      <c r="O94" s="413"/>
      <c r="P94" s="413"/>
      <c r="Q94" s="413"/>
      <c r="R94" s="413"/>
      <c r="S94" s="413"/>
      <c r="T94" s="413"/>
      <c r="U94" s="413"/>
      <c r="V94" s="413"/>
      <c r="W94" s="413"/>
      <c r="X94" s="413"/>
      <c r="Y94" s="413"/>
      <c r="Z94" s="413"/>
      <c r="AA94" s="66"/>
      <c r="AB94" s="66"/>
      <c r="AC94" s="83"/>
    </row>
    <row r="95" spans="1:68" ht="27" customHeight="1" x14ac:dyDescent="0.25">
      <c r="A95" s="63" t="s">
        <v>191</v>
      </c>
      <c r="B95" s="63" t="s">
        <v>192</v>
      </c>
      <c r="C95" s="36">
        <v>4301135569</v>
      </c>
      <c r="D95" s="414">
        <v>4607111033628</v>
      </c>
      <c r="E95" s="414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53" t="s">
        <v>193</v>
      </c>
      <c r="Q95" s="416"/>
      <c r="R95" s="416"/>
      <c r="S95" s="416"/>
      <c r="T95" s="41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51" t="s">
        <v>181</v>
      </c>
      <c r="AG95" s="81"/>
      <c r="AJ95" s="87" t="s">
        <v>89</v>
      </c>
      <c r="AK95" s="87">
        <v>1</v>
      </c>
      <c r="BB95" s="152" t="s">
        <v>96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194</v>
      </c>
      <c r="B96" s="63" t="s">
        <v>195</v>
      </c>
      <c r="C96" s="36">
        <v>4301135565</v>
      </c>
      <c r="D96" s="414">
        <v>4607111033451</v>
      </c>
      <c r="E96" s="414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5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6"/>
      <c r="R96" s="416"/>
      <c r="S96" s="416"/>
      <c r="T96" s="41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53" t="s">
        <v>181</v>
      </c>
      <c r="AG96" s="81"/>
      <c r="AJ96" s="87" t="s">
        <v>89</v>
      </c>
      <c r="AK96" s="87">
        <v>1</v>
      </c>
      <c r="BB96" s="154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196</v>
      </c>
      <c r="B97" s="63" t="s">
        <v>197</v>
      </c>
      <c r="C97" s="36">
        <v>4301135575</v>
      </c>
      <c r="D97" s="414">
        <v>4607111035141</v>
      </c>
      <c r="E97" s="414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5" t="s">
        <v>198</v>
      </c>
      <c r="Q97" s="416"/>
      <c r="R97" s="416"/>
      <c r="S97" s="416"/>
      <c r="T97" s="41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199</v>
      </c>
      <c r="AG97" s="81"/>
      <c r="AJ97" s="87" t="s">
        <v>89</v>
      </c>
      <c r="AK97" s="87">
        <v>1</v>
      </c>
      <c r="BB97" s="156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200</v>
      </c>
      <c r="B98" s="63" t="s">
        <v>201</v>
      </c>
      <c r="C98" s="36">
        <v>4301135578</v>
      </c>
      <c r="D98" s="414">
        <v>4607111033444</v>
      </c>
      <c r="E98" s="414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5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6"/>
      <c r="R98" s="416"/>
      <c r="S98" s="416"/>
      <c r="T98" s="41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7" t="s">
        <v>181</v>
      </c>
      <c r="AG98" s="81"/>
      <c r="AJ98" s="87" t="s">
        <v>89</v>
      </c>
      <c r="AK98" s="87">
        <v>1</v>
      </c>
      <c r="BB98" s="158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202</v>
      </c>
      <c r="B99" s="63" t="s">
        <v>203</v>
      </c>
      <c r="C99" s="36">
        <v>4301135290</v>
      </c>
      <c r="D99" s="414">
        <v>4607111035028</v>
      </c>
      <c r="E99" s="414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416"/>
      <c r="R99" s="416"/>
      <c r="S99" s="416"/>
      <c r="T99" s="41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9" t="s">
        <v>199</v>
      </c>
      <c r="AG99" s="81"/>
      <c r="AJ99" s="87" t="s">
        <v>89</v>
      </c>
      <c r="AK99" s="87">
        <v>1</v>
      </c>
      <c r="BB99" s="160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204</v>
      </c>
      <c r="B100" s="63" t="s">
        <v>205</v>
      </c>
      <c r="C100" s="36">
        <v>4301135285</v>
      </c>
      <c r="D100" s="414">
        <v>4607111036407</v>
      </c>
      <c r="E100" s="414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97</v>
      </c>
      <c r="L100" s="37" t="s">
        <v>134</v>
      </c>
      <c r="M100" s="38" t="s">
        <v>86</v>
      </c>
      <c r="N100" s="38"/>
      <c r="O100" s="37">
        <v>180</v>
      </c>
      <c r="P100" s="45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6"/>
      <c r="R100" s="416"/>
      <c r="S100" s="416"/>
      <c r="T100" s="417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61" t="s">
        <v>206</v>
      </c>
      <c r="AG100" s="81"/>
      <c r="AJ100" s="87" t="s">
        <v>135</v>
      </c>
      <c r="AK100" s="87">
        <v>14</v>
      </c>
      <c r="BB100" s="162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21"/>
      <c r="B101" s="421"/>
      <c r="C101" s="421"/>
      <c r="D101" s="421"/>
      <c r="E101" s="421"/>
      <c r="F101" s="421"/>
      <c r="G101" s="421"/>
      <c r="H101" s="421"/>
      <c r="I101" s="421"/>
      <c r="J101" s="421"/>
      <c r="K101" s="421"/>
      <c r="L101" s="421"/>
      <c r="M101" s="421"/>
      <c r="N101" s="421"/>
      <c r="O101" s="422"/>
      <c r="P101" s="418" t="s">
        <v>40</v>
      </c>
      <c r="Q101" s="419"/>
      <c r="R101" s="419"/>
      <c r="S101" s="419"/>
      <c r="T101" s="419"/>
      <c r="U101" s="419"/>
      <c r="V101" s="420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21"/>
      <c r="B102" s="421"/>
      <c r="C102" s="421"/>
      <c r="D102" s="421"/>
      <c r="E102" s="421"/>
      <c r="F102" s="421"/>
      <c r="G102" s="421"/>
      <c r="H102" s="421"/>
      <c r="I102" s="421"/>
      <c r="J102" s="421"/>
      <c r="K102" s="421"/>
      <c r="L102" s="421"/>
      <c r="M102" s="421"/>
      <c r="N102" s="421"/>
      <c r="O102" s="422"/>
      <c r="P102" s="418" t="s">
        <v>40</v>
      </c>
      <c r="Q102" s="419"/>
      <c r="R102" s="419"/>
      <c r="S102" s="419"/>
      <c r="T102" s="419"/>
      <c r="U102" s="419"/>
      <c r="V102" s="420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2" t="s">
        <v>207</v>
      </c>
      <c r="B103" s="412"/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65"/>
      <c r="AB103" s="65"/>
      <c r="AC103" s="82"/>
    </row>
    <row r="104" spans="1:68" ht="14.25" customHeight="1" x14ac:dyDescent="0.25">
      <c r="A104" s="413" t="s">
        <v>208</v>
      </c>
      <c r="B104" s="413"/>
      <c r="C104" s="413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3"/>
      <c r="O104" s="413"/>
      <c r="P104" s="413"/>
      <c r="Q104" s="413"/>
      <c r="R104" s="413"/>
      <c r="S104" s="413"/>
      <c r="T104" s="413"/>
      <c r="U104" s="413"/>
      <c r="V104" s="413"/>
      <c r="W104" s="413"/>
      <c r="X104" s="413"/>
      <c r="Y104" s="413"/>
      <c r="Z104" s="413"/>
      <c r="AA104" s="66"/>
      <c r="AB104" s="66"/>
      <c r="AC104" s="83"/>
    </row>
    <row r="105" spans="1:68" ht="27" customHeight="1" x14ac:dyDescent="0.25">
      <c r="A105" s="63" t="s">
        <v>209</v>
      </c>
      <c r="B105" s="63" t="s">
        <v>210</v>
      </c>
      <c r="C105" s="36">
        <v>4301190068</v>
      </c>
      <c r="D105" s="414">
        <v>4620207490365</v>
      </c>
      <c r="E105" s="414"/>
      <c r="F105" s="62">
        <v>7.0000000000000007E-2</v>
      </c>
      <c r="G105" s="37">
        <v>30</v>
      </c>
      <c r="H105" s="62">
        <v>2.1</v>
      </c>
      <c r="I105" s="62">
        <v>2.25</v>
      </c>
      <c r="J105" s="37">
        <v>100</v>
      </c>
      <c r="K105" s="37" t="s">
        <v>213</v>
      </c>
      <c r="L105" s="37" t="s">
        <v>88</v>
      </c>
      <c r="M105" s="38" t="s">
        <v>86</v>
      </c>
      <c r="N105" s="38"/>
      <c r="O105" s="37">
        <v>180</v>
      </c>
      <c r="P105" s="459" t="s">
        <v>211</v>
      </c>
      <c r="Q105" s="416"/>
      <c r="R105" s="416"/>
      <c r="S105" s="416"/>
      <c r="T105" s="417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IFERROR(IF(X105="","",X105*0.0095),"")</f>
        <v>0</v>
      </c>
      <c r="AA105" s="68" t="s">
        <v>46</v>
      </c>
      <c r="AB105" s="69" t="s">
        <v>46</v>
      </c>
      <c r="AC105" s="163" t="s">
        <v>212</v>
      </c>
      <c r="AG105" s="81"/>
      <c r="AJ105" s="87" t="s">
        <v>89</v>
      </c>
      <c r="AK105" s="87">
        <v>1</v>
      </c>
      <c r="BB105" s="164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21"/>
      <c r="B106" s="421"/>
      <c r="C106" s="421"/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2"/>
      <c r="P106" s="418" t="s">
        <v>40</v>
      </c>
      <c r="Q106" s="419"/>
      <c r="R106" s="419"/>
      <c r="S106" s="419"/>
      <c r="T106" s="419"/>
      <c r="U106" s="419"/>
      <c r="V106" s="420"/>
      <c r="W106" s="42" t="s">
        <v>39</v>
      </c>
      <c r="X106" s="43">
        <f>IFERROR(SUM(X105:X105),"0")</f>
        <v>0</v>
      </c>
      <c r="Y106" s="43">
        <f>IFERROR(SUM(Y105:Y105),"0")</f>
        <v>0</v>
      </c>
      <c r="Z106" s="43">
        <f>IFERROR(IF(Z105="",0,Z105),"0")</f>
        <v>0</v>
      </c>
      <c r="AA106" s="67"/>
      <c r="AB106" s="67"/>
      <c r="AC106" s="67"/>
    </row>
    <row r="107" spans="1:68" x14ac:dyDescent="0.2">
      <c r="A107" s="421"/>
      <c r="B107" s="421"/>
      <c r="C107" s="421"/>
      <c r="D107" s="421"/>
      <c r="E107" s="421"/>
      <c r="F107" s="421"/>
      <c r="G107" s="421"/>
      <c r="H107" s="421"/>
      <c r="I107" s="421"/>
      <c r="J107" s="421"/>
      <c r="K107" s="421"/>
      <c r="L107" s="421"/>
      <c r="M107" s="421"/>
      <c r="N107" s="421"/>
      <c r="O107" s="422"/>
      <c r="P107" s="418" t="s">
        <v>40</v>
      </c>
      <c r="Q107" s="419"/>
      <c r="R107" s="419"/>
      <c r="S107" s="419"/>
      <c r="T107" s="419"/>
      <c r="U107" s="419"/>
      <c r="V107" s="420"/>
      <c r="W107" s="42" t="s">
        <v>0</v>
      </c>
      <c r="X107" s="43">
        <f>IFERROR(SUMPRODUCT(X105:X105*H105:H105),"0")</f>
        <v>0</v>
      </c>
      <c r="Y107" s="43">
        <f>IFERROR(SUMPRODUCT(Y105:Y105*H105:H105),"0")</f>
        <v>0</v>
      </c>
      <c r="Z107" s="42"/>
      <c r="AA107" s="67"/>
      <c r="AB107" s="67"/>
      <c r="AC107" s="67"/>
    </row>
    <row r="108" spans="1:68" ht="16.5" customHeight="1" x14ac:dyDescent="0.25">
      <c r="A108" s="412" t="s">
        <v>214</v>
      </c>
      <c r="B108" s="412"/>
      <c r="C108" s="412"/>
      <c r="D108" s="412"/>
      <c r="E108" s="412"/>
      <c r="F108" s="412"/>
      <c r="G108" s="412"/>
      <c r="H108" s="412"/>
      <c r="I108" s="412"/>
      <c r="J108" s="412"/>
      <c r="K108" s="412"/>
      <c r="L108" s="412"/>
      <c r="M108" s="412"/>
      <c r="N108" s="412"/>
      <c r="O108" s="412"/>
      <c r="P108" s="412"/>
      <c r="Q108" s="412"/>
      <c r="R108" s="412"/>
      <c r="S108" s="412"/>
      <c r="T108" s="412"/>
      <c r="U108" s="412"/>
      <c r="V108" s="412"/>
      <c r="W108" s="412"/>
      <c r="X108" s="412"/>
      <c r="Y108" s="412"/>
      <c r="Z108" s="412"/>
      <c r="AA108" s="65"/>
      <c r="AB108" s="65"/>
      <c r="AC108" s="82"/>
    </row>
    <row r="109" spans="1:68" ht="14.25" customHeight="1" x14ac:dyDescent="0.25">
      <c r="A109" s="413" t="s">
        <v>156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  <c r="W109" s="413"/>
      <c r="X109" s="413"/>
      <c r="Y109" s="413"/>
      <c r="Z109" s="413"/>
      <c r="AA109" s="66"/>
      <c r="AB109" s="66"/>
      <c r="AC109" s="83"/>
    </row>
    <row r="110" spans="1:68" ht="27" customHeight="1" x14ac:dyDescent="0.25">
      <c r="A110" s="63" t="s">
        <v>215</v>
      </c>
      <c r="B110" s="63" t="s">
        <v>216</v>
      </c>
      <c r="C110" s="36">
        <v>4301136040</v>
      </c>
      <c r="D110" s="414">
        <v>4607025784319</v>
      </c>
      <c r="E110" s="414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97</v>
      </c>
      <c r="L110" s="37" t="s">
        <v>88</v>
      </c>
      <c r="M110" s="38" t="s">
        <v>86</v>
      </c>
      <c r="N110" s="38"/>
      <c r="O110" s="37">
        <v>180</v>
      </c>
      <c r="P110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416"/>
      <c r="R110" s="416"/>
      <c r="S110" s="416"/>
      <c r="T110" s="417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5" t="s">
        <v>217</v>
      </c>
      <c r="AG110" s="81"/>
      <c r="AJ110" s="87" t="s">
        <v>89</v>
      </c>
      <c r="AK110" s="87">
        <v>1</v>
      </c>
      <c r="BB110" s="166" t="s">
        <v>96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218</v>
      </c>
      <c r="B111" s="63" t="s">
        <v>219</v>
      </c>
      <c r="C111" s="36">
        <v>4301136042</v>
      </c>
      <c r="D111" s="414">
        <v>4607025784012</v>
      </c>
      <c r="E111" s="414"/>
      <c r="F111" s="62">
        <v>0.09</v>
      </c>
      <c r="G111" s="37">
        <v>24</v>
      </c>
      <c r="H111" s="62">
        <v>2.16</v>
      </c>
      <c r="I111" s="62">
        <v>2.4912000000000001</v>
      </c>
      <c r="J111" s="37">
        <v>126</v>
      </c>
      <c r="K111" s="37" t="s">
        <v>97</v>
      </c>
      <c r="L111" s="37" t="s">
        <v>134</v>
      </c>
      <c r="M111" s="38" t="s">
        <v>86</v>
      </c>
      <c r="N111" s="38"/>
      <c r="O111" s="37">
        <v>180</v>
      </c>
      <c r="P111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416"/>
      <c r="R111" s="416"/>
      <c r="S111" s="416"/>
      <c r="T111" s="41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IFERROR(IF(X111="","",X111*0.00936),"")</f>
        <v>0</v>
      </c>
      <c r="AA111" s="68" t="s">
        <v>46</v>
      </c>
      <c r="AB111" s="69" t="s">
        <v>46</v>
      </c>
      <c r="AC111" s="167" t="s">
        <v>220</v>
      </c>
      <c r="AG111" s="81"/>
      <c r="AJ111" s="87" t="s">
        <v>135</v>
      </c>
      <c r="AK111" s="87">
        <v>14</v>
      </c>
      <c r="BB111" s="168" t="s">
        <v>96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16.5" customHeight="1" x14ac:dyDescent="0.25">
      <c r="A112" s="63" t="s">
        <v>221</v>
      </c>
      <c r="B112" s="63" t="s">
        <v>222</v>
      </c>
      <c r="C112" s="36">
        <v>4301136039</v>
      </c>
      <c r="D112" s="414">
        <v>4607111035370</v>
      </c>
      <c r="E112" s="414"/>
      <c r="F112" s="62">
        <v>0.14000000000000001</v>
      </c>
      <c r="G112" s="37">
        <v>22</v>
      </c>
      <c r="H112" s="62">
        <v>3.08</v>
      </c>
      <c r="I112" s="62">
        <v>3.464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416"/>
      <c r="R112" s="416"/>
      <c r="S112" s="416"/>
      <c r="T112" s="417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IFERROR(IF(X112="","",X112*0.0155),"")</f>
        <v>0</v>
      </c>
      <c r="AA112" s="68" t="s">
        <v>46</v>
      </c>
      <c r="AB112" s="69" t="s">
        <v>46</v>
      </c>
      <c r="AC112" s="169" t="s">
        <v>223</v>
      </c>
      <c r="AG112" s="81"/>
      <c r="AJ112" s="87" t="s">
        <v>89</v>
      </c>
      <c r="AK112" s="87">
        <v>1</v>
      </c>
      <c r="BB112" s="170" t="s">
        <v>96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21"/>
      <c r="B113" s="421"/>
      <c r="C113" s="421"/>
      <c r="D113" s="421"/>
      <c r="E113" s="421"/>
      <c r="F113" s="421"/>
      <c r="G113" s="421"/>
      <c r="H113" s="421"/>
      <c r="I113" s="421"/>
      <c r="J113" s="421"/>
      <c r="K113" s="421"/>
      <c r="L113" s="421"/>
      <c r="M113" s="421"/>
      <c r="N113" s="421"/>
      <c r="O113" s="422"/>
      <c r="P113" s="418" t="s">
        <v>40</v>
      </c>
      <c r="Q113" s="419"/>
      <c r="R113" s="419"/>
      <c r="S113" s="419"/>
      <c r="T113" s="419"/>
      <c r="U113" s="419"/>
      <c r="V113" s="420"/>
      <c r="W113" s="42" t="s">
        <v>39</v>
      </c>
      <c r="X113" s="43">
        <f>IFERROR(SUM(X110:X112),"0")</f>
        <v>0</v>
      </c>
      <c r="Y113" s="43">
        <f>IFERROR(SUM(Y110:Y112),"0")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421"/>
      <c r="B114" s="421"/>
      <c r="C114" s="421"/>
      <c r="D114" s="421"/>
      <c r="E114" s="421"/>
      <c r="F114" s="421"/>
      <c r="G114" s="421"/>
      <c r="H114" s="421"/>
      <c r="I114" s="421"/>
      <c r="J114" s="421"/>
      <c r="K114" s="421"/>
      <c r="L114" s="421"/>
      <c r="M114" s="421"/>
      <c r="N114" s="421"/>
      <c r="O114" s="422"/>
      <c r="P114" s="418" t="s">
        <v>40</v>
      </c>
      <c r="Q114" s="419"/>
      <c r="R114" s="419"/>
      <c r="S114" s="419"/>
      <c r="T114" s="419"/>
      <c r="U114" s="419"/>
      <c r="V114" s="420"/>
      <c r="W114" s="42" t="s">
        <v>0</v>
      </c>
      <c r="X114" s="43">
        <f>IFERROR(SUMPRODUCT(X110:X112*H110:H112),"0")</f>
        <v>0</v>
      </c>
      <c r="Y114" s="43">
        <f>IFERROR(SUMPRODUCT(Y110:Y112*H110:H112),"0")</f>
        <v>0</v>
      </c>
      <c r="Z114" s="42"/>
      <c r="AA114" s="67"/>
      <c r="AB114" s="67"/>
      <c r="AC114" s="67"/>
    </row>
    <row r="115" spans="1:68" ht="16.5" customHeight="1" x14ac:dyDescent="0.25">
      <c r="A115" s="412" t="s">
        <v>224</v>
      </c>
      <c r="B115" s="412"/>
      <c r="C115" s="412"/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2"/>
      <c r="O115" s="412"/>
      <c r="P115" s="412"/>
      <c r="Q115" s="412"/>
      <c r="R115" s="412"/>
      <c r="S115" s="412"/>
      <c r="T115" s="412"/>
      <c r="U115" s="412"/>
      <c r="V115" s="412"/>
      <c r="W115" s="412"/>
      <c r="X115" s="412"/>
      <c r="Y115" s="412"/>
      <c r="Z115" s="412"/>
      <c r="AA115" s="65"/>
      <c r="AB115" s="65"/>
      <c r="AC115" s="82"/>
    </row>
    <row r="116" spans="1:68" ht="14.25" customHeight="1" x14ac:dyDescent="0.25">
      <c r="A116" s="413" t="s">
        <v>82</v>
      </c>
      <c r="B116" s="413"/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  <c r="N116" s="413"/>
      <c r="O116" s="413"/>
      <c r="P116" s="413"/>
      <c r="Q116" s="413"/>
      <c r="R116" s="413"/>
      <c r="S116" s="413"/>
      <c r="T116" s="413"/>
      <c r="U116" s="413"/>
      <c r="V116" s="413"/>
      <c r="W116" s="413"/>
      <c r="X116" s="413"/>
      <c r="Y116" s="413"/>
      <c r="Z116" s="413"/>
      <c r="AA116" s="66"/>
      <c r="AB116" s="66"/>
      <c r="AC116" s="83"/>
    </row>
    <row r="117" spans="1:68" ht="27" customHeight="1" x14ac:dyDescent="0.25">
      <c r="A117" s="63" t="s">
        <v>225</v>
      </c>
      <c r="B117" s="63" t="s">
        <v>226</v>
      </c>
      <c r="C117" s="36">
        <v>4301071051</v>
      </c>
      <c r="D117" s="414">
        <v>4607111039262</v>
      </c>
      <c r="E117" s="414"/>
      <c r="F117" s="62">
        <v>0.4</v>
      </c>
      <c r="G117" s="37">
        <v>16</v>
      </c>
      <c r="H117" s="62">
        <v>6.4</v>
      </c>
      <c r="I117" s="62">
        <v>6.7195999999999998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46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416"/>
      <c r="R117" s="416"/>
      <c r="S117" s="416"/>
      <c r="T117" s="417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ref="Y117:Y122" si="12">IFERROR(IF(X117="","",X117),"")</f>
        <v>0</v>
      </c>
      <c r="Z117" s="41">
        <f t="shared" ref="Z117:Z122" si="13">IFERROR(IF(X117="","",X117*0.0155),"")</f>
        <v>0</v>
      </c>
      <c r="AA117" s="68" t="s">
        <v>46</v>
      </c>
      <c r="AB117" s="69" t="s">
        <v>46</v>
      </c>
      <c r="AC117" s="171" t="s">
        <v>173</v>
      </c>
      <c r="AG117" s="81"/>
      <c r="AJ117" s="87" t="s">
        <v>89</v>
      </c>
      <c r="AK117" s="87">
        <v>1</v>
      </c>
      <c r="BB117" s="172" t="s">
        <v>70</v>
      </c>
      <c r="BM117" s="81">
        <f t="shared" ref="BM117:BM122" si="14">IFERROR(X117*I117,"0")</f>
        <v>0</v>
      </c>
      <c r="BN117" s="81">
        <f t="shared" ref="BN117:BN122" si="15">IFERROR(Y117*I117,"0")</f>
        <v>0</v>
      </c>
      <c r="BO117" s="81">
        <f t="shared" ref="BO117:BO122" si="16">IFERROR(X117/J117,"0")</f>
        <v>0</v>
      </c>
      <c r="BP117" s="81">
        <f t="shared" ref="BP117:BP122" si="17">IFERROR(Y117/J117,"0")</f>
        <v>0</v>
      </c>
    </row>
    <row r="118" spans="1:68" ht="27" customHeight="1" x14ac:dyDescent="0.25">
      <c r="A118" s="63" t="s">
        <v>227</v>
      </c>
      <c r="B118" s="63" t="s">
        <v>228</v>
      </c>
      <c r="C118" s="36">
        <v>4301070976</v>
      </c>
      <c r="D118" s="414">
        <v>4607111034144</v>
      </c>
      <c r="E118" s="414"/>
      <c r="F118" s="62">
        <v>0.9</v>
      </c>
      <c r="G118" s="37">
        <v>8</v>
      </c>
      <c r="H118" s="62">
        <v>7.2</v>
      </c>
      <c r="I118" s="62">
        <v>7.4859999999999998</v>
      </c>
      <c r="J118" s="37">
        <v>84</v>
      </c>
      <c r="K118" s="37" t="s">
        <v>87</v>
      </c>
      <c r="L118" s="37" t="s">
        <v>127</v>
      </c>
      <c r="M118" s="38" t="s">
        <v>86</v>
      </c>
      <c r="N118" s="38"/>
      <c r="O118" s="37">
        <v>180</v>
      </c>
      <c r="P118" s="4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416"/>
      <c r="R118" s="416"/>
      <c r="S118" s="416"/>
      <c r="T118" s="417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3" t="s">
        <v>173</v>
      </c>
      <c r="AG118" s="81"/>
      <c r="AJ118" s="87" t="s">
        <v>128</v>
      </c>
      <c r="AK118" s="87">
        <v>84</v>
      </c>
      <c r="BB118" s="174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229</v>
      </c>
      <c r="B119" s="63" t="s">
        <v>230</v>
      </c>
      <c r="C119" s="36">
        <v>4301071038</v>
      </c>
      <c r="D119" s="414">
        <v>4607111039248</v>
      </c>
      <c r="E119" s="414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46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416"/>
      <c r="R119" s="416"/>
      <c r="S119" s="416"/>
      <c r="T119" s="417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5" t="s">
        <v>173</v>
      </c>
      <c r="AG119" s="81"/>
      <c r="AJ119" s="87" t="s">
        <v>89</v>
      </c>
      <c r="AK119" s="87">
        <v>1</v>
      </c>
      <c r="BB119" s="176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4301071049</v>
      </c>
      <c r="D120" s="414">
        <v>4607111039293</v>
      </c>
      <c r="E120" s="414"/>
      <c r="F120" s="62">
        <v>0.4</v>
      </c>
      <c r="G120" s="37">
        <v>16</v>
      </c>
      <c r="H120" s="62">
        <v>6.4</v>
      </c>
      <c r="I120" s="62">
        <v>6.7195999999999998</v>
      </c>
      <c r="J120" s="37">
        <v>84</v>
      </c>
      <c r="K120" s="37" t="s">
        <v>87</v>
      </c>
      <c r="L120" s="37" t="s">
        <v>88</v>
      </c>
      <c r="M120" s="38" t="s">
        <v>86</v>
      </c>
      <c r="N120" s="38"/>
      <c r="O120" s="37">
        <v>180</v>
      </c>
      <c r="P12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416"/>
      <c r="R120" s="416"/>
      <c r="S120" s="416"/>
      <c r="T120" s="417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2"/>
        <v>0</v>
      </c>
      <c r="Z120" s="41">
        <f t="shared" si="13"/>
        <v>0</v>
      </c>
      <c r="AA120" s="68" t="s">
        <v>46</v>
      </c>
      <c r="AB120" s="69" t="s">
        <v>46</v>
      </c>
      <c r="AC120" s="177" t="s">
        <v>173</v>
      </c>
      <c r="AG120" s="81"/>
      <c r="AJ120" s="87" t="s">
        <v>89</v>
      </c>
      <c r="AK120" s="87">
        <v>1</v>
      </c>
      <c r="BB120" s="178" t="s">
        <v>70</v>
      </c>
      <c r="BM120" s="81">
        <f t="shared" si="14"/>
        <v>0</v>
      </c>
      <c r="BN120" s="81">
        <f t="shared" si="15"/>
        <v>0</v>
      </c>
      <c r="BO120" s="81">
        <f t="shared" si="16"/>
        <v>0</v>
      </c>
      <c r="BP120" s="81">
        <f t="shared" si="17"/>
        <v>0</v>
      </c>
    </row>
    <row r="121" spans="1:68" ht="27" customHeight="1" x14ac:dyDescent="0.25">
      <c r="A121" s="63" t="s">
        <v>233</v>
      </c>
      <c r="B121" s="63" t="s">
        <v>234</v>
      </c>
      <c r="C121" s="36">
        <v>4301071039</v>
      </c>
      <c r="D121" s="414">
        <v>4607111039279</v>
      </c>
      <c r="E121" s="414"/>
      <c r="F121" s="62">
        <v>0.7</v>
      </c>
      <c r="G121" s="37">
        <v>10</v>
      </c>
      <c r="H121" s="62">
        <v>7</v>
      </c>
      <c r="I121" s="62">
        <v>7.3</v>
      </c>
      <c r="J121" s="37">
        <v>84</v>
      </c>
      <c r="K121" s="37" t="s">
        <v>87</v>
      </c>
      <c r="L121" s="37" t="s">
        <v>88</v>
      </c>
      <c r="M121" s="38" t="s">
        <v>86</v>
      </c>
      <c r="N121" s="38"/>
      <c r="O121" s="37">
        <v>180</v>
      </c>
      <c r="P121" s="4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416"/>
      <c r="R121" s="416"/>
      <c r="S121" s="416"/>
      <c r="T121" s="417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2"/>
        <v>0</v>
      </c>
      <c r="Z121" s="41">
        <f t="shared" si="13"/>
        <v>0</v>
      </c>
      <c r="AA121" s="68" t="s">
        <v>46</v>
      </c>
      <c r="AB121" s="69" t="s">
        <v>46</v>
      </c>
      <c r="AC121" s="179" t="s">
        <v>173</v>
      </c>
      <c r="AG121" s="81"/>
      <c r="AJ121" s="87" t="s">
        <v>89</v>
      </c>
      <c r="AK121" s="87">
        <v>1</v>
      </c>
      <c r="BB121" s="180" t="s">
        <v>70</v>
      </c>
      <c r="BM121" s="81">
        <f t="shared" si="14"/>
        <v>0</v>
      </c>
      <c r="BN121" s="81">
        <f t="shared" si="15"/>
        <v>0</v>
      </c>
      <c r="BO121" s="81">
        <f t="shared" si="16"/>
        <v>0</v>
      </c>
      <c r="BP121" s="81">
        <f t="shared" si="17"/>
        <v>0</v>
      </c>
    </row>
    <row r="122" spans="1:68" ht="27" customHeight="1" x14ac:dyDescent="0.25">
      <c r="A122" s="63" t="s">
        <v>235</v>
      </c>
      <c r="B122" s="63" t="s">
        <v>236</v>
      </c>
      <c r="C122" s="36">
        <v>4301070958</v>
      </c>
      <c r="D122" s="414">
        <v>4607111038098</v>
      </c>
      <c r="E122" s="414"/>
      <c r="F122" s="62">
        <v>0.8</v>
      </c>
      <c r="G122" s="37">
        <v>8</v>
      </c>
      <c r="H122" s="62">
        <v>6.4</v>
      </c>
      <c r="I122" s="62">
        <v>6.6859999999999999</v>
      </c>
      <c r="J122" s="37">
        <v>84</v>
      </c>
      <c r="K122" s="37" t="s">
        <v>87</v>
      </c>
      <c r="L122" s="37" t="s">
        <v>134</v>
      </c>
      <c r="M122" s="38" t="s">
        <v>86</v>
      </c>
      <c r="N122" s="38"/>
      <c r="O122" s="37">
        <v>180</v>
      </c>
      <c r="P122" s="46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416"/>
      <c r="R122" s="416"/>
      <c r="S122" s="416"/>
      <c r="T122" s="417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si="12"/>
        <v>0</v>
      </c>
      <c r="Z122" s="41">
        <f t="shared" si="13"/>
        <v>0</v>
      </c>
      <c r="AA122" s="68" t="s">
        <v>46</v>
      </c>
      <c r="AB122" s="69" t="s">
        <v>46</v>
      </c>
      <c r="AC122" s="181" t="s">
        <v>237</v>
      </c>
      <c r="AG122" s="81"/>
      <c r="AJ122" s="87" t="s">
        <v>135</v>
      </c>
      <c r="AK122" s="87">
        <v>12</v>
      </c>
      <c r="BB122" s="182" t="s">
        <v>70</v>
      </c>
      <c r="BM122" s="81">
        <f t="shared" si="14"/>
        <v>0</v>
      </c>
      <c r="BN122" s="81">
        <f t="shared" si="15"/>
        <v>0</v>
      </c>
      <c r="BO122" s="81">
        <f t="shared" si="16"/>
        <v>0</v>
      </c>
      <c r="BP122" s="81">
        <f t="shared" si="17"/>
        <v>0</v>
      </c>
    </row>
    <row r="123" spans="1:68" x14ac:dyDescent="0.2">
      <c r="A123" s="421"/>
      <c r="B123" s="421"/>
      <c r="C123" s="421"/>
      <c r="D123" s="421"/>
      <c r="E123" s="421"/>
      <c r="F123" s="421"/>
      <c r="G123" s="421"/>
      <c r="H123" s="421"/>
      <c r="I123" s="421"/>
      <c r="J123" s="421"/>
      <c r="K123" s="421"/>
      <c r="L123" s="421"/>
      <c r="M123" s="421"/>
      <c r="N123" s="421"/>
      <c r="O123" s="422"/>
      <c r="P123" s="418" t="s">
        <v>40</v>
      </c>
      <c r="Q123" s="419"/>
      <c r="R123" s="419"/>
      <c r="S123" s="419"/>
      <c r="T123" s="419"/>
      <c r="U123" s="419"/>
      <c r="V123" s="420"/>
      <c r="W123" s="42" t="s">
        <v>39</v>
      </c>
      <c r="X123" s="43">
        <f>IFERROR(SUM(X117:X122),"0")</f>
        <v>0</v>
      </c>
      <c r="Y123" s="43">
        <f>IFERROR(SUM(Y117:Y122),"0")</f>
        <v>0</v>
      </c>
      <c r="Z123" s="43">
        <f>IFERROR(IF(Z117="",0,Z117),"0")+IFERROR(IF(Z118="",0,Z118),"0")+IFERROR(IF(Z119="",0,Z119),"0")+IFERROR(IF(Z120="",0,Z120),"0")+IFERROR(IF(Z121="",0,Z121),"0")+IFERROR(IF(Z122="",0,Z122),"0")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421"/>
      <c r="B124" s="421"/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1"/>
      <c r="O124" s="422"/>
      <c r="P124" s="418" t="s">
        <v>40</v>
      </c>
      <c r="Q124" s="419"/>
      <c r="R124" s="419"/>
      <c r="S124" s="419"/>
      <c r="T124" s="419"/>
      <c r="U124" s="419"/>
      <c r="V124" s="420"/>
      <c r="W124" s="42" t="s">
        <v>0</v>
      </c>
      <c r="X124" s="43">
        <f>IFERROR(SUMPRODUCT(X117:X122*H117:H122),"0")</f>
        <v>0</v>
      </c>
      <c r="Y124" s="43">
        <f>IFERROR(SUMPRODUCT(Y117:Y122*H117:H122),"0")</f>
        <v>0</v>
      </c>
      <c r="Z124" s="42"/>
      <c r="AA124" s="67"/>
      <c r="AB124" s="67"/>
      <c r="AC124" s="67"/>
    </row>
    <row r="125" spans="1:68" ht="16.5" customHeight="1" x14ac:dyDescent="0.25">
      <c r="A125" s="412" t="s">
        <v>238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412"/>
      <c r="AA125" s="65"/>
      <c r="AB125" s="65"/>
      <c r="AC125" s="82"/>
    </row>
    <row r="126" spans="1:68" ht="14.25" customHeight="1" x14ac:dyDescent="0.25">
      <c r="A126" s="413" t="s">
        <v>162</v>
      </c>
      <c r="B126" s="413"/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3"/>
      <c r="N126" s="413"/>
      <c r="O126" s="413"/>
      <c r="P126" s="413"/>
      <c r="Q126" s="413"/>
      <c r="R126" s="413"/>
      <c r="S126" s="413"/>
      <c r="T126" s="413"/>
      <c r="U126" s="413"/>
      <c r="V126" s="413"/>
      <c r="W126" s="413"/>
      <c r="X126" s="413"/>
      <c r="Y126" s="413"/>
      <c r="Z126" s="413"/>
      <c r="AA126" s="66"/>
      <c r="AB126" s="66"/>
      <c r="AC126" s="83"/>
    </row>
    <row r="127" spans="1:68" ht="27" customHeight="1" x14ac:dyDescent="0.25">
      <c r="A127" s="63" t="s">
        <v>239</v>
      </c>
      <c r="B127" s="63" t="s">
        <v>240</v>
      </c>
      <c r="C127" s="36">
        <v>4301135533</v>
      </c>
      <c r="D127" s="414">
        <v>4607111034014</v>
      </c>
      <c r="E127" s="414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97</v>
      </c>
      <c r="L127" s="37" t="s">
        <v>88</v>
      </c>
      <c r="M127" s="38" t="s">
        <v>86</v>
      </c>
      <c r="N127" s="38"/>
      <c r="O127" s="37">
        <v>180</v>
      </c>
      <c r="P127" s="4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416"/>
      <c r="R127" s="416"/>
      <c r="S127" s="416"/>
      <c r="T127" s="41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3" t="s">
        <v>241</v>
      </c>
      <c r="AG127" s="81"/>
      <c r="AJ127" s="87" t="s">
        <v>89</v>
      </c>
      <c r="AK127" s="87">
        <v>1</v>
      </c>
      <c r="BB127" s="184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242</v>
      </c>
      <c r="B128" s="63" t="s">
        <v>243</v>
      </c>
      <c r="C128" s="36">
        <v>4301135532</v>
      </c>
      <c r="D128" s="414">
        <v>4607111033994</v>
      </c>
      <c r="E128" s="414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97</v>
      </c>
      <c r="L128" s="37" t="s">
        <v>88</v>
      </c>
      <c r="M128" s="38" t="s">
        <v>86</v>
      </c>
      <c r="N128" s="38"/>
      <c r="O128" s="37">
        <v>180</v>
      </c>
      <c r="P128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416"/>
      <c r="R128" s="416"/>
      <c r="S128" s="416"/>
      <c r="T128" s="417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5" t="s">
        <v>181</v>
      </c>
      <c r="AG128" s="81"/>
      <c r="AJ128" s="87" t="s">
        <v>89</v>
      </c>
      <c r="AK128" s="87">
        <v>1</v>
      </c>
      <c r="BB128" s="186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21"/>
      <c r="B129" s="421"/>
      <c r="C129" s="421"/>
      <c r="D129" s="421"/>
      <c r="E129" s="421"/>
      <c r="F129" s="421"/>
      <c r="G129" s="421"/>
      <c r="H129" s="421"/>
      <c r="I129" s="421"/>
      <c r="J129" s="421"/>
      <c r="K129" s="421"/>
      <c r="L129" s="421"/>
      <c r="M129" s="421"/>
      <c r="N129" s="421"/>
      <c r="O129" s="422"/>
      <c r="P129" s="418" t="s">
        <v>40</v>
      </c>
      <c r="Q129" s="419"/>
      <c r="R129" s="419"/>
      <c r="S129" s="419"/>
      <c r="T129" s="419"/>
      <c r="U129" s="419"/>
      <c r="V129" s="420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21"/>
      <c r="B130" s="421"/>
      <c r="C130" s="421"/>
      <c r="D130" s="421"/>
      <c r="E130" s="421"/>
      <c r="F130" s="421"/>
      <c r="G130" s="421"/>
      <c r="H130" s="421"/>
      <c r="I130" s="421"/>
      <c r="J130" s="421"/>
      <c r="K130" s="421"/>
      <c r="L130" s="421"/>
      <c r="M130" s="421"/>
      <c r="N130" s="421"/>
      <c r="O130" s="422"/>
      <c r="P130" s="418" t="s">
        <v>40</v>
      </c>
      <c r="Q130" s="419"/>
      <c r="R130" s="419"/>
      <c r="S130" s="419"/>
      <c r="T130" s="419"/>
      <c r="U130" s="419"/>
      <c r="V130" s="420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12" t="s">
        <v>244</v>
      </c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  <c r="S131" s="412"/>
      <c r="T131" s="412"/>
      <c r="U131" s="412"/>
      <c r="V131" s="412"/>
      <c r="W131" s="412"/>
      <c r="X131" s="412"/>
      <c r="Y131" s="412"/>
      <c r="Z131" s="412"/>
      <c r="AA131" s="65"/>
      <c r="AB131" s="65"/>
      <c r="AC131" s="82"/>
    </row>
    <row r="132" spans="1:68" ht="14.25" customHeight="1" x14ac:dyDescent="0.25">
      <c r="A132" s="413" t="s">
        <v>162</v>
      </c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3"/>
      <c r="O132" s="413"/>
      <c r="P132" s="413"/>
      <c r="Q132" s="413"/>
      <c r="R132" s="413"/>
      <c r="S132" s="413"/>
      <c r="T132" s="413"/>
      <c r="U132" s="413"/>
      <c r="V132" s="413"/>
      <c r="W132" s="413"/>
      <c r="X132" s="413"/>
      <c r="Y132" s="413"/>
      <c r="Z132" s="413"/>
      <c r="AA132" s="66"/>
      <c r="AB132" s="66"/>
      <c r="AC132" s="83"/>
    </row>
    <row r="133" spans="1:68" ht="27" customHeight="1" x14ac:dyDescent="0.25">
      <c r="A133" s="63" t="s">
        <v>245</v>
      </c>
      <c r="B133" s="63" t="s">
        <v>246</v>
      </c>
      <c r="C133" s="36">
        <v>4301135311</v>
      </c>
      <c r="D133" s="414">
        <v>4607111039095</v>
      </c>
      <c r="E133" s="414"/>
      <c r="F133" s="62">
        <v>0.25</v>
      </c>
      <c r="G133" s="37">
        <v>12</v>
      </c>
      <c r="H133" s="62">
        <v>3</v>
      </c>
      <c r="I133" s="62">
        <v>3.7480000000000002</v>
      </c>
      <c r="J133" s="37">
        <v>70</v>
      </c>
      <c r="K133" s="37" t="s">
        <v>97</v>
      </c>
      <c r="L133" s="37" t="s">
        <v>134</v>
      </c>
      <c r="M133" s="38" t="s">
        <v>86</v>
      </c>
      <c r="N133" s="38"/>
      <c r="O133" s="37">
        <v>180</v>
      </c>
      <c r="P133" s="4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416"/>
      <c r="R133" s="416"/>
      <c r="S133" s="416"/>
      <c r="T133" s="41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7" t="s">
        <v>247</v>
      </c>
      <c r="AG133" s="81"/>
      <c r="AJ133" s="87" t="s">
        <v>135</v>
      </c>
      <c r="AK133" s="87">
        <v>14</v>
      </c>
      <c r="BB133" s="188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16.5" customHeight="1" x14ac:dyDescent="0.25">
      <c r="A134" s="63" t="s">
        <v>248</v>
      </c>
      <c r="B134" s="63" t="s">
        <v>249</v>
      </c>
      <c r="C134" s="36">
        <v>4301135534</v>
      </c>
      <c r="D134" s="414">
        <v>4607111034199</v>
      </c>
      <c r="E134" s="414"/>
      <c r="F134" s="62">
        <v>0.25</v>
      </c>
      <c r="G134" s="37">
        <v>12</v>
      </c>
      <c r="H134" s="62">
        <v>3</v>
      </c>
      <c r="I134" s="62">
        <v>3.7035999999999998</v>
      </c>
      <c r="J134" s="37">
        <v>70</v>
      </c>
      <c r="K134" s="37" t="s">
        <v>97</v>
      </c>
      <c r="L134" s="37" t="s">
        <v>88</v>
      </c>
      <c r="M134" s="38" t="s">
        <v>86</v>
      </c>
      <c r="N134" s="38"/>
      <c r="O134" s="37">
        <v>180</v>
      </c>
      <c r="P134" s="47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416"/>
      <c r="R134" s="416"/>
      <c r="S134" s="416"/>
      <c r="T134" s="417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9" t="s">
        <v>250</v>
      </c>
      <c r="AG134" s="81"/>
      <c r="AJ134" s="87" t="s">
        <v>89</v>
      </c>
      <c r="AK134" s="87">
        <v>1</v>
      </c>
      <c r="BB134" s="190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21"/>
      <c r="B135" s="421"/>
      <c r="C135" s="421"/>
      <c r="D135" s="421"/>
      <c r="E135" s="421"/>
      <c r="F135" s="421"/>
      <c r="G135" s="421"/>
      <c r="H135" s="421"/>
      <c r="I135" s="421"/>
      <c r="J135" s="421"/>
      <c r="K135" s="421"/>
      <c r="L135" s="421"/>
      <c r="M135" s="421"/>
      <c r="N135" s="421"/>
      <c r="O135" s="422"/>
      <c r="P135" s="418" t="s">
        <v>40</v>
      </c>
      <c r="Q135" s="419"/>
      <c r="R135" s="419"/>
      <c r="S135" s="419"/>
      <c r="T135" s="419"/>
      <c r="U135" s="419"/>
      <c r="V135" s="420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421"/>
      <c r="B136" s="421"/>
      <c r="C136" s="421"/>
      <c r="D136" s="421"/>
      <c r="E136" s="421"/>
      <c r="F136" s="421"/>
      <c r="G136" s="421"/>
      <c r="H136" s="421"/>
      <c r="I136" s="421"/>
      <c r="J136" s="421"/>
      <c r="K136" s="421"/>
      <c r="L136" s="421"/>
      <c r="M136" s="421"/>
      <c r="N136" s="421"/>
      <c r="O136" s="422"/>
      <c r="P136" s="418" t="s">
        <v>40</v>
      </c>
      <c r="Q136" s="419"/>
      <c r="R136" s="419"/>
      <c r="S136" s="419"/>
      <c r="T136" s="419"/>
      <c r="U136" s="419"/>
      <c r="V136" s="420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412" t="s">
        <v>251</v>
      </c>
      <c r="B137" s="412"/>
      <c r="C137" s="412"/>
      <c r="D137" s="412"/>
      <c r="E137" s="412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  <c r="S137" s="412"/>
      <c r="T137" s="412"/>
      <c r="U137" s="412"/>
      <c r="V137" s="412"/>
      <c r="W137" s="412"/>
      <c r="X137" s="412"/>
      <c r="Y137" s="412"/>
      <c r="Z137" s="412"/>
      <c r="AA137" s="65"/>
      <c r="AB137" s="65"/>
      <c r="AC137" s="82"/>
    </row>
    <row r="138" spans="1:68" ht="14.25" customHeight="1" x14ac:dyDescent="0.25">
      <c r="A138" s="413" t="s">
        <v>162</v>
      </c>
      <c r="B138" s="413"/>
      <c r="C138" s="413"/>
      <c r="D138" s="413"/>
      <c r="E138" s="413"/>
      <c r="F138" s="413"/>
      <c r="G138" s="413"/>
      <c r="H138" s="413"/>
      <c r="I138" s="413"/>
      <c r="J138" s="413"/>
      <c r="K138" s="413"/>
      <c r="L138" s="413"/>
      <c r="M138" s="413"/>
      <c r="N138" s="413"/>
      <c r="O138" s="413"/>
      <c r="P138" s="413"/>
      <c r="Q138" s="413"/>
      <c r="R138" s="413"/>
      <c r="S138" s="413"/>
      <c r="T138" s="413"/>
      <c r="U138" s="413"/>
      <c r="V138" s="413"/>
      <c r="W138" s="413"/>
      <c r="X138" s="413"/>
      <c r="Y138" s="413"/>
      <c r="Z138" s="413"/>
      <c r="AA138" s="66"/>
      <c r="AB138" s="66"/>
      <c r="AC138" s="83"/>
    </row>
    <row r="139" spans="1:68" ht="27" customHeight="1" x14ac:dyDescent="0.25">
      <c r="A139" s="63" t="s">
        <v>252</v>
      </c>
      <c r="B139" s="63" t="s">
        <v>253</v>
      </c>
      <c r="C139" s="36">
        <v>4301135275</v>
      </c>
      <c r="D139" s="414">
        <v>4607111034380</v>
      </c>
      <c r="E139" s="414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97</v>
      </c>
      <c r="L139" s="37" t="s">
        <v>134</v>
      </c>
      <c r="M139" s="38" t="s">
        <v>86</v>
      </c>
      <c r="N139" s="38"/>
      <c r="O139" s="37">
        <v>180</v>
      </c>
      <c r="P139" s="4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416"/>
      <c r="R139" s="416"/>
      <c r="S139" s="416"/>
      <c r="T139" s="417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1" t="s">
        <v>254</v>
      </c>
      <c r="AG139" s="81"/>
      <c r="AJ139" s="87" t="s">
        <v>135</v>
      </c>
      <c r="AK139" s="87">
        <v>14</v>
      </c>
      <c r="BB139" s="192" t="s">
        <v>96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255</v>
      </c>
      <c r="B140" s="63" t="s">
        <v>256</v>
      </c>
      <c r="C140" s="36">
        <v>4301135277</v>
      </c>
      <c r="D140" s="414">
        <v>4607111034397</v>
      </c>
      <c r="E140" s="414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97</v>
      </c>
      <c r="L140" s="37" t="s">
        <v>127</v>
      </c>
      <c r="M140" s="38" t="s">
        <v>86</v>
      </c>
      <c r="N140" s="38"/>
      <c r="O140" s="37">
        <v>180</v>
      </c>
      <c r="P140" s="47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416"/>
      <c r="R140" s="416"/>
      <c r="S140" s="416"/>
      <c r="T140" s="417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93" t="s">
        <v>241</v>
      </c>
      <c r="AG140" s="81"/>
      <c r="AJ140" s="87" t="s">
        <v>128</v>
      </c>
      <c r="AK140" s="87">
        <v>70</v>
      </c>
      <c r="BB140" s="194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21"/>
      <c r="B141" s="421"/>
      <c r="C141" s="421"/>
      <c r="D141" s="421"/>
      <c r="E141" s="421"/>
      <c r="F141" s="421"/>
      <c r="G141" s="421"/>
      <c r="H141" s="421"/>
      <c r="I141" s="421"/>
      <c r="J141" s="421"/>
      <c r="K141" s="421"/>
      <c r="L141" s="421"/>
      <c r="M141" s="421"/>
      <c r="N141" s="421"/>
      <c r="O141" s="422"/>
      <c r="P141" s="418" t="s">
        <v>40</v>
      </c>
      <c r="Q141" s="419"/>
      <c r="R141" s="419"/>
      <c r="S141" s="419"/>
      <c r="T141" s="419"/>
      <c r="U141" s="419"/>
      <c r="V141" s="420"/>
      <c r="W141" s="42" t="s">
        <v>39</v>
      </c>
      <c r="X141" s="43">
        <f>IFERROR(SUM(X139:X140),"0")</f>
        <v>0</v>
      </c>
      <c r="Y141" s="43">
        <f>IFERROR(SUM(Y139:Y140),"0")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421"/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2"/>
      <c r="P142" s="418" t="s">
        <v>40</v>
      </c>
      <c r="Q142" s="419"/>
      <c r="R142" s="419"/>
      <c r="S142" s="419"/>
      <c r="T142" s="419"/>
      <c r="U142" s="419"/>
      <c r="V142" s="420"/>
      <c r="W142" s="42" t="s">
        <v>0</v>
      </c>
      <c r="X142" s="43">
        <f>IFERROR(SUMPRODUCT(X139:X140*H139:H140),"0")</f>
        <v>0</v>
      </c>
      <c r="Y142" s="43">
        <f>IFERROR(SUMPRODUCT(Y139:Y140*H139:H140),"0")</f>
        <v>0</v>
      </c>
      <c r="Z142" s="42"/>
      <c r="AA142" s="67"/>
      <c r="AB142" s="67"/>
      <c r="AC142" s="67"/>
    </row>
    <row r="143" spans="1:68" ht="16.5" customHeight="1" x14ac:dyDescent="0.25">
      <c r="A143" s="412" t="s">
        <v>257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412"/>
      <c r="AA143" s="65"/>
      <c r="AB143" s="65"/>
      <c r="AC143" s="82"/>
    </row>
    <row r="144" spans="1:68" ht="14.25" customHeight="1" x14ac:dyDescent="0.25">
      <c r="A144" s="413" t="s">
        <v>162</v>
      </c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3"/>
      <c r="P144" s="413"/>
      <c r="Q144" s="413"/>
      <c r="R144" s="413"/>
      <c r="S144" s="413"/>
      <c r="T144" s="413"/>
      <c r="U144" s="413"/>
      <c r="V144" s="413"/>
      <c r="W144" s="413"/>
      <c r="X144" s="413"/>
      <c r="Y144" s="413"/>
      <c r="Z144" s="413"/>
      <c r="AA144" s="66"/>
      <c r="AB144" s="66"/>
      <c r="AC144" s="83"/>
    </row>
    <row r="145" spans="1:68" ht="27" customHeight="1" x14ac:dyDescent="0.25">
      <c r="A145" s="63" t="s">
        <v>258</v>
      </c>
      <c r="B145" s="63" t="s">
        <v>259</v>
      </c>
      <c r="C145" s="36">
        <v>4301135570</v>
      </c>
      <c r="D145" s="414">
        <v>4607111035806</v>
      </c>
      <c r="E145" s="414"/>
      <c r="F145" s="62">
        <v>0.25</v>
      </c>
      <c r="G145" s="37">
        <v>12</v>
      </c>
      <c r="H145" s="62">
        <v>3</v>
      </c>
      <c r="I145" s="62">
        <v>3.7035999999999998</v>
      </c>
      <c r="J145" s="37">
        <v>70</v>
      </c>
      <c r="K145" s="37" t="s">
        <v>97</v>
      </c>
      <c r="L145" s="37" t="s">
        <v>88</v>
      </c>
      <c r="M145" s="38" t="s">
        <v>86</v>
      </c>
      <c r="N145" s="38"/>
      <c r="O145" s="37">
        <v>180</v>
      </c>
      <c r="P145" s="475" t="s">
        <v>260</v>
      </c>
      <c r="Q145" s="416"/>
      <c r="R145" s="416"/>
      <c r="S145" s="416"/>
      <c r="T145" s="417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5" t="s">
        <v>261</v>
      </c>
      <c r="AG145" s="81"/>
      <c r="AJ145" s="87" t="s">
        <v>89</v>
      </c>
      <c r="AK145" s="87">
        <v>1</v>
      </c>
      <c r="BB145" s="196" t="s">
        <v>96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21"/>
      <c r="B146" s="421"/>
      <c r="C146" s="421"/>
      <c r="D146" s="421"/>
      <c r="E146" s="421"/>
      <c r="F146" s="421"/>
      <c r="G146" s="421"/>
      <c r="H146" s="421"/>
      <c r="I146" s="421"/>
      <c r="J146" s="421"/>
      <c r="K146" s="421"/>
      <c r="L146" s="421"/>
      <c r="M146" s="421"/>
      <c r="N146" s="421"/>
      <c r="O146" s="422"/>
      <c r="P146" s="418" t="s">
        <v>40</v>
      </c>
      <c r="Q146" s="419"/>
      <c r="R146" s="419"/>
      <c r="S146" s="419"/>
      <c r="T146" s="419"/>
      <c r="U146" s="419"/>
      <c r="V146" s="420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21"/>
      <c r="B147" s="421"/>
      <c r="C147" s="421"/>
      <c r="D147" s="421"/>
      <c r="E147" s="421"/>
      <c r="F147" s="421"/>
      <c r="G147" s="421"/>
      <c r="H147" s="421"/>
      <c r="I147" s="421"/>
      <c r="J147" s="421"/>
      <c r="K147" s="421"/>
      <c r="L147" s="421"/>
      <c r="M147" s="421"/>
      <c r="N147" s="421"/>
      <c r="O147" s="422"/>
      <c r="P147" s="418" t="s">
        <v>40</v>
      </c>
      <c r="Q147" s="419"/>
      <c r="R147" s="419"/>
      <c r="S147" s="419"/>
      <c r="T147" s="419"/>
      <c r="U147" s="419"/>
      <c r="V147" s="420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12" t="s">
        <v>262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412"/>
      <c r="Z148" s="412"/>
      <c r="AA148" s="65"/>
      <c r="AB148" s="65"/>
      <c r="AC148" s="82"/>
    </row>
    <row r="149" spans="1:68" ht="14.25" customHeight="1" x14ac:dyDescent="0.25">
      <c r="A149" s="413" t="s">
        <v>162</v>
      </c>
      <c r="B149" s="413"/>
      <c r="C149" s="413"/>
      <c r="D149" s="413"/>
      <c r="E149" s="413"/>
      <c r="F149" s="413"/>
      <c r="G149" s="413"/>
      <c r="H149" s="413"/>
      <c r="I149" s="413"/>
      <c r="J149" s="413"/>
      <c r="K149" s="413"/>
      <c r="L149" s="413"/>
      <c r="M149" s="413"/>
      <c r="N149" s="413"/>
      <c r="O149" s="413"/>
      <c r="P149" s="413"/>
      <c r="Q149" s="413"/>
      <c r="R149" s="413"/>
      <c r="S149" s="413"/>
      <c r="T149" s="413"/>
      <c r="U149" s="413"/>
      <c r="V149" s="413"/>
      <c r="W149" s="413"/>
      <c r="X149" s="413"/>
      <c r="Y149" s="413"/>
      <c r="Z149" s="413"/>
      <c r="AA149" s="66"/>
      <c r="AB149" s="66"/>
      <c r="AC149" s="83"/>
    </row>
    <row r="150" spans="1:68" ht="16.5" customHeight="1" x14ac:dyDescent="0.25">
      <c r="A150" s="63" t="s">
        <v>263</v>
      </c>
      <c r="B150" s="63" t="s">
        <v>264</v>
      </c>
      <c r="C150" s="36">
        <v>4301135596</v>
      </c>
      <c r="D150" s="414">
        <v>4607111039613</v>
      </c>
      <c r="E150" s="414"/>
      <c r="F150" s="62">
        <v>0.09</v>
      </c>
      <c r="G150" s="37">
        <v>30</v>
      </c>
      <c r="H150" s="62">
        <v>2.7</v>
      </c>
      <c r="I150" s="62">
        <v>3.09</v>
      </c>
      <c r="J150" s="37">
        <v>126</v>
      </c>
      <c r="K150" s="37" t="s">
        <v>97</v>
      </c>
      <c r="L150" s="37" t="s">
        <v>88</v>
      </c>
      <c r="M150" s="38" t="s">
        <v>86</v>
      </c>
      <c r="N150" s="38"/>
      <c r="O150" s="37">
        <v>180</v>
      </c>
      <c r="P150" s="4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416"/>
      <c r="R150" s="416"/>
      <c r="S150" s="416"/>
      <c r="T150" s="417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IFERROR(IF(X150="","",X150*0.00936),"")</f>
        <v>0</v>
      </c>
      <c r="AA150" s="68" t="s">
        <v>46</v>
      </c>
      <c r="AB150" s="69" t="s">
        <v>46</v>
      </c>
      <c r="AC150" s="197" t="s">
        <v>247</v>
      </c>
      <c r="AG150" s="81"/>
      <c r="AJ150" s="87" t="s">
        <v>89</v>
      </c>
      <c r="AK150" s="87">
        <v>1</v>
      </c>
      <c r="BB150" s="198" t="s">
        <v>96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21"/>
      <c r="B151" s="421"/>
      <c r="C151" s="421"/>
      <c r="D151" s="421"/>
      <c r="E151" s="421"/>
      <c r="F151" s="421"/>
      <c r="G151" s="421"/>
      <c r="H151" s="421"/>
      <c r="I151" s="421"/>
      <c r="J151" s="421"/>
      <c r="K151" s="421"/>
      <c r="L151" s="421"/>
      <c r="M151" s="421"/>
      <c r="N151" s="421"/>
      <c r="O151" s="422"/>
      <c r="P151" s="418" t="s">
        <v>40</v>
      </c>
      <c r="Q151" s="419"/>
      <c r="R151" s="419"/>
      <c r="S151" s="419"/>
      <c r="T151" s="419"/>
      <c r="U151" s="419"/>
      <c r="V151" s="420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421"/>
      <c r="B152" s="421"/>
      <c r="C152" s="421"/>
      <c r="D152" s="421"/>
      <c r="E152" s="421"/>
      <c r="F152" s="421"/>
      <c r="G152" s="421"/>
      <c r="H152" s="421"/>
      <c r="I152" s="421"/>
      <c r="J152" s="421"/>
      <c r="K152" s="421"/>
      <c r="L152" s="421"/>
      <c r="M152" s="421"/>
      <c r="N152" s="421"/>
      <c r="O152" s="422"/>
      <c r="P152" s="418" t="s">
        <v>40</v>
      </c>
      <c r="Q152" s="419"/>
      <c r="R152" s="419"/>
      <c r="S152" s="419"/>
      <c r="T152" s="419"/>
      <c r="U152" s="419"/>
      <c r="V152" s="420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412" t="s">
        <v>265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412"/>
      <c r="AA153" s="65"/>
      <c r="AB153" s="65"/>
      <c r="AC153" s="82"/>
    </row>
    <row r="154" spans="1:68" ht="14.25" customHeight="1" x14ac:dyDescent="0.25">
      <c r="A154" s="413" t="s">
        <v>266</v>
      </c>
      <c r="B154" s="413"/>
      <c r="C154" s="413"/>
      <c r="D154" s="413"/>
      <c r="E154" s="413"/>
      <c r="F154" s="413"/>
      <c r="G154" s="413"/>
      <c r="H154" s="413"/>
      <c r="I154" s="413"/>
      <c r="J154" s="413"/>
      <c r="K154" s="413"/>
      <c r="L154" s="413"/>
      <c r="M154" s="413"/>
      <c r="N154" s="413"/>
      <c r="O154" s="413"/>
      <c r="P154" s="413"/>
      <c r="Q154" s="413"/>
      <c r="R154" s="413"/>
      <c r="S154" s="413"/>
      <c r="T154" s="413"/>
      <c r="U154" s="413"/>
      <c r="V154" s="413"/>
      <c r="W154" s="413"/>
      <c r="X154" s="413"/>
      <c r="Y154" s="413"/>
      <c r="Z154" s="413"/>
      <c r="AA154" s="66"/>
      <c r="AB154" s="66"/>
      <c r="AC154" s="83"/>
    </row>
    <row r="155" spans="1:68" ht="27" customHeight="1" x14ac:dyDescent="0.25">
      <c r="A155" s="63" t="s">
        <v>267</v>
      </c>
      <c r="B155" s="63" t="s">
        <v>268</v>
      </c>
      <c r="C155" s="36">
        <v>4301071054</v>
      </c>
      <c r="D155" s="414">
        <v>4607111035639</v>
      </c>
      <c r="E155" s="414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270</v>
      </c>
      <c r="L155" s="37" t="s">
        <v>88</v>
      </c>
      <c r="M155" s="38" t="s">
        <v>86</v>
      </c>
      <c r="N155" s="38"/>
      <c r="O155" s="37">
        <v>180</v>
      </c>
      <c r="P155" s="47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416"/>
      <c r="R155" s="416"/>
      <c r="S155" s="416"/>
      <c r="T155" s="417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9" t="s">
        <v>269</v>
      </c>
      <c r="AG155" s="81"/>
      <c r="AJ155" s="87" t="s">
        <v>89</v>
      </c>
      <c r="AK155" s="87">
        <v>1</v>
      </c>
      <c r="BB155" s="200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271</v>
      </c>
      <c r="B156" s="63" t="s">
        <v>272</v>
      </c>
      <c r="C156" s="36">
        <v>4301135540</v>
      </c>
      <c r="D156" s="414">
        <v>4607111035646</v>
      </c>
      <c r="E156" s="414"/>
      <c r="F156" s="62">
        <v>0.2</v>
      </c>
      <c r="G156" s="37">
        <v>8</v>
      </c>
      <c r="H156" s="62">
        <v>1.6</v>
      </c>
      <c r="I156" s="62">
        <v>2.12</v>
      </c>
      <c r="J156" s="37">
        <v>72</v>
      </c>
      <c r="K156" s="37" t="s">
        <v>270</v>
      </c>
      <c r="L156" s="37" t="s">
        <v>88</v>
      </c>
      <c r="M156" s="38" t="s">
        <v>86</v>
      </c>
      <c r="N156" s="38"/>
      <c r="O156" s="37">
        <v>180</v>
      </c>
      <c r="P156" s="47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416"/>
      <c r="R156" s="416"/>
      <c r="S156" s="416"/>
      <c r="T156" s="41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IFERROR(IF(X156="","",X156*0.01157),"")</f>
        <v>0</v>
      </c>
      <c r="AA156" s="68" t="s">
        <v>46</v>
      </c>
      <c r="AB156" s="69" t="s">
        <v>46</v>
      </c>
      <c r="AC156" s="201" t="s">
        <v>269</v>
      </c>
      <c r="AG156" s="81"/>
      <c r="AJ156" s="87" t="s">
        <v>89</v>
      </c>
      <c r="AK156" s="87">
        <v>1</v>
      </c>
      <c r="BB156" s="202" t="s">
        <v>96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21"/>
      <c r="B157" s="421"/>
      <c r="C157" s="421"/>
      <c r="D157" s="421"/>
      <c r="E157" s="421"/>
      <c r="F157" s="421"/>
      <c r="G157" s="421"/>
      <c r="H157" s="421"/>
      <c r="I157" s="421"/>
      <c r="J157" s="421"/>
      <c r="K157" s="421"/>
      <c r="L157" s="421"/>
      <c r="M157" s="421"/>
      <c r="N157" s="421"/>
      <c r="O157" s="422"/>
      <c r="P157" s="418" t="s">
        <v>40</v>
      </c>
      <c r="Q157" s="419"/>
      <c r="R157" s="419"/>
      <c r="S157" s="419"/>
      <c r="T157" s="419"/>
      <c r="U157" s="419"/>
      <c r="V157" s="420"/>
      <c r="W157" s="42" t="s">
        <v>39</v>
      </c>
      <c r="X157" s="43">
        <f>IFERROR(SUM(X155:X156),"0")</f>
        <v>0</v>
      </c>
      <c r="Y157" s="43">
        <f>IFERROR(SUM(Y155:Y156),"0")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421"/>
      <c r="B158" s="421"/>
      <c r="C158" s="421"/>
      <c r="D158" s="421"/>
      <c r="E158" s="421"/>
      <c r="F158" s="421"/>
      <c r="G158" s="421"/>
      <c r="H158" s="421"/>
      <c r="I158" s="421"/>
      <c r="J158" s="421"/>
      <c r="K158" s="421"/>
      <c r="L158" s="421"/>
      <c r="M158" s="421"/>
      <c r="N158" s="421"/>
      <c r="O158" s="422"/>
      <c r="P158" s="418" t="s">
        <v>40</v>
      </c>
      <c r="Q158" s="419"/>
      <c r="R158" s="419"/>
      <c r="S158" s="419"/>
      <c r="T158" s="419"/>
      <c r="U158" s="419"/>
      <c r="V158" s="420"/>
      <c r="W158" s="42" t="s">
        <v>0</v>
      </c>
      <c r="X158" s="43">
        <f>IFERROR(SUMPRODUCT(X155:X156*H155:H156),"0")</f>
        <v>0</v>
      </c>
      <c r="Y158" s="43">
        <f>IFERROR(SUMPRODUCT(Y155:Y156*H155:H156),"0")</f>
        <v>0</v>
      </c>
      <c r="Z158" s="42"/>
      <c r="AA158" s="67"/>
      <c r="AB158" s="67"/>
      <c r="AC158" s="67"/>
    </row>
    <row r="159" spans="1:68" ht="16.5" customHeight="1" x14ac:dyDescent="0.25">
      <c r="A159" s="412" t="s">
        <v>273</v>
      </c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  <c r="S159" s="412"/>
      <c r="T159" s="412"/>
      <c r="U159" s="412"/>
      <c r="V159" s="412"/>
      <c r="W159" s="412"/>
      <c r="X159" s="412"/>
      <c r="Y159" s="412"/>
      <c r="Z159" s="412"/>
      <c r="AA159" s="65"/>
      <c r="AB159" s="65"/>
      <c r="AC159" s="82"/>
    </row>
    <row r="160" spans="1:68" ht="14.25" customHeight="1" x14ac:dyDescent="0.25">
      <c r="A160" s="413" t="s">
        <v>162</v>
      </c>
      <c r="B160" s="413"/>
      <c r="C160" s="413"/>
      <c r="D160" s="413"/>
      <c r="E160" s="413"/>
      <c r="F160" s="413"/>
      <c r="G160" s="413"/>
      <c r="H160" s="413"/>
      <c r="I160" s="413"/>
      <c r="J160" s="413"/>
      <c r="K160" s="413"/>
      <c r="L160" s="413"/>
      <c r="M160" s="413"/>
      <c r="N160" s="413"/>
      <c r="O160" s="413"/>
      <c r="P160" s="413"/>
      <c r="Q160" s="413"/>
      <c r="R160" s="413"/>
      <c r="S160" s="413"/>
      <c r="T160" s="413"/>
      <c r="U160" s="413"/>
      <c r="V160" s="413"/>
      <c r="W160" s="413"/>
      <c r="X160" s="413"/>
      <c r="Y160" s="413"/>
      <c r="Z160" s="413"/>
      <c r="AA160" s="66"/>
      <c r="AB160" s="66"/>
      <c r="AC160" s="83"/>
    </row>
    <row r="161" spans="1:68" ht="27" customHeight="1" x14ac:dyDescent="0.25">
      <c r="A161" s="63" t="s">
        <v>274</v>
      </c>
      <c r="B161" s="63" t="s">
        <v>275</v>
      </c>
      <c r="C161" s="36">
        <v>4301135281</v>
      </c>
      <c r="D161" s="414">
        <v>4607111036568</v>
      </c>
      <c r="E161" s="414"/>
      <c r="F161" s="62">
        <v>0.28000000000000003</v>
      </c>
      <c r="G161" s="37">
        <v>6</v>
      </c>
      <c r="H161" s="62">
        <v>1.68</v>
      </c>
      <c r="I161" s="62">
        <v>2.1017999999999999</v>
      </c>
      <c r="J161" s="37">
        <v>140</v>
      </c>
      <c r="K161" s="37" t="s">
        <v>97</v>
      </c>
      <c r="L161" s="37" t="s">
        <v>88</v>
      </c>
      <c r="M161" s="38" t="s">
        <v>86</v>
      </c>
      <c r="N161" s="38"/>
      <c r="O161" s="37">
        <v>180</v>
      </c>
      <c r="P161" s="4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416"/>
      <c r="R161" s="416"/>
      <c r="S161" s="416"/>
      <c r="T161" s="41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IFERROR(IF(X161="","",X161*0.00941),"")</f>
        <v>0</v>
      </c>
      <c r="AA161" s="68" t="s">
        <v>46</v>
      </c>
      <c r="AB161" s="69" t="s">
        <v>46</v>
      </c>
      <c r="AC161" s="203" t="s">
        <v>276</v>
      </c>
      <c r="AG161" s="81"/>
      <c r="AJ161" s="87" t="s">
        <v>89</v>
      </c>
      <c r="AK161" s="87">
        <v>1</v>
      </c>
      <c r="BB161" s="204" t="s">
        <v>96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21"/>
      <c r="B162" s="421"/>
      <c r="C162" s="421"/>
      <c r="D162" s="421"/>
      <c r="E162" s="421"/>
      <c r="F162" s="421"/>
      <c r="G162" s="421"/>
      <c r="H162" s="421"/>
      <c r="I162" s="421"/>
      <c r="J162" s="421"/>
      <c r="K162" s="421"/>
      <c r="L162" s="421"/>
      <c r="M162" s="421"/>
      <c r="N162" s="421"/>
      <c r="O162" s="422"/>
      <c r="P162" s="418" t="s">
        <v>40</v>
      </c>
      <c r="Q162" s="419"/>
      <c r="R162" s="419"/>
      <c r="S162" s="419"/>
      <c r="T162" s="419"/>
      <c r="U162" s="419"/>
      <c r="V162" s="420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21"/>
      <c r="B163" s="421"/>
      <c r="C163" s="421"/>
      <c r="D163" s="421"/>
      <c r="E163" s="421"/>
      <c r="F163" s="421"/>
      <c r="G163" s="421"/>
      <c r="H163" s="421"/>
      <c r="I163" s="421"/>
      <c r="J163" s="421"/>
      <c r="K163" s="421"/>
      <c r="L163" s="421"/>
      <c r="M163" s="421"/>
      <c r="N163" s="421"/>
      <c r="O163" s="422"/>
      <c r="P163" s="418" t="s">
        <v>40</v>
      </c>
      <c r="Q163" s="419"/>
      <c r="R163" s="419"/>
      <c r="S163" s="419"/>
      <c r="T163" s="419"/>
      <c r="U163" s="419"/>
      <c r="V163" s="420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27.75" customHeight="1" x14ac:dyDescent="0.2">
      <c r="A164" s="411" t="s">
        <v>277</v>
      </c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54"/>
      <c r="AB164" s="54"/>
      <c r="AC164" s="54"/>
    </row>
    <row r="165" spans="1:68" ht="16.5" customHeight="1" x14ac:dyDescent="0.25">
      <c r="A165" s="412" t="s">
        <v>278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412"/>
      <c r="AA165" s="65"/>
      <c r="AB165" s="65"/>
      <c r="AC165" s="82"/>
    </row>
    <row r="166" spans="1:68" ht="14.25" customHeight="1" x14ac:dyDescent="0.25">
      <c r="A166" s="413" t="s">
        <v>162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13"/>
      <c r="AA166" s="66"/>
      <c r="AB166" s="66"/>
      <c r="AC166" s="83"/>
    </row>
    <row r="167" spans="1:68" ht="27" customHeight="1" x14ac:dyDescent="0.25">
      <c r="A167" s="63" t="s">
        <v>279</v>
      </c>
      <c r="B167" s="63" t="s">
        <v>280</v>
      </c>
      <c r="C167" s="36">
        <v>4301135317</v>
      </c>
      <c r="D167" s="414">
        <v>4607111039057</v>
      </c>
      <c r="E167" s="414"/>
      <c r="F167" s="62">
        <v>1.8</v>
      </c>
      <c r="G167" s="37">
        <v>1</v>
      </c>
      <c r="H167" s="62">
        <v>1.8</v>
      </c>
      <c r="I167" s="62">
        <v>1.9</v>
      </c>
      <c r="J167" s="37">
        <v>234</v>
      </c>
      <c r="K167" s="37" t="s">
        <v>174</v>
      </c>
      <c r="L167" s="37" t="s">
        <v>134</v>
      </c>
      <c r="M167" s="38" t="s">
        <v>86</v>
      </c>
      <c r="N167" s="38"/>
      <c r="O167" s="37">
        <v>180</v>
      </c>
      <c r="P167" s="480" t="s">
        <v>281</v>
      </c>
      <c r="Q167" s="416"/>
      <c r="R167" s="416"/>
      <c r="S167" s="416"/>
      <c r="T167" s="41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IFERROR(IF(X167="","",X167*0.00502),"")</f>
        <v>0</v>
      </c>
      <c r="AA167" s="68" t="s">
        <v>46</v>
      </c>
      <c r="AB167" s="69" t="s">
        <v>46</v>
      </c>
      <c r="AC167" s="205" t="s">
        <v>247</v>
      </c>
      <c r="AG167" s="81"/>
      <c r="AJ167" s="87" t="s">
        <v>135</v>
      </c>
      <c r="AK167" s="87">
        <v>18</v>
      </c>
      <c r="BB167" s="206" t="s">
        <v>96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21"/>
      <c r="B168" s="421"/>
      <c r="C168" s="421"/>
      <c r="D168" s="421"/>
      <c r="E168" s="421"/>
      <c r="F168" s="421"/>
      <c r="G168" s="421"/>
      <c r="H168" s="421"/>
      <c r="I168" s="421"/>
      <c r="J168" s="421"/>
      <c r="K168" s="421"/>
      <c r="L168" s="421"/>
      <c r="M168" s="421"/>
      <c r="N168" s="421"/>
      <c r="O168" s="422"/>
      <c r="P168" s="418" t="s">
        <v>40</v>
      </c>
      <c r="Q168" s="419"/>
      <c r="R168" s="419"/>
      <c r="S168" s="419"/>
      <c r="T168" s="419"/>
      <c r="U168" s="419"/>
      <c r="V168" s="420"/>
      <c r="W168" s="42" t="s">
        <v>39</v>
      </c>
      <c r="X168" s="43">
        <f>IFERROR(SUM(X167:X167),"0")</f>
        <v>0</v>
      </c>
      <c r="Y168" s="43">
        <f>IFERROR(SUM(Y167:Y167),"0")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421"/>
      <c r="B169" s="421"/>
      <c r="C169" s="421"/>
      <c r="D169" s="421"/>
      <c r="E169" s="421"/>
      <c r="F169" s="421"/>
      <c r="G169" s="421"/>
      <c r="H169" s="421"/>
      <c r="I169" s="421"/>
      <c r="J169" s="421"/>
      <c r="K169" s="421"/>
      <c r="L169" s="421"/>
      <c r="M169" s="421"/>
      <c r="N169" s="421"/>
      <c r="O169" s="422"/>
      <c r="P169" s="418" t="s">
        <v>40</v>
      </c>
      <c r="Q169" s="419"/>
      <c r="R169" s="419"/>
      <c r="S169" s="419"/>
      <c r="T169" s="419"/>
      <c r="U169" s="419"/>
      <c r="V169" s="420"/>
      <c r="W169" s="42" t="s">
        <v>0</v>
      </c>
      <c r="X169" s="43">
        <f>IFERROR(SUMPRODUCT(X167:X167*H167:H167),"0")</f>
        <v>0</v>
      </c>
      <c r="Y169" s="43">
        <f>IFERROR(SUMPRODUCT(Y167:Y167*H167:H167),"0")</f>
        <v>0</v>
      </c>
      <c r="Z169" s="42"/>
      <c r="AA169" s="67"/>
      <c r="AB169" s="67"/>
      <c r="AC169" s="67"/>
    </row>
    <row r="170" spans="1:68" ht="16.5" customHeight="1" x14ac:dyDescent="0.25">
      <c r="A170" s="412" t="s">
        <v>282</v>
      </c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  <c r="S170" s="412"/>
      <c r="T170" s="412"/>
      <c r="U170" s="412"/>
      <c r="V170" s="412"/>
      <c r="W170" s="412"/>
      <c r="X170" s="412"/>
      <c r="Y170" s="412"/>
      <c r="Z170" s="412"/>
      <c r="AA170" s="65"/>
      <c r="AB170" s="65"/>
      <c r="AC170" s="82"/>
    </row>
    <row r="171" spans="1:68" ht="14.25" customHeight="1" x14ac:dyDescent="0.25">
      <c r="A171" s="413" t="s">
        <v>82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413"/>
      <c r="AA171" s="66"/>
      <c r="AB171" s="66"/>
      <c r="AC171" s="83"/>
    </row>
    <row r="172" spans="1:68" ht="16.5" customHeight="1" x14ac:dyDescent="0.25">
      <c r="A172" s="63" t="s">
        <v>283</v>
      </c>
      <c r="B172" s="63" t="s">
        <v>284</v>
      </c>
      <c r="C172" s="36">
        <v>4301071062</v>
      </c>
      <c r="D172" s="414">
        <v>4607111036384</v>
      </c>
      <c r="E172" s="414"/>
      <c r="F172" s="62">
        <v>5</v>
      </c>
      <c r="G172" s="37">
        <v>1</v>
      </c>
      <c r="H172" s="62">
        <v>5</v>
      </c>
      <c r="I172" s="62">
        <v>5.2106000000000003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81" t="s">
        <v>285</v>
      </c>
      <c r="Q172" s="416"/>
      <c r="R172" s="416"/>
      <c r="S172" s="416"/>
      <c r="T172" s="41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7" t="s">
        <v>286</v>
      </c>
      <c r="AG172" s="81"/>
      <c r="AJ172" s="87" t="s">
        <v>89</v>
      </c>
      <c r="AK172" s="87">
        <v>1</v>
      </c>
      <c r="BB172" s="208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6.5" customHeight="1" x14ac:dyDescent="0.25">
      <c r="A173" s="63" t="s">
        <v>287</v>
      </c>
      <c r="B173" s="63" t="s">
        <v>288</v>
      </c>
      <c r="C173" s="36">
        <v>4301071056</v>
      </c>
      <c r="D173" s="414">
        <v>4640242180250</v>
      </c>
      <c r="E173" s="414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87</v>
      </c>
      <c r="L173" s="37" t="s">
        <v>88</v>
      </c>
      <c r="M173" s="38" t="s">
        <v>86</v>
      </c>
      <c r="N173" s="38"/>
      <c r="O173" s="37">
        <v>180</v>
      </c>
      <c r="P173" s="482" t="s">
        <v>289</v>
      </c>
      <c r="Q173" s="416"/>
      <c r="R173" s="416"/>
      <c r="S173" s="416"/>
      <c r="T173" s="417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9" t="s">
        <v>290</v>
      </c>
      <c r="AG173" s="81"/>
      <c r="AJ173" s="87" t="s">
        <v>89</v>
      </c>
      <c r="AK173" s="87">
        <v>1</v>
      </c>
      <c r="BB173" s="210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291</v>
      </c>
      <c r="B174" s="63" t="s">
        <v>292</v>
      </c>
      <c r="C174" s="36">
        <v>4301071050</v>
      </c>
      <c r="D174" s="414">
        <v>4607111036216</v>
      </c>
      <c r="E174" s="414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87</v>
      </c>
      <c r="L174" s="37" t="s">
        <v>134</v>
      </c>
      <c r="M174" s="38" t="s">
        <v>86</v>
      </c>
      <c r="N174" s="38"/>
      <c r="O174" s="37">
        <v>180</v>
      </c>
      <c r="P174" s="4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416"/>
      <c r="R174" s="416"/>
      <c r="S174" s="416"/>
      <c r="T174" s="417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11" t="s">
        <v>293</v>
      </c>
      <c r="AG174" s="81"/>
      <c r="AJ174" s="87" t="s">
        <v>135</v>
      </c>
      <c r="AK174" s="87">
        <v>12</v>
      </c>
      <c r="BB174" s="212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294</v>
      </c>
      <c r="B175" s="63" t="s">
        <v>295</v>
      </c>
      <c r="C175" s="36">
        <v>4301071061</v>
      </c>
      <c r="D175" s="414">
        <v>4607111036278</v>
      </c>
      <c r="E175" s="414"/>
      <c r="F175" s="62">
        <v>5</v>
      </c>
      <c r="G175" s="37">
        <v>1</v>
      </c>
      <c r="H175" s="62">
        <v>5</v>
      </c>
      <c r="I175" s="62">
        <v>5.2405999999999997</v>
      </c>
      <c r="J175" s="37">
        <v>84</v>
      </c>
      <c r="K175" s="37" t="s">
        <v>87</v>
      </c>
      <c r="L175" s="37" t="s">
        <v>88</v>
      </c>
      <c r="M175" s="38" t="s">
        <v>86</v>
      </c>
      <c r="N175" s="38"/>
      <c r="O175" s="37">
        <v>180</v>
      </c>
      <c r="P175" s="4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416"/>
      <c r="R175" s="416"/>
      <c r="S175" s="416"/>
      <c r="T175" s="41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IFERROR(IF(X175="","",X175*0.0155),"")</f>
        <v>0</v>
      </c>
      <c r="AA175" s="68" t="s">
        <v>46</v>
      </c>
      <c r="AB175" s="69" t="s">
        <v>46</v>
      </c>
      <c r="AC175" s="213" t="s">
        <v>296</v>
      </c>
      <c r="AG175" s="81"/>
      <c r="AJ175" s="87" t="s">
        <v>89</v>
      </c>
      <c r="AK175" s="87">
        <v>1</v>
      </c>
      <c r="BB175" s="21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21"/>
      <c r="B176" s="421"/>
      <c r="C176" s="421"/>
      <c r="D176" s="421"/>
      <c r="E176" s="421"/>
      <c r="F176" s="421"/>
      <c r="G176" s="421"/>
      <c r="H176" s="421"/>
      <c r="I176" s="421"/>
      <c r="J176" s="421"/>
      <c r="K176" s="421"/>
      <c r="L176" s="421"/>
      <c r="M176" s="421"/>
      <c r="N176" s="421"/>
      <c r="O176" s="422"/>
      <c r="P176" s="418" t="s">
        <v>40</v>
      </c>
      <c r="Q176" s="419"/>
      <c r="R176" s="419"/>
      <c r="S176" s="419"/>
      <c r="T176" s="419"/>
      <c r="U176" s="419"/>
      <c r="V176" s="420"/>
      <c r="W176" s="42" t="s">
        <v>39</v>
      </c>
      <c r="X176" s="43">
        <f>IFERROR(SUM(X172:X175),"0")</f>
        <v>0</v>
      </c>
      <c r="Y176" s="43">
        <f>IFERROR(SUM(Y172:Y175),"0")</f>
        <v>0</v>
      </c>
      <c r="Z176" s="43">
        <f>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21"/>
      <c r="B177" s="421"/>
      <c r="C177" s="421"/>
      <c r="D177" s="421"/>
      <c r="E177" s="421"/>
      <c r="F177" s="421"/>
      <c r="G177" s="421"/>
      <c r="H177" s="421"/>
      <c r="I177" s="421"/>
      <c r="J177" s="421"/>
      <c r="K177" s="421"/>
      <c r="L177" s="421"/>
      <c r="M177" s="421"/>
      <c r="N177" s="421"/>
      <c r="O177" s="422"/>
      <c r="P177" s="418" t="s">
        <v>40</v>
      </c>
      <c r="Q177" s="419"/>
      <c r="R177" s="419"/>
      <c r="S177" s="419"/>
      <c r="T177" s="419"/>
      <c r="U177" s="419"/>
      <c r="V177" s="420"/>
      <c r="W177" s="42" t="s">
        <v>0</v>
      </c>
      <c r="X177" s="43">
        <f>IFERROR(SUMPRODUCT(X172:X175*H172:H175),"0")</f>
        <v>0</v>
      </c>
      <c r="Y177" s="43">
        <f>IFERROR(SUMPRODUCT(Y172:Y175*H172:H175),"0")</f>
        <v>0</v>
      </c>
      <c r="Z177" s="42"/>
      <c r="AA177" s="67"/>
      <c r="AB177" s="67"/>
      <c r="AC177" s="67"/>
    </row>
    <row r="178" spans="1:68" ht="14.25" customHeight="1" x14ac:dyDescent="0.25">
      <c r="A178" s="413" t="s">
        <v>297</v>
      </c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3"/>
      <c r="P178" s="413"/>
      <c r="Q178" s="413"/>
      <c r="R178" s="413"/>
      <c r="S178" s="413"/>
      <c r="T178" s="413"/>
      <c r="U178" s="413"/>
      <c r="V178" s="413"/>
      <c r="W178" s="413"/>
      <c r="X178" s="413"/>
      <c r="Y178" s="413"/>
      <c r="Z178" s="413"/>
      <c r="AA178" s="66"/>
      <c r="AB178" s="66"/>
      <c r="AC178" s="83"/>
    </row>
    <row r="179" spans="1:68" ht="27" customHeight="1" x14ac:dyDescent="0.25">
      <c r="A179" s="63" t="s">
        <v>298</v>
      </c>
      <c r="B179" s="63" t="s">
        <v>299</v>
      </c>
      <c r="C179" s="36">
        <v>4301080153</v>
      </c>
      <c r="D179" s="414">
        <v>4607111036827</v>
      </c>
      <c r="E179" s="414"/>
      <c r="F179" s="62">
        <v>1</v>
      </c>
      <c r="G179" s="37">
        <v>5</v>
      </c>
      <c r="H179" s="62">
        <v>5</v>
      </c>
      <c r="I179" s="62">
        <v>5.2</v>
      </c>
      <c r="J179" s="37">
        <v>144</v>
      </c>
      <c r="K179" s="37" t="s">
        <v>87</v>
      </c>
      <c r="L179" s="37" t="s">
        <v>88</v>
      </c>
      <c r="M179" s="38" t="s">
        <v>86</v>
      </c>
      <c r="N179" s="38"/>
      <c r="O179" s="37">
        <v>90</v>
      </c>
      <c r="P179" s="4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416"/>
      <c r="R179" s="416"/>
      <c r="S179" s="416"/>
      <c r="T179" s="41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5" t="s">
        <v>300</v>
      </c>
      <c r="AG179" s="81"/>
      <c r="AJ179" s="87" t="s">
        <v>89</v>
      </c>
      <c r="AK179" s="87">
        <v>1</v>
      </c>
      <c r="BB179" s="216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301</v>
      </c>
      <c r="B180" s="63" t="s">
        <v>302</v>
      </c>
      <c r="C180" s="36">
        <v>4301080154</v>
      </c>
      <c r="D180" s="414">
        <v>4607111036834</v>
      </c>
      <c r="E180" s="414"/>
      <c r="F180" s="62">
        <v>1</v>
      </c>
      <c r="G180" s="37">
        <v>5</v>
      </c>
      <c r="H180" s="62">
        <v>5</v>
      </c>
      <c r="I180" s="62">
        <v>5.2530000000000001</v>
      </c>
      <c r="J180" s="37">
        <v>144</v>
      </c>
      <c r="K180" s="37" t="s">
        <v>87</v>
      </c>
      <c r="L180" s="37" t="s">
        <v>88</v>
      </c>
      <c r="M180" s="38" t="s">
        <v>86</v>
      </c>
      <c r="N180" s="38"/>
      <c r="O180" s="37">
        <v>90</v>
      </c>
      <c r="P180" s="4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416"/>
      <c r="R180" s="416"/>
      <c r="S180" s="416"/>
      <c r="T180" s="41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7" t="s">
        <v>300</v>
      </c>
      <c r="AG180" s="81"/>
      <c r="AJ180" s="87" t="s">
        <v>89</v>
      </c>
      <c r="AK180" s="87">
        <v>1</v>
      </c>
      <c r="BB180" s="218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21"/>
      <c r="B181" s="421"/>
      <c r="C181" s="421"/>
      <c r="D181" s="421"/>
      <c r="E181" s="421"/>
      <c r="F181" s="421"/>
      <c r="G181" s="421"/>
      <c r="H181" s="421"/>
      <c r="I181" s="421"/>
      <c r="J181" s="421"/>
      <c r="K181" s="421"/>
      <c r="L181" s="421"/>
      <c r="M181" s="421"/>
      <c r="N181" s="421"/>
      <c r="O181" s="422"/>
      <c r="P181" s="418" t="s">
        <v>40</v>
      </c>
      <c r="Q181" s="419"/>
      <c r="R181" s="419"/>
      <c r="S181" s="419"/>
      <c r="T181" s="419"/>
      <c r="U181" s="419"/>
      <c r="V181" s="420"/>
      <c r="W181" s="42" t="s">
        <v>39</v>
      </c>
      <c r="X181" s="43">
        <f>IFERROR(SUM(X179:X180),"0")</f>
        <v>0</v>
      </c>
      <c r="Y181" s="43">
        <f>IFERROR(SUM(Y179:Y180),"0")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421"/>
      <c r="B182" s="421"/>
      <c r="C182" s="421"/>
      <c r="D182" s="421"/>
      <c r="E182" s="421"/>
      <c r="F182" s="421"/>
      <c r="G182" s="421"/>
      <c r="H182" s="421"/>
      <c r="I182" s="421"/>
      <c r="J182" s="421"/>
      <c r="K182" s="421"/>
      <c r="L182" s="421"/>
      <c r="M182" s="421"/>
      <c r="N182" s="421"/>
      <c r="O182" s="422"/>
      <c r="P182" s="418" t="s">
        <v>40</v>
      </c>
      <c r="Q182" s="419"/>
      <c r="R182" s="419"/>
      <c r="S182" s="419"/>
      <c r="T182" s="419"/>
      <c r="U182" s="419"/>
      <c r="V182" s="420"/>
      <c r="W182" s="42" t="s">
        <v>0</v>
      </c>
      <c r="X182" s="43">
        <f>IFERROR(SUMPRODUCT(X179:X180*H179:H180),"0")</f>
        <v>0</v>
      </c>
      <c r="Y182" s="43">
        <f>IFERROR(SUMPRODUCT(Y179:Y180*H179:H180),"0")</f>
        <v>0</v>
      </c>
      <c r="Z182" s="42"/>
      <c r="AA182" s="67"/>
      <c r="AB182" s="67"/>
      <c r="AC182" s="67"/>
    </row>
    <row r="183" spans="1:68" ht="27.75" customHeight="1" x14ac:dyDescent="0.2">
      <c r="A183" s="411" t="s">
        <v>303</v>
      </c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54"/>
      <c r="AB183" s="54"/>
      <c r="AC183" s="54"/>
    </row>
    <row r="184" spans="1:68" ht="16.5" customHeight="1" x14ac:dyDescent="0.25">
      <c r="A184" s="412" t="s">
        <v>304</v>
      </c>
      <c r="B184" s="412"/>
      <c r="C184" s="412"/>
      <c r="D184" s="412"/>
      <c r="E184" s="412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  <c r="T184" s="412"/>
      <c r="U184" s="412"/>
      <c r="V184" s="412"/>
      <c r="W184" s="412"/>
      <c r="X184" s="412"/>
      <c r="Y184" s="412"/>
      <c r="Z184" s="412"/>
      <c r="AA184" s="65"/>
      <c r="AB184" s="65"/>
      <c r="AC184" s="82"/>
    </row>
    <row r="185" spans="1:68" ht="14.25" customHeight="1" x14ac:dyDescent="0.25">
      <c r="A185" s="413" t="s">
        <v>91</v>
      </c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3"/>
      <c r="O185" s="413"/>
      <c r="P185" s="413"/>
      <c r="Q185" s="413"/>
      <c r="R185" s="413"/>
      <c r="S185" s="413"/>
      <c r="T185" s="413"/>
      <c r="U185" s="413"/>
      <c r="V185" s="413"/>
      <c r="W185" s="413"/>
      <c r="X185" s="413"/>
      <c r="Y185" s="413"/>
      <c r="Z185" s="413"/>
      <c r="AA185" s="66"/>
      <c r="AB185" s="66"/>
      <c r="AC185" s="83"/>
    </row>
    <row r="186" spans="1:68" ht="27" customHeight="1" x14ac:dyDescent="0.25">
      <c r="A186" s="63" t="s">
        <v>305</v>
      </c>
      <c r="B186" s="63" t="s">
        <v>306</v>
      </c>
      <c r="C186" s="36">
        <v>4301132097</v>
      </c>
      <c r="D186" s="414">
        <v>4607111035721</v>
      </c>
      <c r="E186" s="414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97</v>
      </c>
      <c r="L186" s="37" t="s">
        <v>127</v>
      </c>
      <c r="M186" s="38" t="s">
        <v>86</v>
      </c>
      <c r="N186" s="38"/>
      <c r="O186" s="37">
        <v>365</v>
      </c>
      <c r="P186" s="48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416"/>
      <c r="R186" s="416"/>
      <c r="S186" s="416"/>
      <c r="T186" s="417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9" t="s">
        <v>307</v>
      </c>
      <c r="AG186" s="81"/>
      <c r="AJ186" s="87" t="s">
        <v>128</v>
      </c>
      <c r="AK186" s="87">
        <v>70</v>
      </c>
      <c r="BB186" s="220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308</v>
      </c>
      <c r="B187" s="63" t="s">
        <v>309</v>
      </c>
      <c r="C187" s="36">
        <v>4301132100</v>
      </c>
      <c r="D187" s="414">
        <v>4607111035691</v>
      </c>
      <c r="E187" s="414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97</v>
      </c>
      <c r="L187" s="37" t="s">
        <v>127</v>
      </c>
      <c r="M187" s="38" t="s">
        <v>86</v>
      </c>
      <c r="N187" s="38"/>
      <c r="O187" s="37">
        <v>365</v>
      </c>
      <c r="P187" s="48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416"/>
      <c r="R187" s="416"/>
      <c r="S187" s="416"/>
      <c r="T187" s="417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1" t="s">
        <v>310</v>
      </c>
      <c r="AG187" s="81"/>
      <c r="AJ187" s="87" t="s">
        <v>128</v>
      </c>
      <c r="AK187" s="87">
        <v>70</v>
      </c>
      <c r="BB187" s="222" t="s">
        <v>96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311</v>
      </c>
      <c r="B188" s="63" t="s">
        <v>312</v>
      </c>
      <c r="C188" s="36">
        <v>4301132079</v>
      </c>
      <c r="D188" s="414">
        <v>4607111038487</v>
      </c>
      <c r="E188" s="414"/>
      <c r="F188" s="62">
        <v>0.25</v>
      </c>
      <c r="G188" s="37">
        <v>12</v>
      </c>
      <c r="H188" s="62">
        <v>3</v>
      </c>
      <c r="I188" s="62">
        <v>3.7360000000000002</v>
      </c>
      <c r="J188" s="37">
        <v>70</v>
      </c>
      <c r="K188" s="37" t="s">
        <v>97</v>
      </c>
      <c r="L188" s="37" t="s">
        <v>134</v>
      </c>
      <c r="M188" s="38" t="s">
        <v>86</v>
      </c>
      <c r="N188" s="38"/>
      <c r="O188" s="37">
        <v>180</v>
      </c>
      <c r="P188" s="48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416"/>
      <c r="R188" s="416"/>
      <c r="S188" s="416"/>
      <c r="T188" s="41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3" t="s">
        <v>313</v>
      </c>
      <c r="AG188" s="81"/>
      <c r="AJ188" s="87" t="s">
        <v>135</v>
      </c>
      <c r="AK188" s="87">
        <v>14</v>
      </c>
      <c r="BB188" s="224" t="s">
        <v>96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21"/>
      <c r="B189" s="421"/>
      <c r="C189" s="421"/>
      <c r="D189" s="421"/>
      <c r="E189" s="421"/>
      <c r="F189" s="421"/>
      <c r="G189" s="421"/>
      <c r="H189" s="421"/>
      <c r="I189" s="421"/>
      <c r="J189" s="421"/>
      <c r="K189" s="421"/>
      <c r="L189" s="421"/>
      <c r="M189" s="421"/>
      <c r="N189" s="421"/>
      <c r="O189" s="422"/>
      <c r="P189" s="418" t="s">
        <v>40</v>
      </c>
      <c r="Q189" s="419"/>
      <c r="R189" s="419"/>
      <c r="S189" s="419"/>
      <c r="T189" s="419"/>
      <c r="U189" s="419"/>
      <c r="V189" s="420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21"/>
      <c r="B190" s="421"/>
      <c r="C190" s="421"/>
      <c r="D190" s="421"/>
      <c r="E190" s="421"/>
      <c r="F190" s="421"/>
      <c r="G190" s="421"/>
      <c r="H190" s="421"/>
      <c r="I190" s="421"/>
      <c r="J190" s="421"/>
      <c r="K190" s="421"/>
      <c r="L190" s="421"/>
      <c r="M190" s="421"/>
      <c r="N190" s="421"/>
      <c r="O190" s="422"/>
      <c r="P190" s="418" t="s">
        <v>40</v>
      </c>
      <c r="Q190" s="419"/>
      <c r="R190" s="419"/>
      <c r="S190" s="419"/>
      <c r="T190" s="419"/>
      <c r="U190" s="419"/>
      <c r="V190" s="420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4.25" customHeight="1" x14ac:dyDescent="0.25">
      <c r="A191" s="413" t="s">
        <v>314</v>
      </c>
      <c r="B191" s="413"/>
      <c r="C191" s="413"/>
      <c r="D191" s="413"/>
      <c r="E191" s="413"/>
      <c r="F191" s="413"/>
      <c r="G191" s="413"/>
      <c r="H191" s="413"/>
      <c r="I191" s="413"/>
      <c r="J191" s="413"/>
      <c r="K191" s="413"/>
      <c r="L191" s="413"/>
      <c r="M191" s="413"/>
      <c r="N191" s="413"/>
      <c r="O191" s="413"/>
      <c r="P191" s="413"/>
      <c r="Q191" s="413"/>
      <c r="R191" s="413"/>
      <c r="S191" s="413"/>
      <c r="T191" s="413"/>
      <c r="U191" s="413"/>
      <c r="V191" s="413"/>
      <c r="W191" s="413"/>
      <c r="X191" s="413"/>
      <c r="Y191" s="413"/>
      <c r="Z191" s="413"/>
      <c r="AA191" s="66"/>
      <c r="AB191" s="66"/>
      <c r="AC191" s="83"/>
    </row>
    <row r="192" spans="1:68" ht="27" customHeight="1" x14ac:dyDescent="0.25">
      <c r="A192" s="63" t="s">
        <v>315</v>
      </c>
      <c r="B192" s="63" t="s">
        <v>316</v>
      </c>
      <c r="C192" s="36">
        <v>4301051855</v>
      </c>
      <c r="D192" s="414">
        <v>4680115885875</v>
      </c>
      <c r="E192" s="414"/>
      <c r="F192" s="62">
        <v>1</v>
      </c>
      <c r="G192" s="37">
        <v>9</v>
      </c>
      <c r="H192" s="62">
        <v>9</v>
      </c>
      <c r="I192" s="62">
        <v>9.48</v>
      </c>
      <c r="J192" s="37">
        <v>56</v>
      </c>
      <c r="K192" s="37" t="s">
        <v>321</v>
      </c>
      <c r="L192" s="37" t="s">
        <v>88</v>
      </c>
      <c r="M192" s="38" t="s">
        <v>320</v>
      </c>
      <c r="N192" s="38"/>
      <c r="O192" s="37">
        <v>365</v>
      </c>
      <c r="P192" s="490" t="s">
        <v>317</v>
      </c>
      <c r="Q192" s="416"/>
      <c r="R192" s="416"/>
      <c r="S192" s="416"/>
      <c r="T192" s="417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IFERROR(IF(X192="","",X192*0.02175),"")</f>
        <v>0</v>
      </c>
      <c r="AA192" s="68" t="s">
        <v>46</v>
      </c>
      <c r="AB192" s="69" t="s">
        <v>46</v>
      </c>
      <c r="AC192" s="225" t="s">
        <v>318</v>
      </c>
      <c r="AG192" s="81"/>
      <c r="AJ192" s="87" t="s">
        <v>89</v>
      </c>
      <c r="AK192" s="87">
        <v>1</v>
      </c>
      <c r="BB192" s="226" t="s">
        <v>319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21"/>
      <c r="B193" s="421"/>
      <c r="C193" s="421"/>
      <c r="D193" s="421"/>
      <c r="E193" s="421"/>
      <c r="F193" s="421"/>
      <c r="G193" s="421"/>
      <c r="H193" s="421"/>
      <c r="I193" s="421"/>
      <c r="J193" s="421"/>
      <c r="K193" s="421"/>
      <c r="L193" s="421"/>
      <c r="M193" s="421"/>
      <c r="N193" s="421"/>
      <c r="O193" s="422"/>
      <c r="P193" s="418" t="s">
        <v>40</v>
      </c>
      <c r="Q193" s="419"/>
      <c r="R193" s="419"/>
      <c r="S193" s="419"/>
      <c r="T193" s="419"/>
      <c r="U193" s="419"/>
      <c r="V193" s="420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21"/>
      <c r="B194" s="421"/>
      <c r="C194" s="421"/>
      <c r="D194" s="421"/>
      <c r="E194" s="421"/>
      <c r="F194" s="421"/>
      <c r="G194" s="421"/>
      <c r="H194" s="421"/>
      <c r="I194" s="421"/>
      <c r="J194" s="421"/>
      <c r="K194" s="421"/>
      <c r="L194" s="421"/>
      <c r="M194" s="421"/>
      <c r="N194" s="421"/>
      <c r="O194" s="422"/>
      <c r="P194" s="418" t="s">
        <v>40</v>
      </c>
      <c r="Q194" s="419"/>
      <c r="R194" s="419"/>
      <c r="S194" s="419"/>
      <c r="T194" s="419"/>
      <c r="U194" s="419"/>
      <c r="V194" s="420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16.5" customHeight="1" x14ac:dyDescent="0.25">
      <c r="A195" s="412" t="s">
        <v>322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412"/>
      <c r="Z195" s="412"/>
      <c r="AA195" s="65"/>
      <c r="AB195" s="65"/>
      <c r="AC195" s="82"/>
    </row>
    <row r="196" spans="1:68" ht="14.25" customHeight="1" x14ac:dyDescent="0.25">
      <c r="A196" s="413" t="s">
        <v>322</v>
      </c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3"/>
      <c r="P196" s="413"/>
      <c r="Q196" s="413"/>
      <c r="R196" s="413"/>
      <c r="S196" s="413"/>
      <c r="T196" s="413"/>
      <c r="U196" s="413"/>
      <c r="V196" s="413"/>
      <c r="W196" s="413"/>
      <c r="X196" s="413"/>
      <c r="Y196" s="413"/>
      <c r="Z196" s="413"/>
      <c r="AA196" s="66"/>
      <c r="AB196" s="66"/>
      <c r="AC196" s="83"/>
    </row>
    <row r="197" spans="1:68" ht="27" customHeight="1" x14ac:dyDescent="0.25">
      <c r="A197" s="63" t="s">
        <v>323</v>
      </c>
      <c r="B197" s="63" t="s">
        <v>324</v>
      </c>
      <c r="C197" s="36">
        <v>4301133002</v>
      </c>
      <c r="D197" s="414">
        <v>4607111035783</v>
      </c>
      <c r="E197" s="414"/>
      <c r="F197" s="62">
        <v>0.2</v>
      </c>
      <c r="G197" s="37">
        <v>8</v>
      </c>
      <c r="H197" s="62">
        <v>1.6</v>
      </c>
      <c r="I197" s="62">
        <v>2.12</v>
      </c>
      <c r="J197" s="37">
        <v>72</v>
      </c>
      <c r="K197" s="37" t="s">
        <v>270</v>
      </c>
      <c r="L197" s="37" t="s">
        <v>88</v>
      </c>
      <c r="M197" s="38" t="s">
        <v>86</v>
      </c>
      <c r="N197" s="38"/>
      <c r="O197" s="37">
        <v>180</v>
      </c>
      <c r="P197" s="4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416"/>
      <c r="R197" s="416"/>
      <c r="S197" s="416"/>
      <c r="T197" s="417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IFERROR(IF(X197="","",X197*0.01157),"")</f>
        <v>0</v>
      </c>
      <c r="AA197" s="68" t="s">
        <v>46</v>
      </c>
      <c r="AB197" s="69" t="s">
        <v>46</v>
      </c>
      <c r="AC197" s="227" t="s">
        <v>325</v>
      </c>
      <c r="AG197" s="81"/>
      <c r="AJ197" s="87" t="s">
        <v>89</v>
      </c>
      <c r="AK197" s="87">
        <v>1</v>
      </c>
      <c r="BB197" s="228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421"/>
      <c r="B198" s="421"/>
      <c r="C198" s="421"/>
      <c r="D198" s="421"/>
      <c r="E198" s="421"/>
      <c r="F198" s="421"/>
      <c r="G198" s="421"/>
      <c r="H198" s="421"/>
      <c r="I198" s="421"/>
      <c r="J198" s="421"/>
      <c r="K198" s="421"/>
      <c r="L198" s="421"/>
      <c r="M198" s="421"/>
      <c r="N198" s="421"/>
      <c r="O198" s="422"/>
      <c r="P198" s="418" t="s">
        <v>40</v>
      </c>
      <c r="Q198" s="419"/>
      <c r="R198" s="419"/>
      <c r="S198" s="419"/>
      <c r="T198" s="419"/>
      <c r="U198" s="419"/>
      <c r="V198" s="420"/>
      <c r="W198" s="42" t="s">
        <v>39</v>
      </c>
      <c r="X198" s="43">
        <f>IFERROR(SUM(X197:X197),"0")</f>
        <v>0</v>
      </c>
      <c r="Y198" s="43">
        <f>IFERROR(SUM(Y197:Y197),"0")</f>
        <v>0</v>
      </c>
      <c r="Z198" s="43">
        <f>IFERROR(IF(Z197="",0,Z197),"0")</f>
        <v>0</v>
      </c>
      <c r="AA198" s="67"/>
      <c r="AB198" s="67"/>
      <c r="AC198" s="67"/>
    </row>
    <row r="199" spans="1:68" x14ac:dyDescent="0.2">
      <c r="A199" s="421"/>
      <c r="B199" s="421"/>
      <c r="C199" s="421"/>
      <c r="D199" s="421"/>
      <c r="E199" s="421"/>
      <c r="F199" s="421"/>
      <c r="G199" s="421"/>
      <c r="H199" s="421"/>
      <c r="I199" s="421"/>
      <c r="J199" s="421"/>
      <c r="K199" s="421"/>
      <c r="L199" s="421"/>
      <c r="M199" s="421"/>
      <c r="N199" s="421"/>
      <c r="O199" s="422"/>
      <c r="P199" s="418" t="s">
        <v>40</v>
      </c>
      <c r="Q199" s="419"/>
      <c r="R199" s="419"/>
      <c r="S199" s="419"/>
      <c r="T199" s="419"/>
      <c r="U199" s="419"/>
      <c r="V199" s="420"/>
      <c r="W199" s="42" t="s">
        <v>0</v>
      </c>
      <c r="X199" s="43">
        <f>IFERROR(SUMPRODUCT(X197:X197*H197:H197),"0")</f>
        <v>0</v>
      </c>
      <c r="Y199" s="43">
        <f>IFERROR(SUMPRODUCT(Y197:Y197*H197:H197),"0")</f>
        <v>0</v>
      </c>
      <c r="Z199" s="42"/>
      <c r="AA199" s="67"/>
      <c r="AB199" s="67"/>
      <c r="AC199" s="67"/>
    </row>
    <row r="200" spans="1:68" ht="27.75" customHeight="1" x14ac:dyDescent="0.2">
      <c r="A200" s="411" t="s">
        <v>326</v>
      </c>
      <c r="B200" s="411"/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54"/>
      <c r="AB200" s="54"/>
      <c r="AC200" s="54"/>
    </row>
    <row r="201" spans="1:68" ht="16.5" customHeight="1" x14ac:dyDescent="0.25">
      <c r="A201" s="412" t="s">
        <v>327</v>
      </c>
      <c r="B201" s="412"/>
      <c r="C201" s="412"/>
      <c r="D201" s="412"/>
      <c r="E201" s="412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  <c r="S201" s="412"/>
      <c r="T201" s="412"/>
      <c r="U201" s="412"/>
      <c r="V201" s="412"/>
      <c r="W201" s="412"/>
      <c r="X201" s="412"/>
      <c r="Y201" s="412"/>
      <c r="Z201" s="412"/>
      <c r="AA201" s="65"/>
      <c r="AB201" s="65"/>
      <c r="AC201" s="82"/>
    </row>
    <row r="202" spans="1:68" ht="14.25" customHeight="1" x14ac:dyDescent="0.25">
      <c r="A202" s="413" t="s">
        <v>162</v>
      </c>
      <c r="B202" s="413"/>
      <c r="C202" s="413"/>
      <c r="D202" s="413"/>
      <c r="E202" s="413"/>
      <c r="F202" s="413"/>
      <c r="G202" s="413"/>
      <c r="H202" s="413"/>
      <c r="I202" s="413"/>
      <c r="J202" s="413"/>
      <c r="K202" s="413"/>
      <c r="L202" s="413"/>
      <c r="M202" s="413"/>
      <c r="N202" s="413"/>
      <c r="O202" s="413"/>
      <c r="P202" s="413"/>
      <c r="Q202" s="413"/>
      <c r="R202" s="413"/>
      <c r="S202" s="413"/>
      <c r="T202" s="413"/>
      <c r="U202" s="413"/>
      <c r="V202" s="413"/>
      <c r="W202" s="413"/>
      <c r="X202" s="413"/>
      <c r="Y202" s="413"/>
      <c r="Z202" s="413"/>
      <c r="AA202" s="66"/>
      <c r="AB202" s="66"/>
      <c r="AC202" s="83"/>
    </row>
    <row r="203" spans="1:68" ht="27" customHeight="1" x14ac:dyDescent="0.25">
      <c r="A203" s="63" t="s">
        <v>328</v>
      </c>
      <c r="B203" s="63" t="s">
        <v>329</v>
      </c>
      <c r="C203" s="36">
        <v>4301135707</v>
      </c>
      <c r="D203" s="414">
        <v>4620207490198</v>
      </c>
      <c r="E203" s="414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97</v>
      </c>
      <c r="L203" s="37" t="s">
        <v>88</v>
      </c>
      <c r="M203" s="38" t="s">
        <v>86</v>
      </c>
      <c r="N203" s="38"/>
      <c r="O203" s="37">
        <v>180</v>
      </c>
      <c r="P203" s="49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416"/>
      <c r="R203" s="416"/>
      <c r="S203" s="416"/>
      <c r="T203" s="417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9" t="s">
        <v>330</v>
      </c>
      <c r="AG203" s="81"/>
      <c r="AJ203" s="87" t="s">
        <v>89</v>
      </c>
      <c r="AK203" s="87">
        <v>1</v>
      </c>
      <c r="BB203" s="230" t="s">
        <v>96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331</v>
      </c>
      <c r="B204" s="63" t="s">
        <v>332</v>
      </c>
      <c r="C204" s="36">
        <v>4301135719</v>
      </c>
      <c r="D204" s="414">
        <v>4620207490235</v>
      </c>
      <c r="E204" s="414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97</v>
      </c>
      <c r="L204" s="37" t="s">
        <v>88</v>
      </c>
      <c r="M204" s="38" t="s">
        <v>86</v>
      </c>
      <c r="N204" s="38"/>
      <c r="O204" s="37">
        <v>180</v>
      </c>
      <c r="P204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416"/>
      <c r="R204" s="416"/>
      <c r="S204" s="416"/>
      <c r="T204" s="417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1" t="s">
        <v>333</v>
      </c>
      <c r="AG204" s="81"/>
      <c r="AJ204" s="87" t="s">
        <v>89</v>
      </c>
      <c r="AK204" s="87">
        <v>1</v>
      </c>
      <c r="BB204" s="232" t="s">
        <v>96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334</v>
      </c>
      <c r="B205" s="63" t="s">
        <v>335</v>
      </c>
      <c r="C205" s="36">
        <v>4301135697</v>
      </c>
      <c r="D205" s="414">
        <v>4620207490259</v>
      </c>
      <c r="E205" s="414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97</v>
      </c>
      <c r="L205" s="37" t="s">
        <v>88</v>
      </c>
      <c r="M205" s="38" t="s">
        <v>86</v>
      </c>
      <c r="N205" s="38"/>
      <c r="O205" s="37">
        <v>180</v>
      </c>
      <c r="P205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416"/>
      <c r="R205" s="416"/>
      <c r="S205" s="416"/>
      <c r="T205" s="417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3" t="s">
        <v>330</v>
      </c>
      <c r="AG205" s="81"/>
      <c r="AJ205" s="87" t="s">
        <v>89</v>
      </c>
      <c r="AK205" s="87">
        <v>1</v>
      </c>
      <c r="BB205" s="234" t="s">
        <v>96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336</v>
      </c>
      <c r="B206" s="63" t="s">
        <v>337</v>
      </c>
      <c r="C206" s="36">
        <v>4301135681</v>
      </c>
      <c r="D206" s="414">
        <v>4620207490143</v>
      </c>
      <c r="E206" s="414"/>
      <c r="F206" s="62">
        <v>0.22</v>
      </c>
      <c r="G206" s="37">
        <v>12</v>
      </c>
      <c r="H206" s="62">
        <v>2.64</v>
      </c>
      <c r="I206" s="62">
        <v>3.3435999999999999</v>
      </c>
      <c r="J206" s="37">
        <v>70</v>
      </c>
      <c r="K206" s="37" t="s">
        <v>97</v>
      </c>
      <c r="L206" s="37" t="s">
        <v>88</v>
      </c>
      <c r="M206" s="38" t="s">
        <v>86</v>
      </c>
      <c r="N206" s="38"/>
      <c r="O206" s="37">
        <v>180</v>
      </c>
      <c r="P206" s="495" t="s">
        <v>338</v>
      </c>
      <c r="Q206" s="416"/>
      <c r="R206" s="416"/>
      <c r="S206" s="416"/>
      <c r="T206" s="41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35" t="s">
        <v>339</v>
      </c>
      <c r="AG206" s="81"/>
      <c r="AJ206" s="87" t="s">
        <v>89</v>
      </c>
      <c r="AK206" s="87">
        <v>1</v>
      </c>
      <c r="BB206" s="236" t="s">
        <v>96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21"/>
      <c r="B207" s="421"/>
      <c r="C207" s="421"/>
      <c r="D207" s="421"/>
      <c r="E207" s="421"/>
      <c r="F207" s="421"/>
      <c r="G207" s="421"/>
      <c r="H207" s="421"/>
      <c r="I207" s="421"/>
      <c r="J207" s="421"/>
      <c r="K207" s="421"/>
      <c r="L207" s="421"/>
      <c r="M207" s="421"/>
      <c r="N207" s="421"/>
      <c r="O207" s="422"/>
      <c r="P207" s="418" t="s">
        <v>40</v>
      </c>
      <c r="Q207" s="419"/>
      <c r="R207" s="419"/>
      <c r="S207" s="419"/>
      <c r="T207" s="419"/>
      <c r="U207" s="419"/>
      <c r="V207" s="420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21"/>
      <c r="B208" s="421"/>
      <c r="C208" s="421"/>
      <c r="D208" s="421"/>
      <c r="E208" s="421"/>
      <c r="F208" s="421"/>
      <c r="G208" s="421"/>
      <c r="H208" s="421"/>
      <c r="I208" s="421"/>
      <c r="J208" s="421"/>
      <c r="K208" s="421"/>
      <c r="L208" s="421"/>
      <c r="M208" s="421"/>
      <c r="N208" s="421"/>
      <c r="O208" s="422"/>
      <c r="P208" s="418" t="s">
        <v>40</v>
      </c>
      <c r="Q208" s="419"/>
      <c r="R208" s="419"/>
      <c r="S208" s="419"/>
      <c r="T208" s="419"/>
      <c r="U208" s="419"/>
      <c r="V208" s="420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412" t="s">
        <v>340</v>
      </c>
      <c r="B209" s="412"/>
      <c r="C209" s="412"/>
      <c r="D209" s="412"/>
      <c r="E209" s="412"/>
      <c r="F209" s="412"/>
      <c r="G209" s="412"/>
      <c r="H209" s="412"/>
      <c r="I209" s="412"/>
      <c r="J209" s="412"/>
      <c r="K209" s="412"/>
      <c r="L209" s="412"/>
      <c r="M209" s="412"/>
      <c r="N209" s="412"/>
      <c r="O209" s="412"/>
      <c r="P209" s="412"/>
      <c r="Q209" s="412"/>
      <c r="R209" s="412"/>
      <c r="S209" s="412"/>
      <c r="T209" s="412"/>
      <c r="U209" s="412"/>
      <c r="V209" s="412"/>
      <c r="W209" s="412"/>
      <c r="X209" s="412"/>
      <c r="Y209" s="412"/>
      <c r="Z209" s="412"/>
      <c r="AA209" s="65"/>
      <c r="AB209" s="65"/>
      <c r="AC209" s="82"/>
    </row>
    <row r="210" spans="1:68" ht="14.25" customHeight="1" x14ac:dyDescent="0.25">
      <c r="A210" s="413" t="s">
        <v>82</v>
      </c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3"/>
      <c r="P210" s="413"/>
      <c r="Q210" s="413"/>
      <c r="R210" s="413"/>
      <c r="S210" s="413"/>
      <c r="T210" s="413"/>
      <c r="U210" s="413"/>
      <c r="V210" s="413"/>
      <c r="W210" s="413"/>
      <c r="X210" s="413"/>
      <c r="Y210" s="413"/>
      <c r="Z210" s="413"/>
      <c r="AA210" s="66"/>
      <c r="AB210" s="66"/>
      <c r="AC210" s="83"/>
    </row>
    <row r="211" spans="1:68" ht="16.5" customHeight="1" x14ac:dyDescent="0.25">
      <c r="A211" s="63" t="s">
        <v>341</v>
      </c>
      <c r="B211" s="63" t="s">
        <v>342</v>
      </c>
      <c r="C211" s="36">
        <v>4301070948</v>
      </c>
      <c r="D211" s="414">
        <v>4607111037022</v>
      </c>
      <c r="E211" s="414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127</v>
      </c>
      <c r="M211" s="38" t="s">
        <v>86</v>
      </c>
      <c r="N211" s="38"/>
      <c r="O211" s="37">
        <v>180</v>
      </c>
      <c r="P211" s="4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416"/>
      <c r="R211" s="416"/>
      <c r="S211" s="416"/>
      <c r="T211" s="417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7" t="s">
        <v>343</v>
      </c>
      <c r="AG211" s="81"/>
      <c r="AJ211" s="87" t="s">
        <v>128</v>
      </c>
      <c r="AK211" s="87">
        <v>84</v>
      </c>
      <c r="BB211" s="23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344</v>
      </c>
      <c r="B212" s="63" t="s">
        <v>345</v>
      </c>
      <c r="C212" s="36">
        <v>4301070990</v>
      </c>
      <c r="D212" s="414">
        <v>4607111038494</v>
      </c>
      <c r="E212" s="414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416"/>
      <c r="R212" s="416"/>
      <c r="S212" s="416"/>
      <c r="T212" s="417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39" t="s">
        <v>346</v>
      </c>
      <c r="AG212" s="81"/>
      <c r="AJ212" s="87" t="s">
        <v>89</v>
      </c>
      <c r="AK212" s="87">
        <v>1</v>
      </c>
      <c r="BB212" s="24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347</v>
      </c>
      <c r="B213" s="63" t="s">
        <v>348</v>
      </c>
      <c r="C213" s="36">
        <v>4301070966</v>
      </c>
      <c r="D213" s="414">
        <v>4607111038135</v>
      </c>
      <c r="E213" s="414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87</v>
      </c>
      <c r="L213" s="37" t="s">
        <v>134</v>
      </c>
      <c r="M213" s="38" t="s">
        <v>86</v>
      </c>
      <c r="N213" s="38"/>
      <c r="O213" s="37">
        <v>180</v>
      </c>
      <c r="P213" s="4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416"/>
      <c r="R213" s="416"/>
      <c r="S213" s="416"/>
      <c r="T213" s="41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41" t="s">
        <v>349</v>
      </c>
      <c r="AG213" s="81"/>
      <c r="AJ213" s="87" t="s">
        <v>135</v>
      </c>
      <c r="AK213" s="87">
        <v>12</v>
      </c>
      <c r="BB213" s="24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21"/>
      <c r="B214" s="421"/>
      <c r="C214" s="421"/>
      <c r="D214" s="421"/>
      <c r="E214" s="421"/>
      <c r="F214" s="421"/>
      <c r="G214" s="421"/>
      <c r="H214" s="421"/>
      <c r="I214" s="421"/>
      <c r="J214" s="421"/>
      <c r="K214" s="421"/>
      <c r="L214" s="421"/>
      <c r="M214" s="421"/>
      <c r="N214" s="421"/>
      <c r="O214" s="422"/>
      <c r="P214" s="418" t="s">
        <v>40</v>
      </c>
      <c r="Q214" s="419"/>
      <c r="R214" s="419"/>
      <c r="S214" s="419"/>
      <c r="T214" s="419"/>
      <c r="U214" s="419"/>
      <c r="V214" s="420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21"/>
      <c r="B215" s="421"/>
      <c r="C215" s="421"/>
      <c r="D215" s="421"/>
      <c r="E215" s="421"/>
      <c r="F215" s="421"/>
      <c r="G215" s="421"/>
      <c r="H215" s="421"/>
      <c r="I215" s="421"/>
      <c r="J215" s="421"/>
      <c r="K215" s="421"/>
      <c r="L215" s="421"/>
      <c r="M215" s="421"/>
      <c r="N215" s="421"/>
      <c r="O215" s="422"/>
      <c r="P215" s="418" t="s">
        <v>40</v>
      </c>
      <c r="Q215" s="419"/>
      <c r="R215" s="419"/>
      <c r="S215" s="419"/>
      <c r="T215" s="419"/>
      <c r="U215" s="419"/>
      <c r="V215" s="420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412" t="s">
        <v>350</v>
      </c>
      <c r="B216" s="412"/>
      <c r="C216" s="412"/>
      <c r="D216" s="412"/>
      <c r="E216" s="412"/>
      <c r="F216" s="412"/>
      <c r="G216" s="412"/>
      <c r="H216" s="412"/>
      <c r="I216" s="412"/>
      <c r="J216" s="412"/>
      <c r="K216" s="412"/>
      <c r="L216" s="412"/>
      <c r="M216" s="412"/>
      <c r="N216" s="412"/>
      <c r="O216" s="412"/>
      <c r="P216" s="412"/>
      <c r="Q216" s="412"/>
      <c r="R216" s="412"/>
      <c r="S216" s="412"/>
      <c r="T216" s="412"/>
      <c r="U216" s="412"/>
      <c r="V216" s="412"/>
      <c r="W216" s="412"/>
      <c r="X216" s="412"/>
      <c r="Y216" s="412"/>
      <c r="Z216" s="412"/>
      <c r="AA216" s="65"/>
      <c r="AB216" s="65"/>
      <c r="AC216" s="82"/>
    </row>
    <row r="217" spans="1:68" ht="14.25" customHeight="1" x14ac:dyDescent="0.25">
      <c r="A217" s="413" t="s">
        <v>82</v>
      </c>
      <c r="B217" s="413"/>
      <c r="C217" s="413"/>
      <c r="D217" s="413"/>
      <c r="E217" s="413"/>
      <c r="F217" s="413"/>
      <c r="G217" s="413"/>
      <c r="H217" s="413"/>
      <c r="I217" s="413"/>
      <c r="J217" s="413"/>
      <c r="K217" s="413"/>
      <c r="L217" s="413"/>
      <c r="M217" s="413"/>
      <c r="N217" s="413"/>
      <c r="O217" s="413"/>
      <c r="P217" s="413"/>
      <c r="Q217" s="413"/>
      <c r="R217" s="413"/>
      <c r="S217" s="413"/>
      <c r="T217" s="413"/>
      <c r="U217" s="413"/>
      <c r="V217" s="413"/>
      <c r="W217" s="413"/>
      <c r="X217" s="413"/>
      <c r="Y217" s="413"/>
      <c r="Z217" s="413"/>
      <c r="AA217" s="66"/>
      <c r="AB217" s="66"/>
      <c r="AC217" s="83"/>
    </row>
    <row r="218" spans="1:68" ht="27" customHeight="1" x14ac:dyDescent="0.25">
      <c r="A218" s="63" t="s">
        <v>351</v>
      </c>
      <c r="B218" s="63" t="s">
        <v>352</v>
      </c>
      <c r="C218" s="36">
        <v>4301070996</v>
      </c>
      <c r="D218" s="414">
        <v>4607111038654</v>
      </c>
      <c r="E218" s="414"/>
      <c r="F218" s="62">
        <v>0.4</v>
      </c>
      <c r="G218" s="37">
        <v>16</v>
      </c>
      <c r="H218" s="62">
        <v>6.4</v>
      </c>
      <c r="I218" s="62">
        <v>6.63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416"/>
      <c r="R218" s="416"/>
      <c r="S218" s="416"/>
      <c r="T218" s="41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ref="Y218:Y223" si="18">IFERROR(IF(X218="","",X218),"")</f>
        <v>0</v>
      </c>
      <c r="Z218" s="41">
        <f t="shared" ref="Z218:Z223" si="19">IFERROR(IF(X218="","",X218*0.0155),"")</f>
        <v>0</v>
      </c>
      <c r="AA218" s="68" t="s">
        <v>46</v>
      </c>
      <c r="AB218" s="69" t="s">
        <v>46</v>
      </c>
      <c r="AC218" s="243" t="s">
        <v>353</v>
      </c>
      <c r="AG218" s="81"/>
      <c r="AJ218" s="87" t="s">
        <v>89</v>
      </c>
      <c r="AK218" s="87">
        <v>1</v>
      </c>
      <c r="BB218" s="244" t="s">
        <v>70</v>
      </c>
      <c r="BM218" s="81">
        <f t="shared" ref="BM218:BM223" si="20">IFERROR(X218*I218,"0")</f>
        <v>0</v>
      </c>
      <c r="BN218" s="81">
        <f t="shared" ref="BN218:BN223" si="21">IFERROR(Y218*I218,"0")</f>
        <v>0</v>
      </c>
      <c r="BO218" s="81">
        <f t="shared" ref="BO218:BO223" si="22">IFERROR(X218/J218,"0")</f>
        <v>0</v>
      </c>
      <c r="BP218" s="81">
        <f t="shared" ref="BP218:BP223" si="23">IFERROR(Y218/J218,"0")</f>
        <v>0</v>
      </c>
    </row>
    <row r="219" spans="1:68" ht="27" customHeight="1" x14ac:dyDescent="0.25">
      <c r="A219" s="63" t="s">
        <v>354</v>
      </c>
      <c r="B219" s="63" t="s">
        <v>355</v>
      </c>
      <c r="C219" s="36">
        <v>4301070997</v>
      </c>
      <c r="D219" s="414">
        <v>4607111038586</v>
      </c>
      <c r="E219" s="414"/>
      <c r="F219" s="62">
        <v>0.7</v>
      </c>
      <c r="G219" s="37">
        <v>8</v>
      </c>
      <c r="H219" s="62">
        <v>5.6</v>
      </c>
      <c r="I219" s="62">
        <v>5.83</v>
      </c>
      <c r="J219" s="37">
        <v>84</v>
      </c>
      <c r="K219" s="37" t="s">
        <v>87</v>
      </c>
      <c r="L219" s="37" t="s">
        <v>134</v>
      </c>
      <c r="M219" s="38" t="s">
        <v>86</v>
      </c>
      <c r="N219" s="38"/>
      <c r="O219" s="37">
        <v>180</v>
      </c>
      <c r="P219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416"/>
      <c r="R219" s="416"/>
      <c r="S219" s="416"/>
      <c r="T219" s="417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5" t="s">
        <v>353</v>
      </c>
      <c r="AG219" s="81"/>
      <c r="AJ219" s="87" t="s">
        <v>135</v>
      </c>
      <c r="AK219" s="87">
        <v>12</v>
      </c>
      <c r="BB219" s="246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356</v>
      </c>
      <c r="B220" s="63" t="s">
        <v>357</v>
      </c>
      <c r="C220" s="36">
        <v>4301070962</v>
      </c>
      <c r="D220" s="414">
        <v>4607111038609</v>
      </c>
      <c r="E220" s="414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5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416"/>
      <c r="R220" s="416"/>
      <c r="S220" s="416"/>
      <c r="T220" s="417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7" t="s">
        <v>358</v>
      </c>
      <c r="AG220" s="81"/>
      <c r="AJ220" s="87" t="s">
        <v>89</v>
      </c>
      <c r="AK220" s="87">
        <v>1</v>
      </c>
      <c r="BB220" s="248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359</v>
      </c>
      <c r="B221" s="63" t="s">
        <v>360</v>
      </c>
      <c r="C221" s="36">
        <v>4301070963</v>
      </c>
      <c r="D221" s="414">
        <v>4607111038630</v>
      </c>
      <c r="E221" s="414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416"/>
      <c r="R221" s="416"/>
      <c r="S221" s="416"/>
      <c r="T221" s="417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9" t="s">
        <v>358</v>
      </c>
      <c r="AG221" s="81"/>
      <c r="AJ221" s="87" t="s">
        <v>89</v>
      </c>
      <c r="AK221" s="87">
        <v>1</v>
      </c>
      <c r="BB221" s="250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customHeight="1" x14ac:dyDescent="0.25">
      <c r="A222" s="63" t="s">
        <v>361</v>
      </c>
      <c r="B222" s="63" t="s">
        <v>362</v>
      </c>
      <c r="C222" s="36">
        <v>4301070959</v>
      </c>
      <c r="D222" s="414">
        <v>4607111038616</v>
      </c>
      <c r="E222" s="414"/>
      <c r="F222" s="62">
        <v>0.4</v>
      </c>
      <c r="G222" s="37">
        <v>16</v>
      </c>
      <c r="H222" s="62">
        <v>6.4</v>
      </c>
      <c r="I222" s="62">
        <v>6.71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5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416"/>
      <c r="R222" s="416"/>
      <c r="S222" s="416"/>
      <c r="T222" s="417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51" t="s">
        <v>353</v>
      </c>
      <c r="AG222" s="81"/>
      <c r="AJ222" s="87" t="s">
        <v>89</v>
      </c>
      <c r="AK222" s="87">
        <v>1</v>
      </c>
      <c r="BB222" s="252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ht="27" customHeight="1" x14ac:dyDescent="0.25">
      <c r="A223" s="63" t="s">
        <v>363</v>
      </c>
      <c r="B223" s="63" t="s">
        <v>364</v>
      </c>
      <c r="C223" s="36">
        <v>4301070960</v>
      </c>
      <c r="D223" s="414">
        <v>4607111038623</v>
      </c>
      <c r="E223" s="414"/>
      <c r="F223" s="62">
        <v>0.7</v>
      </c>
      <c r="G223" s="37">
        <v>8</v>
      </c>
      <c r="H223" s="62">
        <v>5.6</v>
      </c>
      <c r="I223" s="62">
        <v>5.87</v>
      </c>
      <c r="J223" s="37">
        <v>84</v>
      </c>
      <c r="K223" s="37" t="s">
        <v>87</v>
      </c>
      <c r="L223" s="37" t="s">
        <v>134</v>
      </c>
      <c r="M223" s="38" t="s">
        <v>86</v>
      </c>
      <c r="N223" s="38"/>
      <c r="O223" s="37">
        <v>180</v>
      </c>
      <c r="P223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416"/>
      <c r="R223" s="416"/>
      <c r="S223" s="416"/>
      <c r="T223" s="417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8"/>
        <v>0</v>
      </c>
      <c r="Z223" s="41">
        <f t="shared" si="19"/>
        <v>0</v>
      </c>
      <c r="AA223" s="68" t="s">
        <v>46</v>
      </c>
      <c r="AB223" s="69" t="s">
        <v>46</v>
      </c>
      <c r="AC223" s="253" t="s">
        <v>353</v>
      </c>
      <c r="AG223" s="81"/>
      <c r="AJ223" s="87" t="s">
        <v>135</v>
      </c>
      <c r="AK223" s="87">
        <v>12</v>
      </c>
      <c r="BB223" s="254" t="s">
        <v>70</v>
      </c>
      <c r="BM223" s="81">
        <f t="shared" si="20"/>
        <v>0</v>
      </c>
      <c r="BN223" s="81">
        <f t="shared" si="21"/>
        <v>0</v>
      </c>
      <c r="BO223" s="81">
        <f t="shared" si="22"/>
        <v>0</v>
      </c>
      <c r="BP223" s="81">
        <f t="shared" si="23"/>
        <v>0</v>
      </c>
    </row>
    <row r="224" spans="1:68" x14ac:dyDescent="0.2">
      <c r="A224" s="421"/>
      <c r="B224" s="421"/>
      <c r="C224" s="421"/>
      <c r="D224" s="421"/>
      <c r="E224" s="421"/>
      <c r="F224" s="421"/>
      <c r="G224" s="421"/>
      <c r="H224" s="421"/>
      <c r="I224" s="421"/>
      <c r="J224" s="421"/>
      <c r="K224" s="421"/>
      <c r="L224" s="421"/>
      <c r="M224" s="421"/>
      <c r="N224" s="421"/>
      <c r="O224" s="422"/>
      <c r="P224" s="418" t="s">
        <v>40</v>
      </c>
      <c r="Q224" s="419"/>
      <c r="R224" s="419"/>
      <c r="S224" s="419"/>
      <c r="T224" s="419"/>
      <c r="U224" s="419"/>
      <c r="V224" s="420"/>
      <c r="W224" s="42" t="s">
        <v>39</v>
      </c>
      <c r="X224" s="43">
        <f>IFERROR(SUM(X218:X223),"0")</f>
        <v>0</v>
      </c>
      <c r="Y224" s="43">
        <f>IFERROR(SUM(Y218:Y223),"0")</f>
        <v>0</v>
      </c>
      <c r="Z224" s="43">
        <f>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421"/>
      <c r="B225" s="421"/>
      <c r="C225" s="421"/>
      <c r="D225" s="421"/>
      <c r="E225" s="421"/>
      <c r="F225" s="421"/>
      <c r="G225" s="421"/>
      <c r="H225" s="421"/>
      <c r="I225" s="421"/>
      <c r="J225" s="421"/>
      <c r="K225" s="421"/>
      <c r="L225" s="421"/>
      <c r="M225" s="421"/>
      <c r="N225" s="421"/>
      <c r="O225" s="422"/>
      <c r="P225" s="418" t="s">
        <v>40</v>
      </c>
      <c r="Q225" s="419"/>
      <c r="R225" s="419"/>
      <c r="S225" s="419"/>
      <c r="T225" s="419"/>
      <c r="U225" s="419"/>
      <c r="V225" s="420"/>
      <c r="W225" s="42" t="s">
        <v>0</v>
      </c>
      <c r="X225" s="43">
        <f>IFERROR(SUMPRODUCT(X218:X223*H218:H223),"0")</f>
        <v>0</v>
      </c>
      <c r="Y225" s="43">
        <f>IFERROR(SUMPRODUCT(Y218:Y223*H218:H223),"0")</f>
        <v>0</v>
      </c>
      <c r="Z225" s="42"/>
      <c r="AA225" s="67"/>
      <c r="AB225" s="67"/>
      <c r="AC225" s="67"/>
    </row>
    <row r="226" spans="1:68" ht="16.5" customHeight="1" x14ac:dyDescent="0.25">
      <c r="A226" s="412" t="s">
        <v>365</v>
      </c>
      <c r="B226" s="412"/>
      <c r="C226" s="412"/>
      <c r="D226" s="412"/>
      <c r="E226" s="412"/>
      <c r="F226" s="412"/>
      <c r="G226" s="412"/>
      <c r="H226" s="412"/>
      <c r="I226" s="412"/>
      <c r="J226" s="412"/>
      <c r="K226" s="412"/>
      <c r="L226" s="412"/>
      <c r="M226" s="412"/>
      <c r="N226" s="412"/>
      <c r="O226" s="412"/>
      <c r="P226" s="412"/>
      <c r="Q226" s="412"/>
      <c r="R226" s="412"/>
      <c r="S226" s="412"/>
      <c r="T226" s="412"/>
      <c r="U226" s="412"/>
      <c r="V226" s="412"/>
      <c r="W226" s="412"/>
      <c r="X226" s="412"/>
      <c r="Y226" s="412"/>
      <c r="Z226" s="412"/>
      <c r="AA226" s="65"/>
      <c r="AB226" s="65"/>
      <c r="AC226" s="82"/>
    </row>
    <row r="227" spans="1:68" ht="14.25" customHeight="1" x14ac:dyDescent="0.25">
      <c r="A227" s="413" t="s">
        <v>82</v>
      </c>
      <c r="B227" s="413"/>
      <c r="C227" s="413"/>
      <c r="D227" s="413"/>
      <c r="E227" s="413"/>
      <c r="F227" s="413"/>
      <c r="G227" s="413"/>
      <c r="H227" s="413"/>
      <c r="I227" s="413"/>
      <c r="J227" s="413"/>
      <c r="K227" s="413"/>
      <c r="L227" s="413"/>
      <c r="M227" s="413"/>
      <c r="N227" s="413"/>
      <c r="O227" s="413"/>
      <c r="P227" s="413"/>
      <c r="Q227" s="413"/>
      <c r="R227" s="413"/>
      <c r="S227" s="413"/>
      <c r="T227" s="413"/>
      <c r="U227" s="413"/>
      <c r="V227" s="413"/>
      <c r="W227" s="413"/>
      <c r="X227" s="413"/>
      <c r="Y227" s="413"/>
      <c r="Z227" s="413"/>
      <c r="AA227" s="66"/>
      <c r="AB227" s="66"/>
      <c r="AC227" s="83"/>
    </row>
    <row r="228" spans="1:68" ht="27" customHeight="1" x14ac:dyDescent="0.25">
      <c r="A228" s="63" t="s">
        <v>366</v>
      </c>
      <c r="B228" s="63" t="s">
        <v>367</v>
      </c>
      <c r="C228" s="36">
        <v>4301070915</v>
      </c>
      <c r="D228" s="414">
        <v>4607111035882</v>
      </c>
      <c r="E228" s="414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416"/>
      <c r="R228" s="416"/>
      <c r="S228" s="416"/>
      <c r="T228" s="417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5" t="s">
        <v>368</v>
      </c>
      <c r="AG228" s="81"/>
      <c r="AJ228" s="87" t="s">
        <v>89</v>
      </c>
      <c r="AK228" s="87">
        <v>1</v>
      </c>
      <c r="BB228" s="256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369</v>
      </c>
      <c r="B229" s="63" t="s">
        <v>370</v>
      </c>
      <c r="C229" s="36">
        <v>4301070921</v>
      </c>
      <c r="D229" s="414">
        <v>4607111035905</v>
      </c>
      <c r="E229" s="414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416"/>
      <c r="R229" s="416"/>
      <c r="S229" s="416"/>
      <c r="T229" s="417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7" t="s">
        <v>368</v>
      </c>
      <c r="AG229" s="81"/>
      <c r="AJ229" s="87" t="s">
        <v>89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371</v>
      </c>
      <c r="B230" s="63" t="s">
        <v>372</v>
      </c>
      <c r="C230" s="36">
        <v>4301070917</v>
      </c>
      <c r="D230" s="414">
        <v>4607111035912</v>
      </c>
      <c r="E230" s="414"/>
      <c r="F230" s="62">
        <v>0.43</v>
      </c>
      <c r="G230" s="37">
        <v>16</v>
      </c>
      <c r="H230" s="62">
        <v>6.88</v>
      </c>
      <c r="I230" s="62">
        <v>7.19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5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416"/>
      <c r="R230" s="416"/>
      <c r="S230" s="416"/>
      <c r="T230" s="417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9" t="s">
        <v>373</v>
      </c>
      <c r="AG230" s="81"/>
      <c r="AJ230" s="87" t="s">
        <v>89</v>
      </c>
      <c r="AK230" s="87">
        <v>1</v>
      </c>
      <c r="BB230" s="26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374</v>
      </c>
      <c r="B231" s="63" t="s">
        <v>375</v>
      </c>
      <c r="C231" s="36">
        <v>4301070920</v>
      </c>
      <c r="D231" s="414">
        <v>4607111035929</v>
      </c>
      <c r="E231" s="414"/>
      <c r="F231" s="62">
        <v>0.9</v>
      </c>
      <c r="G231" s="37">
        <v>8</v>
      </c>
      <c r="H231" s="62">
        <v>7.2</v>
      </c>
      <c r="I231" s="62">
        <v>7.47</v>
      </c>
      <c r="J231" s="37">
        <v>84</v>
      </c>
      <c r="K231" s="37" t="s">
        <v>87</v>
      </c>
      <c r="L231" s="37" t="s">
        <v>134</v>
      </c>
      <c r="M231" s="38" t="s">
        <v>86</v>
      </c>
      <c r="N231" s="38"/>
      <c r="O231" s="37">
        <v>180</v>
      </c>
      <c r="P231" s="5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416"/>
      <c r="R231" s="416"/>
      <c r="S231" s="416"/>
      <c r="T231" s="41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61" t="s">
        <v>373</v>
      </c>
      <c r="AG231" s="81"/>
      <c r="AJ231" s="87" t="s">
        <v>135</v>
      </c>
      <c r="AK231" s="87">
        <v>12</v>
      </c>
      <c r="BB231" s="26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21"/>
      <c r="B232" s="421"/>
      <c r="C232" s="421"/>
      <c r="D232" s="421"/>
      <c r="E232" s="421"/>
      <c r="F232" s="421"/>
      <c r="G232" s="421"/>
      <c r="H232" s="421"/>
      <c r="I232" s="421"/>
      <c r="J232" s="421"/>
      <c r="K232" s="421"/>
      <c r="L232" s="421"/>
      <c r="M232" s="421"/>
      <c r="N232" s="421"/>
      <c r="O232" s="422"/>
      <c r="P232" s="418" t="s">
        <v>40</v>
      </c>
      <c r="Q232" s="419"/>
      <c r="R232" s="419"/>
      <c r="S232" s="419"/>
      <c r="T232" s="419"/>
      <c r="U232" s="419"/>
      <c r="V232" s="420"/>
      <c r="W232" s="42" t="s">
        <v>39</v>
      </c>
      <c r="X232" s="43">
        <f>IFERROR(SUM(X228:X231),"0")</f>
        <v>0</v>
      </c>
      <c r="Y232" s="43">
        <f>IFERROR(SUM(Y228:Y231),"0")</f>
        <v>0</v>
      </c>
      <c r="Z232" s="43">
        <f>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421"/>
      <c r="B233" s="421"/>
      <c r="C233" s="421"/>
      <c r="D233" s="421"/>
      <c r="E233" s="421"/>
      <c r="F233" s="421"/>
      <c r="G233" s="421"/>
      <c r="H233" s="421"/>
      <c r="I233" s="421"/>
      <c r="J233" s="421"/>
      <c r="K233" s="421"/>
      <c r="L233" s="421"/>
      <c r="M233" s="421"/>
      <c r="N233" s="421"/>
      <c r="O233" s="422"/>
      <c r="P233" s="418" t="s">
        <v>40</v>
      </c>
      <c r="Q233" s="419"/>
      <c r="R233" s="419"/>
      <c r="S233" s="419"/>
      <c r="T233" s="419"/>
      <c r="U233" s="419"/>
      <c r="V233" s="420"/>
      <c r="W233" s="42" t="s">
        <v>0</v>
      </c>
      <c r="X233" s="43">
        <f>IFERROR(SUMPRODUCT(X228:X231*H228:H231),"0")</f>
        <v>0</v>
      </c>
      <c r="Y233" s="43">
        <f>IFERROR(SUMPRODUCT(Y228:Y231*H228:H231),"0")</f>
        <v>0</v>
      </c>
      <c r="Z233" s="42"/>
      <c r="AA233" s="67"/>
      <c r="AB233" s="67"/>
      <c r="AC233" s="67"/>
    </row>
    <row r="234" spans="1:68" ht="16.5" customHeight="1" x14ac:dyDescent="0.25">
      <c r="A234" s="412" t="s">
        <v>376</v>
      </c>
      <c r="B234" s="412"/>
      <c r="C234" s="412"/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2"/>
      <c r="P234" s="412"/>
      <c r="Q234" s="412"/>
      <c r="R234" s="412"/>
      <c r="S234" s="412"/>
      <c r="T234" s="412"/>
      <c r="U234" s="412"/>
      <c r="V234" s="412"/>
      <c r="W234" s="412"/>
      <c r="X234" s="412"/>
      <c r="Y234" s="412"/>
      <c r="Z234" s="412"/>
      <c r="AA234" s="65"/>
      <c r="AB234" s="65"/>
      <c r="AC234" s="82"/>
    </row>
    <row r="235" spans="1:68" ht="14.25" customHeight="1" x14ac:dyDescent="0.25">
      <c r="A235" s="413" t="s">
        <v>82</v>
      </c>
      <c r="B235" s="413"/>
      <c r="C235" s="413"/>
      <c r="D235" s="413"/>
      <c r="E235" s="413"/>
      <c r="F235" s="413"/>
      <c r="G235" s="413"/>
      <c r="H235" s="413"/>
      <c r="I235" s="413"/>
      <c r="J235" s="413"/>
      <c r="K235" s="413"/>
      <c r="L235" s="413"/>
      <c r="M235" s="413"/>
      <c r="N235" s="413"/>
      <c r="O235" s="413"/>
      <c r="P235" s="413"/>
      <c r="Q235" s="413"/>
      <c r="R235" s="413"/>
      <c r="S235" s="413"/>
      <c r="T235" s="413"/>
      <c r="U235" s="413"/>
      <c r="V235" s="413"/>
      <c r="W235" s="413"/>
      <c r="X235" s="413"/>
      <c r="Y235" s="413"/>
      <c r="Z235" s="413"/>
      <c r="AA235" s="66"/>
      <c r="AB235" s="66"/>
      <c r="AC235" s="83"/>
    </row>
    <row r="236" spans="1:68" ht="16.5" customHeight="1" x14ac:dyDescent="0.25">
      <c r="A236" s="63" t="s">
        <v>377</v>
      </c>
      <c r="B236" s="63" t="s">
        <v>378</v>
      </c>
      <c r="C236" s="36">
        <v>4301070912</v>
      </c>
      <c r="D236" s="414">
        <v>4607111037213</v>
      </c>
      <c r="E236" s="414"/>
      <c r="F236" s="62">
        <v>0.4</v>
      </c>
      <c r="G236" s="37">
        <v>8</v>
      </c>
      <c r="H236" s="62">
        <v>3.2</v>
      </c>
      <c r="I236" s="62">
        <v>3.44</v>
      </c>
      <c r="J236" s="37">
        <v>144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50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416"/>
      <c r="R236" s="416"/>
      <c r="S236" s="416"/>
      <c r="T236" s="41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IFERROR(IF(X236="","",X236*0.00866),"")</f>
        <v>0</v>
      </c>
      <c r="AA236" s="68" t="s">
        <v>46</v>
      </c>
      <c r="AB236" s="69" t="s">
        <v>46</v>
      </c>
      <c r="AC236" s="263" t="s">
        <v>379</v>
      </c>
      <c r="AG236" s="81"/>
      <c r="AJ236" s="87" t="s">
        <v>89</v>
      </c>
      <c r="AK236" s="87">
        <v>1</v>
      </c>
      <c r="BB236" s="26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21"/>
      <c r="B237" s="421"/>
      <c r="C237" s="421"/>
      <c r="D237" s="421"/>
      <c r="E237" s="421"/>
      <c r="F237" s="421"/>
      <c r="G237" s="421"/>
      <c r="H237" s="421"/>
      <c r="I237" s="421"/>
      <c r="J237" s="421"/>
      <c r="K237" s="421"/>
      <c r="L237" s="421"/>
      <c r="M237" s="421"/>
      <c r="N237" s="421"/>
      <c r="O237" s="422"/>
      <c r="P237" s="418" t="s">
        <v>40</v>
      </c>
      <c r="Q237" s="419"/>
      <c r="R237" s="419"/>
      <c r="S237" s="419"/>
      <c r="T237" s="419"/>
      <c r="U237" s="419"/>
      <c r="V237" s="420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21"/>
      <c r="B238" s="421"/>
      <c r="C238" s="421"/>
      <c r="D238" s="421"/>
      <c r="E238" s="421"/>
      <c r="F238" s="421"/>
      <c r="G238" s="421"/>
      <c r="H238" s="421"/>
      <c r="I238" s="421"/>
      <c r="J238" s="421"/>
      <c r="K238" s="421"/>
      <c r="L238" s="421"/>
      <c r="M238" s="421"/>
      <c r="N238" s="421"/>
      <c r="O238" s="422"/>
      <c r="P238" s="418" t="s">
        <v>40</v>
      </c>
      <c r="Q238" s="419"/>
      <c r="R238" s="419"/>
      <c r="S238" s="419"/>
      <c r="T238" s="419"/>
      <c r="U238" s="419"/>
      <c r="V238" s="420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6.5" customHeight="1" x14ac:dyDescent="0.25">
      <c r="A239" s="412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412"/>
      <c r="AA239" s="65"/>
      <c r="AB239" s="65"/>
      <c r="AC239" s="82"/>
    </row>
    <row r="240" spans="1:68" ht="14.25" customHeight="1" x14ac:dyDescent="0.25">
      <c r="A240" s="413" t="s">
        <v>314</v>
      </c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3"/>
      <c r="O240" s="413"/>
      <c r="P240" s="413"/>
      <c r="Q240" s="413"/>
      <c r="R240" s="413"/>
      <c r="S240" s="413"/>
      <c r="T240" s="413"/>
      <c r="U240" s="413"/>
      <c r="V240" s="413"/>
      <c r="W240" s="413"/>
      <c r="X240" s="413"/>
      <c r="Y240" s="413"/>
      <c r="Z240" s="413"/>
      <c r="AA240" s="66"/>
      <c r="AB240" s="66"/>
      <c r="AC240" s="83"/>
    </row>
    <row r="241" spans="1:68" ht="27" customHeight="1" x14ac:dyDescent="0.25">
      <c r="A241" s="63" t="s">
        <v>381</v>
      </c>
      <c r="B241" s="63" t="s">
        <v>382</v>
      </c>
      <c r="C241" s="36">
        <v>4301051320</v>
      </c>
      <c r="D241" s="414">
        <v>4680115881334</v>
      </c>
      <c r="E241" s="414"/>
      <c r="F241" s="62">
        <v>0.33</v>
      </c>
      <c r="G241" s="37">
        <v>6</v>
      </c>
      <c r="H241" s="62">
        <v>1.98</v>
      </c>
      <c r="I241" s="62">
        <v>2.25</v>
      </c>
      <c r="J241" s="37">
        <v>182</v>
      </c>
      <c r="K241" s="37" t="s">
        <v>97</v>
      </c>
      <c r="L241" s="37" t="s">
        <v>88</v>
      </c>
      <c r="M241" s="38" t="s">
        <v>320</v>
      </c>
      <c r="N241" s="38"/>
      <c r="O241" s="37">
        <v>365</v>
      </c>
      <c r="P241" s="51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16"/>
      <c r="R241" s="416"/>
      <c r="S241" s="416"/>
      <c r="T241" s="41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IFERROR(IF(X241="","",X241*0.00651),"")</f>
        <v>0</v>
      </c>
      <c r="AA241" s="68" t="s">
        <v>46</v>
      </c>
      <c r="AB241" s="69" t="s">
        <v>46</v>
      </c>
      <c r="AC241" s="265" t="s">
        <v>383</v>
      </c>
      <c r="AG241" s="81"/>
      <c r="AJ241" s="87" t="s">
        <v>89</v>
      </c>
      <c r="AK241" s="87">
        <v>1</v>
      </c>
      <c r="BB241" s="266" t="s">
        <v>319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21"/>
      <c r="B242" s="421"/>
      <c r="C242" s="421"/>
      <c r="D242" s="421"/>
      <c r="E242" s="421"/>
      <c r="F242" s="421"/>
      <c r="G242" s="421"/>
      <c r="H242" s="421"/>
      <c r="I242" s="421"/>
      <c r="J242" s="421"/>
      <c r="K242" s="421"/>
      <c r="L242" s="421"/>
      <c r="M242" s="421"/>
      <c r="N242" s="421"/>
      <c r="O242" s="422"/>
      <c r="P242" s="418" t="s">
        <v>40</v>
      </c>
      <c r="Q242" s="419"/>
      <c r="R242" s="419"/>
      <c r="S242" s="419"/>
      <c r="T242" s="419"/>
      <c r="U242" s="419"/>
      <c r="V242" s="420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21"/>
      <c r="B243" s="421"/>
      <c r="C243" s="421"/>
      <c r="D243" s="421"/>
      <c r="E243" s="421"/>
      <c r="F243" s="421"/>
      <c r="G243" s="421"/>
      <c r="H243" s="421"/>
      <c r="I243" s="421"/>
      <c r="J243" s="421"/>
      <c r="K243" s="421"/>
      <c r="L243" s="421"/>
      <c r="M243" s="421"/>
      <c r="N243" s="421"/>
      <c r="O243" s="422"/>
      <c r="P243" s="418" t="s">
        <v>40</v>
      </c>
      <c r="Q243" s="419"/>
      <c r="R243" s="419"/>
      <c r="S243" s="419"/>
      <c r="T243" s="419"/>
      <c r="U243" s="419"/>
      <c r="V243" s="420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6.5" customHeight="1" x14ac:dyDescent="0.25">
      <c r="A244" s="412" t="s">
        <v>384</v>
      </c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2"/>
      <c r="P244" s="412"/>
      <c r="Q244" s="412"/>
      <c r="R244" s="412"/>
      <c r="S244" s="412"/>
      <c r="T244" s="412"/>
      <c r="U244" s="412"/>
      <c r="V244" s="412"/>
      <c r="W244" s="412"/>
      <c r="X244" s="412"/>
      <c r="Y244" s="412"/>
      <c r="Z244" s="412"/>
      <c r="AA244" s="65"/>
      <c r="AB244" s="65"/>
      <c r="AC244" s="82"/>
    </row>
    <row r="245" spans="1:68" ht="14.25" customHeight="1" x14ac:dyDescent="0.25">
      <c r="A245" s="413" t="s">
        <v>82</v>
      </c>
      <c r="B245" s="413"/>
      <c r="C245" s="413"/>
      <c r="D245" s="413"/>
      <c r="E245" s="413"/>
      <c r="F245" s="413"/>
      <c r="G245" s="413"/>
      <c r="H245" s="413"/>
      <c r="I245" s="413"/>
      <c r="J245" s="413"/>
      <c r="K245" s="413"/>
      <c r="L245" s="413"/>
      <c r="M245" s="413"/>
      <c r="N245" s="413"/>
      <c r="O245" s="413"/>
      <c r="P245" s="413"/>
      <c r="Q245" s="413"/>
      <c r="R245" s="413"/>
      <c r="S245" s="413"/>
      <c r="T245" s="413"/>
      <c r="U245" s="413"/>
      <c r="V245" s="413"/>
      <c r="W245" s="413"/>
      <c r="X245" s="413"/>
      <c r="Y245" s="413"/>
      <c r="Z245" s="413"/>
      <c r="AA245" s="66"/>
      <c r="AB245" s="66"/>
      <c r="AC245" s="83"/>
    </row>
    <row r="246" spans="1:68" ht="16.5" customHeight="1" x14ac:dyDescent="0.25">
      <c r="A246" s="63" t="s">
        <v>385</v>
      </c>
      <c r="B246" s="63" t="s">
        <v>386</v>
      </c>
      <c r="C246" s="36">
        <v>4301071063</v>
      </c>
      <c r="D246" s="414">
        <v>4607111039019</v>
      </c>
      <c r="E246" s="414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51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16"/>
      <c r="R246" s="416"/>
      <c r="S246" s="416"/>
      <c r="T246" s="417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7" t="s">
        <v>387</v>
      </c>
      <c r="AG246" s="81"/>
      <c r="AJ246" s="87" t="s">
        <v>89</v>
      </c>
      <c r="AK246" s="87">
        <v>1</v>
      </c>
      <c r="BB246" s="26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388</v>
      </c>
      <c r="B247" s="63" t="s">
        <v>389</v>
      </c>
      <c r="C247" s="36">
        <v>4301071000</v>
      </c>
      <c r="D247" s="414">
        <v>4607111038708</v>
      </c>
      <c r="E247" s="414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87</v>
      </c>
      <c r="L247" s="37" t="s">
        <v>134</v>
      </c>
      <c r="M247" s="38" t="s">
        <v>86</v>
      </c>
      <c r="N247" s="38"/>
      <c r="O247" s="37">
        <v>180</v>
      </c>
      <c r="P247" s="5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16"/>
      <c r="R247" s="416"/>
      <c r="S247" s="416"/>
      <c r="T247" s="41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9" t="s">
        <v>387</v>
      </c>
      <c r="AG247" s="81"/>
      <c r="AJ247" s="87" t="s">
        <v>135</v>
      </c>
      <c r="AK247" s="87">
        <v>12</v>
      </c>
      <c r="BB247" s="27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21"/>
      <c r="B248" s="421"/>
      <c r="C248" s="421"/>
      <c r="D248" s="421"/>
      <c r="E248" s="421"/>
      <c r="F248" s="421"/>
      <c r="G248" s="421"/>
      <c r="H248" s="421"/>
      <c r="I248" s="421"/>
      <c r="J248" s="421"/>
      <c r="K248" s="421"/>
      <c r="L248" s="421"/>
      <c r="M248" s="421"/>
      <c r="N248" s="421"/>
      <c r="O248" s="422"/>
      <c r="P248" s="418" t="s">
        <v>40</v>
      </c>
      <c r="Q248" s="419"/>
      <c r="R248" s="419"/>
      <c r="S248" s="419"/>
      <c r="T248" s="419"/>
      <c r="U248" s="419"/>
      <c r="V248" s="420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21"/>
      <c r="B249" s="421"/>
      <c r="C249" s="421"/>
      <c r="D249" s="421"/>
      <c r="E249" s="421"/>
      <c r="F249" s="421"/>
      <c r="G249" s="421"/>
      <c r="H249" s="421"/>
      <c r="I249" s="421"/>
      <c r="J249" s="421"/>
      <c r="K249" s="421"/>
      <c r="L249" s="421"/>
      <c r="M249" s="421"/>
      <c r="N249" s="421"/>
      <c r="O249" s="422"/>
      <c r="P249" s="418" t="s">
        <v>40</v>
      </c>
      <c r="Q249" s="419"/>
      <c r="R249" s="419"/>
      <c r="S249" s="419"/>
      <c r="T249" s="419"/>
      <c r="U249" s="419"/>
      <c r="V249" s="420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411" t="s">
        <v>390</v>
      </c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1"/>
      <c r="O250" s="411"/>
      <c r="P250" s="411"/>
      <c r="Q250" s="411"/>
      <c r="R250" s="411"/>
      <c r="S250" s="411"/>
      <c r="T250" s="411"/>
      <c r="U250" s="411"/>
      <c r="V250" s="411"/>
      <c r="W250" s="411"/>
      <c r="X250" s="411"/>
      <c r="Y250" s="411"/>
      <c r="Z250" s="411"/>
      <c r="AA250" s="54"/>
      <c r="AB250" s="54"/>
      <c r="AC250" s="54"/>
    </row>
    <row r="251" spans="1:68" ht="16.5" customHeight="1" x14ac:dyDescent="0.25">
      <c r="A251" s="412" t="s">
        <v>391</v>
      </c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2"/>
      <c r="P251" s="412"/>
      <c r="Q251" s="412"/>
      <c r="R251" s="412"/>
      <c r="S251" s="412"/>
      <c r="T251" s="412"/>
      <c r="U251" s="412"/>
      <c r="V251" s="412"/>
      <c r="W251" s="412"/>
      <c r="X251" s="412"/>
      <c r="Y251" s="412"/>
      <c r="Z251" s="412"/>
      <c r="AA251" s="65"/>
      <c r="AB251" s="65"/>
      <c r="AC251" s="82"/>
    </row>
    <row r="252" spans="1:68" ht="14.25" customHeight="1" x14ac:dyDescent="0.25">
      <c r="A252" s="413" t="s">
        <v>82</v>
      </c>
      <c r="B252" s="413"/>
      <c r="C252" s="413"/>
      <c r="D252" s="413"/>
      <c r="E252" s="413"/>
      <c r="F252" s="413"/>
      <c r="G252" s="413"/>
      <c r="H252" s="413"/>
      <c r="I252" s="413"/>
      <c r="J252" s="413"/>
      <c r="K252" s="413"/>
      <c r="L252" s="413"/>
      <c r="M252" s="413"/>
      <c r="N252" s="413"/>
      <c r="O252" s="413"/>
      <c r="P252" s="413"/>
      <c r="Q252" s="413"/>
      <c r="R252" s="413"/>
      <c r="S252" s="413"/>
      <c r="T252" s="413"/>
      <c r="U252" s="413"/>
      <c r="V252" s="413"/>
      <c r="W252" s="413"/>
      <c r="X252" s="413"/>
      <c r="Y252" s="413"/>
      <c r="Z252" s="413"/>
      <c r="AA252" s="66"/>
      <c r="AB252" s="66"/>
      <c r="AC252" s="83"/>
    </row>
    <row r="253" spans="1:68" ht="27" customHeight="1" x14ac:dyDescent="0.25">
      <c r="A253" s="63" t="s">
        <v>392</v>
      </c>
      <c r="B253" s="63" t="s">
        <v>393</v>
      </c>
      <c r="C253" s="36">
        <v>4301071036</v>
      </c>
      <c r="D253" s="414">
        <v>4607111036162</v>
      </c>
      <c r="E253" s="414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90</v>
      </c>
      <c r="P253" s="51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16"/>
      <c r="R253" s="416"/>
      <c r="S253" s="416"/>
      <c r="T253" s="417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1" t="s">
        <v>394</v>
      </c>
      <c r="AG253" s="81"/>
      <c r="AJ253" s="87" t="s">
        <v>89</v>
      </c>
      <c r="AK253" s="87">
        <v>1</v>
      </c>
      <c r="BB253" s="272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21"/>
      <c r="B254" s="421"/>
      <c r="C254" s="421"/>
      <c r="D254" s="421"/>
      <c r="E254" s="421"/>
      <c r="F254" s="421"/>
      <c r="G254" s="421"/>
      <c r="H254" s="421"/>
      <c r="I254" s="421"/>
      <c r="J254" s="421"/>
      <c r="K254" s="421"/>
      <c r="L254" s="421"/>
      <c r="M254" s="421"/>
      <c r="N254" s="421"/>
      <c r="O254" s="422"/>
      <c r="P254" s="418" t="s">
        <v>40</v>
      </c>
      <c r="Q254" s="419"/>
      <c r="R254" s="419"/>
      <c r="S254" s="419"/>
      <c r="T254" s="419"/>
      <c r="U254" s="419"/>
      <c r="V254" s="420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21"/>
      <c r="B255" s="421"/>
      <c r="C255" s="421"/>
      <c r="D255" s="421"/>
      <c r="E255" s="421"/>
      <c r="F255" s="421"/>
      <c r="G255" s="421"/>
      <c r="H255" s="421"/>
      <c r="I255" s="421"/>
      <c r="J255" s="421"/>
      <c r="K255" s="421"/>
      <c r="L255" s="421"/>
      <c r="M255" s="421"/>
      <c r="N255" s="421"/>
      <c r="O255" s="422"/>
      <c r="P255" s="418" t="s">
        <v>40</v>
      </c>
      <c r="Q255" s="419"/>
      <c r="R255" s="419"/>
      <c r="S255" s="419"/>
      <c r="T255" s="419"/>
      <c r="U255" s="419"/>
      <c r="V255" s="420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11" t="s">
        <v>395</v>
      </c>
      <c r="B256" s="411"/>
      <c r="C256" s="411"/>
      <c r="D256" s="411"/>
      <c r="E256" s="411"/>
      <c r="F256" s="411"/>
      <c r="G256" s="411"/>
      <c r="H256" s="411"/>
      <c r="I256" s="411"/>
      <c r="J256" s="411"/>
      <c r="K256" s="411"/>
      <c r="L256" s="411"/>
      <c r="M256" s="411"/>
      <c r="N256" s="411"/>
      <c r="O256" s="411"/>
      <c r="P256" s="411"/>
      <c r="Q256" s="411"/>
      <c r="R256" s="411"/>
      <c r="S256" s="411"/>
      <c r="T256" s="411"/>
      <c r="U256" s="411"/>
      <c r="V256" s="411"/>
      <c r="W256" s="411"/>
      <c r="X256" s="411"/>
      <c r="Y256" s="411"/>
      <c r="Z256" s="411"/>
      <c r="AA256" s="54"/>
      <c r="AB256" s="54"/>
      <c r="AC256" s="54"/>
    </row>
    <row r="257" spans="1:68" ht="16.5" customHeight="1" x14ac:dyDescent="0.25">
      <c r="A257" s="412" t="s">
        <v>396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412"/>
      <c r="Z257" s="412"/>
      <c r="AA257" s="65"/>
      <c r="AB257" s="65"/>
      <c r="AC257" s="82"/>
    </row>
    <row r="258" spans="1:68" ht="14.25" customHeight="1" x14ac:dyDescent="0.25">
      <c r="A258" s="413" t="s">
        <v>82</v>
      </c>
      <c r="B258" s="413"/>
      <c r="C258" s="413"/>
      <c r="D258" s="413"/>
      <c r="E258" s="413"/>
      <c r="F258" s="413"/>
      <c r="G258" s="413"/>
      <c r="H258" s="413"/>
      <c r="I258" s="413"/>
      <c r="J258" s="413"/>
      <c r="K258" s="413"/>
      <c r="L258" s="413"/>
      <c r="M258" s="413"/>
      <c r="N258" s="413"/>
      <c r="O258" s="413"/>
      <c r="P258" s="413"/>
      <c r="Q258" s="413"/>
      <c r="R258" s="413"/>
      <c r="S258" s="413"/>
      <c r="T258" s="413"/>
      <c r="U258" s="413"/>
      <c r="V258" s="413"/>
      <c r="W258" s="413"/>
      <c r="X258" s="413"/>
      <c r="Y258" s="413"/>
      <c r="Z258" s="413"/>
      <c r="AA258" s="66"/>
      <c r="AB258" s="66"/>
      <c r="AC258" s="83"/>
    </row>
    <row r="259" spans="1:68" ht="27" customHeight="1" x14ac:dyDescent="0.25">
      <c r="A259" s="63" t="s">
        <v>397</v>
      </c>
      <c r="B259" s="63" t="s">
        <v>398</v>
      </c>
      <c r="C259" s="36">
        <v>4301071029</v>
      </c>
      <c r="D259" s="414">
        <v>4607111035899</v>
      </c>
      <c r="E259" s="414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87</v>
      </c>
      <c r="L259" s="37" t="s">
        <v>127</v>
      </c>
      <c r="M259" s="38" t="s">
        <v>86</v>
      </c>
      <c r="N259" s="38"/>
      <c r="O259" s="37">
        <v>180</v>
      </c>
      <c r="P259" s="51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16"/>
      <c r="R259" s="416"/>
      <c r="S259" s="416"/>
      <c r="T259" s="41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293</v>
      </c>
      <c r="AG259" s="81"/>
      <c r="AJ259" s="87" t="s">
        <v>128</v>
      </c>
      <c r="AK259" s="87">
        <v>84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399</v>
      </c>
      <c r="B260" s="63" t="s">
        <v>400</v>
      </c>
      <c r="C260" s="36">
        <v>4301070991</v>
      </c>
      <c r="D260" s="414">
        <v>4607111038180</v>
      </c>
      <c r="E260" s="414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87</v>
      </c>
      <c r="L260" s="37" t="s">
        <v>134</v>
      </c>
      <c r="M260" s="38" t="s">
        <v>86</v>
      </c>
      <c r="N260" s="38"/>
      <c r="O260" s="37">
        <v>180</v>
      </c>
      <c r="P260" s="51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16"/>
      <c r="R260" s="416"/>
      <c r="S260" s="416"/>
      <c r="T260" s="41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5" t="s">
        <v>401</v>
      </c>
      <c r="AG260" s="81"/>
      <c r="AJ260" s="87" t="s">
        <v>135</v>
      </c>
      <c r="AK260" s="87">
        <v>12</v>
      </c>
      <c r="BB260" s="276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21"/>
      <c r="B261" s="421"/>
      <c r="C261" s="421"/>
      <c r="D261" s="421"/>
      <c r="E261" s="421"/>
      <c r="F261" s="421"/>
      <c r="G261" s="421"/>
      <c r="H261" s="421"/>
      <c r="I261" s="421"/>
      <c r="J261" s="421"/>
      <c r="K261" s="421"/>
      <c r="L261" s="421"/>
      <c r="M261" s="421"/>
      <c r="N261" s="421"/>
      <c r="O261" s="422"/>
      <c r="P261" s="418" t="s">
        <v>40</v>
      </c>
      <c r="Q261" s="419"/>
      <c r="R261" s="419"/>
      <c r="S261" s="419"/>
      <c r="T261" s="419"/>
      <c r="U261" s="419"/>
      <c r="V261" s="420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21"/>
      <c r="B262" s="421"/>
      <c r="C262" s="421"/>
      <c r="D262" s="421"/>
      <c r="E262" s="421"/>
      <c r="F262" s="421"/>
      <c r="G262" s="421"/>
      <c r="H262" s="421"/>
      <c r="I262" s="421"/>
      <c r="J262" s="421"/>
      <c r="K262" s="421"/>
      <c r="L262" s="421"/>
      <c r="M262" s="421"/>
      <c r="N262" s="421"/>
      <c r="O262" s="422"/>
      <c r="P262" s="418" t="s">
        <v>40</v>
      </c>
      <c r="Q262" s="419"/>
      <c r="R262" s="419"/>
      <c r="S262" s="419"/>
      <c r="T262" s="419"/>
      <c r="U262" s="419"/>
      <c r="V262" s="420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16.5" customHeight="1" x14ac:dyDescent="0.25">
      <c r="A263" s="412" t="s">
        <v>402</v>
      </c>
      <c r="B263" s="412"/>
      <c r="C263" s="412"/>
      <c r="D263" s="412"/>
      <c r="E263" s="412"/>
      <c r="F263" s="412"/>
      <c r="G263" s="412"/>
      <c r="H263" s="412"/>
      <c r="I263" s="412"/>
      <c r="J263" s="412"/>
      <c r="K263" s="412"/>
      <c r="L263" s="412"/>
      <c r="M263" s="412"/>
      <c r="N263" s="412"/>
      <c r="O263" s="412"/>
      <c r="P263" s="412"/>
      <c r="Q263" s="412"/>
      <c r="R263" s="412"/>
      <c r="S263" s="412"/>
      <c r="T263" s="412"/>
      <c r="U263" s="412"/>
      <c r="V263" s="412"/>
      <c r="W263" s="412"/>
      <c r="X263" s="412"/>
      <c r="Y263" s="412"/>
      <c r="Z263" s="412"/>
      <c r="AA263" s="65"/>
      <c r="AB263" s="65"/>
      <c r="AC263" s="82"/>
    </row>
    <row r="264" spans="1:68" ht="14.25" customHeight="1" x14ac:dyDescent="0.25">
      <c r="A264" s="413" t="s">
        <v>82</v>
      </c>
      <c r="B264" s="413"/>
      <c r="C264" s="413"/>
      <c r="D264" s="413"/>
      <c r="E264" s="413"/>
      <c r="F264" s="413"/>
      <c r="G264" s="413"/>
      <c r="H264" s="413"/>
      <c r="I264" s="413"/>
      <c r="J264" s="413"/>
      <c r="K264" s="413"/>
      <c r="L264" s="413"/>
      <c r="M264" s="413"/>
      <c r="N264" s="413"/>
      <c r="O264" s="413"/>
      <c r="P264" s="413"/>
      <c r="Q264" s="413"/>
      <c r="R264" s="413"/>
      <c r="S264" s="413"/>
      <c r="T264" s="413"/>
      <c r="U264" s="413"/>
      <c r="V264" s="413"/>
      <c r="W264" s="413"/>
      <c r="X264" s="413"/>
      <c r="Y264" s="413"/>
      <c r="Z264" s="413"/>
      <c r="AA264" s="66"/>
      <c r="AB264" s="66"/>
      <c r="AC264" s="83"/>
    </row>
    <row r="265" spans="1:68" ht="27" customHeight="1" x14ac:dyDescent="0.25">
      <c r="A265" s="63" t="s">
        <v>403</v>
      </c>
      <c r="B265" s="63" t="s">
        <v>404</v>
      </c>
      <c r="C265" s="36">
        <v>4301070870</v>
      </c>
      <c r="D265" s="414">
        <v>4607111036711</v>
      </c>
      <c r="E265" s="414"/>
      <c r="F265" s="62">
        <v>0.8</v>
      </c>
      <c r="G265" s="37">
        <v>8</v>
      </c>
      <c r="H265" s="62">
        <v>6.4</v>
      </c>
      <c r="I265" s="62">
        <v>6.67</v>
      </c>
      <c r="J265" s="37">
        <v>84</v>
      </c>
      <c r="K265" s="37" t="s">
        <v>87</v>
      </c>
      <c r="L265" s="37" t="s">
        <v>88</v>
      </c>
      <c r="M265" s="38" t="s">
        <v>86</v>
      </c>
      <c r="N265" s="38"/>
      <c r="O265" s="37">
        <v>90</v>
      </c>
      <c r="P265" s="51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416"/>
      <c r="R265" s="416"/>
      <c r="S265" s="416"/>
      <c r="T265" s="417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379</v>
      </c>
      <c r="AG265" s="81"/>
      <c r="AJ265" s="87" t="s">
        <v>89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21"/>
      <c r="B266" s="421"/>
      <c r="C266" s="421"/>
      <c r="D266" s="421"/>
      <c r="E266" s="421"/>
      <c r="F266" s="421"/>
      <c r="G266" s="421"/>
      <c r="H266" s="421"/>
      <c r="I266" s="421"/>
      <c r="J266" s="421"/>
      <c r="K266" s="421"/>
      <c r="L266" s="421"/>
      <c r="M266" s="421"/>
      <c r="N266" s="421"/>
      <c r="O266" s="422"/>
      <c r="P266" s="418" t="s">
        <v>40</v>
      </c>
      <c r="Q266" s="419"/>
      <c r="R266" s="419"/>
      <c r="S266" s="419"/>
      <c r="T266" s="419"/>
      <c r="U266" s="419"/>
      <c r="V266" s="420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21"/>
      <c r="B267" s="421"/>
      <c r="C267" s="421"/>
      <c r="D267" s="421"/>
      <c r="E267" s="421"/>
      <c r="F267" s="421"/>
      <c r="G267" s="421"/>
      <c r="H267" s="421"/>
      <c r="I267" s="421"/>
      <c r="J267" s="421"/>
      <c r="K267" s="421"/>
      <c r="L267" s="421"/>
      <c r="M267" s="421"/>
      <c r="N267" s="421"/>
      <c r="O267" s="422"/>
      <c r="P267" s="418" t="s">
        <v>40</v>
      </c>
      <c r="Q267" s="419"/>
      <c r="R267" s="419"/>
      <c r="S267" s="419"/>
      <c r="T267" s="419"/>
      <c r="U267" s="419"/>
      <c r="V267" s="420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27.75" customHeight="1" x14ac:dyDescent="0.2">
      <c r="A268" s="411" t="s">
        <v>405</v>
      </c>
      <c r="B268" s="411"/>
      <c r="C268" s="411"/>
      <c r="D268" s="411"/>
      <c r="E268" s="411"/>
      <c r="F268" s="411"/>
      <c r="G268" s="411"/>
      <c r="H268" s="411"/>
      <c r="I268" s="411"/>
      <c r="J268" s="411"/>
      <c r="K268" s="411"/>
      <c r="L268" s="411"/>
      <c r="M268" s="411"/>
      <c r="N268" s="411"/>
      <c r="O268" s="411"/>
      <c r="P268" s="411"/>
      <c r="Q268" s="411"/>
      <c r="R268" s="411"/>
      <c r="S268" s="411"/>
      <c r="T268" s="411"/>
      <c r="U268" s="411"/>
      <c r="V268" s="411"/>
      <c r="W268" s="411"/>
      <c r="X268" s="411"/>
      <c r="Y268" s="411"/>
      <c r="Z268" s="411"/>
      <c r="AA268" s="54"/>
      <c r="AB268" s="54"/>
      <c r="AC268" s="54"/>
    </row>
    <row r="269" spans="1:68" ht="16.5" customHeight="1" x14ac:dyDescent="0.25">
      <c r="A269" s="412" t="s">
        <v>406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412"/>
      <c r="Z269" s="412"/>
      <c r="AA269" s="65"/>
      <c r="AB269" s="65"/>
      <c r="AC269" s="82"/>
    </row>
    <row r="270" spans="1:68" ht="14.25" customHeight="1" x14ac:dyDescent="0.25">
      <c r="A270" s="413" t="s">
        <v>322</v>
      </c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413"/>
      <c r="T270" s="413"/>
      <c r="U270" s="413"/>
      <c r="V270" s="413"/>
      <c r="W270" s="413"/>
      <c r="X270" s="413"/>
      <c r="Y270" s="413"/>
      <c r="Z270" s="413"/>
      <c r="AA270" s="66"/>
      <c r="AB270" s="66"/>
      <c r="AC270" s="83"/>
    </row>
    <row r="271" spans="1:68" ht="27" customHeight="1" x14ac:dyDescent="0.25">
      <c r="A271" s="63" t="s">
        <v>407</v>
      </c>
      <c r="B271" s="63" t="s">
        <v>408</v>
      </c>
      <c r="C271" s="36">
        <v>4301133004</v>
      </c>
      <c r="D271" s="414">
        <v>4607111039774</v>
      </c>
      <c r="E271" s="414"/>
      <c r="F271" s="62">
        <v>0.25</v>
      </c>
      <c r="G271" s="37">
        <v>12</v>
      </c>
      <c r="H271" s="62">
        <v>3</v>
      </c>
      <c r="I271" s="62">
        <v>3.22</v>
      </c>
      <c r="J271" s="37">
        <v>70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517" t="s">
        <v>409</v>
      </c>
      <c r="Q271" s="416"/>
      <c r="R271" s="416"/>
      <c r="S271" s="416"/>
      <c r="T271" s="417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9" t="s">
        <v>410</v>
      </c>
      <c r="AG271" s="81"/>
      <c r="AJ271" s="87" t="s">
        <v>89</v>
      </c>
      <c r="AK271" s="87">
        <v>1</v>
      </c>
      <c r="BB271" s="280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21"/>
      <c r="B272" s="421"/>
      <c r="C272" s="421"/>
      <c r="D272" s="421"/>
      <c r="E272" s="421"/>
      <c r="F272" s="421"/>
      <c r="G272" s="421"/>
      <c r="H272" s="421"/>
      <c r="I272" s="421"/>
      <c r="J272" s="421"/>
      <c r="K272" s="421"/>
      <c r="L272" s="421"/>
      <c r="M272" s="421"/>
      <c r="N272" s="421"/>
      <c r="O272" s="422"/>
      <c r="P272" s="418" t="s">
        <v>40</v>
      </c>
      <c r="Q272" s="419"/>
      <c r="R272" s="419"/>
      <c r="S272" s="419"/>
      <c r="T272" s="419"/>
      <c r="U272" s="419"/>
      <c r="V272" s="420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21"/>
      <c r="B273" s="421"/>
      <c r="C273" s="421"/>
      <c r="D273" s="421"/>
      <c r="E273" s="421"/>
      <c r="F273" s="421"/>
      <c r="G273" s="421"/>
      <c r="H273" s="421"/>
      <c r="I273" s="421"/>
      <c r="J273" s="421"/>
      <c r="K273" s="421"/>
      <c r="L273" s="421"/>
      <c r="M273" s="421"/>
      <c r="N273" s="421"/>
      <c r="O273" s="422"/>
      <c r="P273" s="418" t="s">
        <v>40</v>
      </c>
      <c r="Q273" s="419"/>
      <c r="R273" s="419"/>
      <c r="S273" s="419"/>
      <c r="T273" s="419"/>
      <c r="U273" s="419"/>
      <c r="V273" s="420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413" t="s">
        <v>162</v>
      </c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3"/>
      <c r="O274" s="413"/>
      <c r="P274" s="413"/>
      <c r="Q274" s="413"/>
      <c r="R274" s="413"/>
      <c r="S274" s="413"/>
      <c r="T274" s="413"/>
      <c r="U274" s="413"/>
      <c r="V274" s="413"/>
      <c r="W274" s="413"/>
      <c r="X274" s="413"/>
      <c r="Y274" s="413"/>
      <c r="Z274" s="413"/>
      <c r="AA274" s="66"/>
      <c r="AB274" s="66"/>
      <c r="AC274" s="83"/>
    </row>
    <row r="275" spans="1:68" ht="37.5" customHeight="1" x14ac:dyDescent="0.25">
      <c r="A275" s="63" t="s">
        <v>411</v>
      </c>
      <c r="B275" s="63" t="s">
        <v>412</v>
      </c>
      <c r="C275" s="36">
        <v>4301135400</v>
      </c>
      <c r="D275" s="414">
        <v>4607111039361</v>
      </c>
      <c r="E275" s="414"/>
      <c r="F275" s="62">
        <v>0.25</v>
      </c>
      <c r="G275" s="37">
        <v>12</v>
      </c>
      <c r="H275" s="62">
        <v>3</v>
      </c>
      <c r="I275" s="62">
        <v>3.7035999999999998</v>
      </c>
      <c r="J275" s="37">
        <v>70</v>
      </c>
      <c r="K275" s="37" t="s">
        <v>97</v>
      </c>
      <c r="L275" s="37" t="s">
        <v>88</v>
      </c>
      <c r="M275" s="38" t="s">
        <v>86</v>
      </c>
      <c r="N275" s="38"/>
      <c r="O275" s="37">
        <v>180</v>
      </c>
      <c r="P275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416"/>
      <c r="R275" s="416"/>
      <c r="S275" s="416"/>
      <c r="T275" s="417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1" t="s">
        <v>410</v>
      </c>
      <c r="AG275" s="81"/>
      <c r="AJ275" s="87" t="s">
        <v>89</v>
      </c>
      <c r="AK275" s="87">
        <v>1</v>
      </c>
      <c r="BB275" s="282" t="s">
        <v>96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21"/>
      <c r="B276" s="421"/>
      <c r="C276" s="421"/>
      <c r="D276" s="421"/>
      <c r="E276" s="421"/>
      <c r="F276" s="421"/>
      <c r="G276" s="421"/>
      <c r="H276" s="421"/>
      <c r="I276" s="421"/>
      <c r="J276" s="421"/>
      <c r="K276" s="421"/>
      <c r="L276" s="421"/>
      <c r="M276" s="421"/>
      <c r="N276" s="421"/>
      <c r="O276" s="422"/>
      <c r="P276" s="418" t="s">
        <v>40</v>
      </c>
      <c r="Q276" s="419"/>
      <c r="R276" s="419"/>
      <c r="S276" s="419"/>
      <c r="T276" s="419"/>
      <c r="U276" s="419"/>
      <c r="V276" s="420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21"/>
      <c r="B277" s="421"/>
      <c r="C277" s="421"/>
      <c r="D277" s="421"/>
      <c r="E277" s="421"/>
      <c r="F277" s="421"/>
      <c r="G277" s="421"/>
      <c r="H277" s="421"/>
      <c r="I277" s="421"/>
      <c r="J277" s="421"/>
      <c r="K277" s="421"/>
      <c r="L277" s="421"/>
      <c r="M277" s="421"/>
      <c r="N277" s="421"/>
      <c r="O277" s="422"/>
      <c r="P277" s="418" t="s">
        <v>40</v>
      </c>
      <c r="Q277" s="419"/>
      <c r="R277" s="419"/>
      <c r="S277" s="419"/>
      <c r="T277" s="419"/>
      <c r="U277" s="419"/>
      <c r="V277" s="420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27.75" customHeight="1" x14ac:dyDescent="0.2">
      <c r="A278" s="411" t="s">
        <v>278</v>
      </c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  <c r="L278" s="411"/>
      <c r="M278" s="411"/>
      <c r="N278" s="411"/>
      <c r="O278" s="411"/>
      <c r="P278" s="411"/>
      <c r="Q278" s="411"/>
      <c r="R278" s="411"/>
      <c r="S278" s="411"/>
      <c r="T278" s="411"/>
      <c r="U278" s="411"/>
      <c r="V278" s="411"/>
      <c r="W278" s="411"/>
      <c r="X278" s="411"/>
      <c r="Y278" s="411"/>
      <c r="Z278" s="411"/>
      <c r="AA278" s="54"/>
      <c r="AB278" s="54"/>
      <c r="AC278" s="54"/>
    </row>
    <row r="279" spans="1:68" ht="16.5" customHeight="1" x14ac:dyDescent="0.25">
      <c r="A279" s="412" t="s">
        <v>278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412"/>
      <c r="AA279" s="65"/>
      <c r="AB279" s="65"/>
      <c r="AC279" s="82"/>
    </row>
    <row r="280" spans="1:68" ht="14.25" customHeight="1" x14ac:dyDescent="0.25">
      <c r="A280" s="413" t="s">
        <v>82</v>
      </c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3"/>
      <c r="O280" s="413"/>
      <c r="P280" s="413"/>
      <c r="Q280" s="413"/>
      <c r="R280" s="413"/>
      <c r="S280" s="413"/>
      <c r="T280" s="413"/>
      <c r="U280" s="413"/>
      <c r="V280" s="413"/>
      <c r="W280" s="413"/>
      <c r="X280" s="413"/>
      <c r="Y280" s="413"/>
      <c r="Z280" s="413"/>
      <c r="AA280" s="66"/>
      <c r="AB280" s="66"/>
      <c r="AC280" s="83"/>
    </row>
    <row r="281" spans="1:68" ht="27" customHeight="1" x14ac:dyDescent="0.25">
      <c r="A281" s="63" t="s">
        <v>413</v>
      </c>
      <c r="B281" s="63" t="s">
        <v>414</v>
      </c>
      <c r="C281" s="36">
        <v>4301071014</v>
      </c>
      <c r="D281" s="414">
        <v>4640242181264</v>
      </c>
      <c r="E281" s="414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87</v>
      </c>
      <c r="L281" s="37" t="s">
        <v>134</v>
      </c>
      <c r="M281" s="38" t="s">
        <v>86</v>
      </c>
      <c r="N281" s="38"/>
      <c r="O281" s="37">
        <v>180</v>
      </c>
      <c r="P281" s="519" t="s">
        <v>415</v>
      </c>
      <c r="Q281" s="416"/>
      <c r="R281" s="416"/>
      <c r="S281" s="416"/>
      <c r="T281" s="417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3" t="s">
        <v>416</v>
      </c>
      <c r="AG281" s="81"/>
      <c r="AJ281" s="87" t="s">
        <v>135</v>
      </c>
      <c r="AK281" s="87">
        <v>12</v>
      </c>
      <c r="BB281" s="284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417</v>
      </c>
      <c r="B282" s="63" t="s">
        <v>418</v>
      </c>
      <c r="C282" s="36">
        <v>4301071021</v>
      </c>
      <c r="D282" s="414">
        <v>4640242181325</v>
      </c>
      <c r="E282" s="414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87</v>
      </c>
      <c r="L282" s="37" t="s">
        <v>134</v>
      </c>
      <c r="M282" s="38" t="s">
        <v>86</v>
      </c>
      <c r="N282" s="38"/>
      <c r="O282" s="37">
        <v>180</v>
      </c>
      <c r="P282" s="520" t="s">
        <v>419</v>
      </c>
      <c r="Q282" s="416"/>
      <c r="R282" s="416"/>
      <c r="S282" s="416"/>
      <c r="T282" s="417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416</v>
      </c>
      <c r="AG282" s="81"/>
      <c r="AJ282" s="87" t="s">
        <v>135</v>
      </c>
      <c r="AK282" s="87">
        <v>12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420</v>
      </c>
      <c r="B283" s="63" t="s">
        <v>421</v>
      </c>
      <c r="C283" s="36">
        <v>4301070993</v>
      </c>
      <c r="D283" s="414">
        <v>4640242180670</v>
      </c>
      <c r="E283" s="414"/>
      <c r="F283" s="62">
        <v>1</v>
      </c>
      <c r="G283" s="37">
        <v>6</v>
      </c>
      <c r="H283" s="62">
        <v>6</v>
      </c>
      <c r="I283" s="62">
        <v>6.23</v>
      </c>
      <c r="J283" s="37">
        <v>84</v>
      </c>
      <c r="K283" s="37" t="s">
        <v>87</v>
      </c>
      <c r="L283" s="37" t="s">
        <v>134</v>
      </c>
      <c r="M283" s="38" t="s">
        <v>86</v>
      </c>
      <c r="N283" s="38"/>
      <c r="O283" s="37">
        <v>180</v>
      </c>
      <c r="P283" s="521" t="s">
        <v>422</v>
      </c>
      <c r="Q283" s="416"/>
      <c r="R283" s="416"/>
      <c r="S283" s="416"/>
      <c r="T283" s="417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423</v>
      </c>
      <c r="AG283" s="81"/>
      <c r="AJ283" s="87" t="s">
        <v>135</v>
      </c>
      <c r="AK283" s="87">
        <v>12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21"/>
      <c r="B284" s="421"/>
      <c r="C284" s="421"/>
      <c r="D284" s="421"/>
      <c r="E284" s="421"/>
      <c r="F284" s="421"/>
      <c r="G284" s="421"/>
      <c r="H284" s="421"/>
      <c r="I284" s="421"/>
      <c r="J284" s="421"/>
      <c r="K284" s="421"/>
      <c r="L284" s="421"/>
      <c r="M284" s="421"/>
      <c r="N284" s="421"/>
      <c r="O284" s="422"/>
      <c r="P284" s="418" t="s">
        <v>40</v>
      </c>
      <c r="Q284" s="419"/>
      <c r="R284" s="419"/>
      <c r="S284" s="419"/>
      <c r="T284" s="419"/>
      <c r="U284" s="419"/>
      <c r="V284" s="420"/>
      <c r="W284" s="42" t="s">
        <v>39</v>
      </c>
      <c r="X284" s="43">
        <f>IFERROR(SUM(X281:X283),"0")</f>
        <v>0</v>
      </c>
      <c r="Y284" s="43">
        <f>IFERROR(SUM(Y281:Y283),"0")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21"/>
      <c r="B285" s="421"/>
      <c r="C285" s="421"/>
      <c r="D285" s="421"/>
      <c r="E285" s="421"/>
      <c r="F285" s="421"/>
      <c r="G285" s="421"/>
      <c r="H285" s="421"/>
      <c r="I285" s="421"/>
      <c r="J285" s="421"/>
      <c r="K285" s="421"/>
      <c r="L285" s="421"/>
      <c r="M285" s="421"/>
      <c r="N285" s="421"/>
      <c r="O285" s="422"/>
      <c r="P285" s="418" t="s">
        <v>40</v>
      </c>
      <c r="Q285" s="419"/>
      <c r="R285" s="419"/>
      <c r="S285" s="419"/>
      <c r="T285" s="419"/>
      <c r="U285" s="419"/>
      <c r="V285" s="420"/>
      <c r="W285" s="42" t="s">
        <v>0</v>
      </c>
      <c r="X285" s="43">
        <f>IFERROR(SUMPRODUCT(X281:X283*H281:H283),"0")</f>
        <v>0</v>
      </c>
      <c r="Y285" s="43">
        <f>IFERROR(SUMPRODUCT(Y281:Y283*H281:H283),"0")</f>
        <v>0</v>
      </c>
      <c r="Z285" s="42"/>
      <c r="AA285" s="67"/>
      <c r="AB285" s="67"/>
      <c r="AC285" s="67"/>
    </row>
    <row r="286" spans="1:68" ht="14.25" customHeight="1" x14ac:dyDescent="0.25">
      <c r="A286" s="413" t="s">
        <v>183</v>
      </c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3"/>
      <c r="O286" s="413"/>
      <c r="P286" s="413"/>
      <c r="Q286" s="413"/>
      <c r="R286" s="413"/>
      <c r="S286" s="413"/>
      <c r="T286" s="413"/>
      <c r="U286" s="413"/>
      <c r="V286" s="413"/>
      <c r="W286" s="413"/>
      <c r="X286" s="413"/>
      <c r="Y286" s="413"/>
      <c r="Z286" s="413"/>
      <c r="AA286" s="66"/>
      <c r="AB286" s="66"/>
      <c r="AC286" s="83"/>
    </row>
    <row r="287" spans="1:68" ht="27" customHeight="1" x14ac:dyDescent="0.25">
      <c r="A287" s="63" t="s">
        <v>424</v>
      </c>
      <c r="B287" s="63" t="s">
        <v>425</v>
      </c>
      <c r="C287" s="36">
        <v>4301131019</v>
      </c>
      <c r="D287" s="414">
        <v>4640242180427</v>
      </c>
      <c r="E287" s="414"/>
      <c r="F287" s="62">
        <v>1.8</v>
      </c>
      <c r="G287" s="37">
        <v>1</v>
      </c>
      <c r="H287" s="62">
        <v>1.8</v>
      </c>
      <c r="I287" s="62">
        <v>1.915</v>
      </c>
      <c r="J287" s="37">
        <v>234</v>
      </c>
      <c r="K287" s="37" t="s">
        <v>174</v>
      </c>
      <c r="L287" s="37" t="s">
        <v>134</v>
      </c>
      <c r="M287" s="38" t="s">
        <v>86</v>
      </c>
      <c r="N287" s="38"/>
      <c r="O287" s="37">
        <v>180</v>
      </c>
      <c r="P287" s="522" t="s">
        <v>426</v>
      </c>
      <c r="Q287" s="416"/>
      <c r="R287" s="416"/>
      <c r="S287" s="416"/>
      <c r="T287" s="41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427</v>
      </c>
      <c r="AG287" s="81"/>
      <c r="AJ287" s="87" t="s">
        <v>135</v>
      </c>
      <c r="AK287" s="87">
        <v>18</v>
      </c>
      <c r="BB287" s="290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21"/>
      <c r="B288" s="421"/>
      <c r="C288" s="421"/>
      <c r="D288" s="421"/>
      <c r="E288" s="421"/>
      <c r="F288" s="421"/>
      <c r="G288" s="421"/>
      <c r="H288" s="421"/>
      <c r="I288" s="421"/>
      <c r="J288" s="421"/>
      <c r="K288" s="421"/>
      <c r="L288" s="421"/>
      <c r="M288" s="421"/>
      <c r="N288" s="421"/>
      <c r="O288" s="422"/>
      <c r="P288" s="418" t="s">
        <v>40</v>
      </c>
      <c r="Q288" s="419"/>
      <c r="R288" s="419"/>
      <c r="S288" s="419"/>
      <c r="T288" s="419"/>
      <c r="U288" s="419"/>
      <c r="V288" s="420"/>
      <c r="W288" s="42" t="s">
        <v>39</v>
      </c>
      <c r="X288" s="43">
        <f>IFERROR(SUM(X287:X287),"0")</f>
        <v>0</v>
      </c>
      <c r="Y288" s="43">
        <f>IFERROR(SUM(Y287:Y287),"0")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21"/>
      <c r="B289" s="421"/>
      <c r="C289" s="421"/>
      <c r="D289" s="421"/>
      <c r="E289" s="421"/>
      <c r="F289" s="421"/>
      <c r="G289" s="421"/>
      <c r="H289" s="421"/>
      <c r="I289" s="421"/>
      <c r="J289" s="421"/>
      <c r="K289" s="421"/>
      <c r="L289" s="421"/>
      <c r="M289" s="421"/>
      <c r="N289" s="421"/>
      <c r="O289" s="422"/>
      <c r="P289" s="418" t="s">
        <v>40</v>
      </c>
      <c r="Q289" s="419"/>
      <c r="R289" s="419"/>
      <c r="S289" s="419"/>
      <c r="T289" s="419"/>
      <c r="U289" s="419"/>
      <c r="V289" s="420"/>
      <c r="W289" s="42" t="s">
        <v>0</v>
      </c>
      <c r="X289" s="43">
        <f>IFERROR(SUMPRODUCT(X287:X287*H287:H287),"0")</f>
        <v>0</v>
      </c>
      <c r="Y289" s="43">
        <f>IFERROR(SUMPRODUCT(Y287:Y287*H287:H287),"0")</f>
        <v>0</v>
      </c>
      <c r="Z289" s="42"/>
      <c r="AA289" s="67"/>
      <c r="AB289" s="67"/>
      <c r="AC289" s="67"/>
    </row>
    <row r="290" spans="1:68" ht="14.25" customHeight="1" x14ac:dyDescent="0.25">
      <c r="A290" s="413" t="s">
        <v>91</v>
      </c>
      <c r="B290" s="413"/>
      <c r="C290" s="413"/>
      <c r="D290" s="413"/>
      <c r="E290" s="413"/>
      <c r="F290" s="413"/>
      <c r="G290" s="413"/>
      <c r="H290" s="413"/>
      <c r="I290" s="413"/>
      <c r="J290" s="413"/>
      <c r="K290" s="413"/>
      <c r="L290" s="413"/>
      <c r="M290" s="413"/>
      <c r="N290" s="413"/>
      <c r="O290" s="413"/>
      <c r="P290" s="413"/>
      <c r="Q290" s="413"/>
      <c r="R290" s="413"/>
      <c r="S290" s="413"/>
      <c r="T290" s="413"/>
      <c r="U290" s="413"/>
      <c r="V290" s="413"/>
      <c r="W290" s="413"/>
      <c r="X290" s="413"/>
      <c r="Y290" s="413"/>
      <c r="Z290" s="413"/>
      <c r="AA290" s="66"/>
      <c r="AB290" s="66"/>
      <c r="AC290" s="83"/>
    </row>
    <row r="291" spans="1:68" ht="27" customHeight="1" x14ac:dyDescent="0.25">
      <c r="A291" s="63" t="s">
        <v>428</v>
      </c>
      <c r="B291" s="63" t="s">
        <v>429</v>
      </c>
      <c r="C291" s="36">
        <v>4301132080</v>
      </c>
      <c r="D291" s="414">
        <v>4640242180397</v>
      </c>
      <c r="E291" s="414"/>
      <c r="F291" s="62">
        <v>1</v>
      </c>
      <c r="G291" s="37">
        <v>6</v>
      </c>
      <c r="H291" s="62">
        <v>6</v>
      </c>
      <c r="I291" s="62">
        <v>6.26</v>
      </c>
      <c r="J291" s="37">
        <v>84</v>
      </c>
      <c r="K291" s="37" t="s">
        <v>87</v>
      </c>
      <c r="L291" s="37" t="s">
        <v>127</v>
      </c>
      <c r="M291" s="38" t="s">
        <v>86</v>
      </c>
      <c r="N291" s="38"/>
      <c r="O291" s="37">
        <v>180</v>
      </c>
      <c r="P291" s="523" t="s">
        <v>430</v>
      </c>
      <c r="Q291" s="416"/>
      <c r="R291" s="416"/>
      <c r="S291" s="416"/>
      <c r="T291" s="417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431</v>
      </c>
      <c r="AG291" s="81"/>
      <c r="AJ291" s="87" t="s">
        <v>128</v>
      </c>
      <c r="AK291" s="87">
        <v>84</v>
      </c>
      <c r="BB291" s="292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432</v>
      </c>
      <c r="B292" s="63" t="s">
        <v>433</v>
      </c>
      <c r="C292" s="36">
        <v>4301132104</v>
      </c>
      <c r="D292" s="414">
        <v>4640242181219</v>
      </c>
      <c r="E292" s="414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174</v>
      </c>
      <c r="L292" s="37" t="s">
        <v>134</v>
      </c>
      <c r="M292" s="38" t="s">
        <v>86</v>
      </c>
      <c r="N292" s="38"/>
      <c r="O292" s="37">
        <v>180</v>
      </c>
      <c r="P292" s="524" t="s">
        <v>434</v>
      </c>
      <c r="Q292" s="416"/>
      <c r="R292" s="416"/>
      <c r="S292" s="416"/>
      <c r="T292" s="417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3" t="s">
        <v>431</v>
      </c>
      <c r="AG292" s="81"/>
      <c r="AJ292" s="87" t="s">
        <v>135</v>
      </c>
      <c r="AK292" s="87">
        <v>18</v>
      </c>
      <c r="BB292" s="294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21"/>
      <c r="B293" s="421"/>
      <c r="C293" s="421"/>
      <c r="D293" s="421"/>
      <c r="E293" s="421"/>
      <c r="F293" s="421"/>
      <c r="G293" s="421"/>
      <c r="H293" s="421"/>
      <c r="I293" s="421"/>
      <c r="J293" s="421"/>
      <c r="K293" s="421"/>
      <c r="L293" s="421"/>
      <c r="M293" s="421"/>
      <c r="N293" s="421"/>
      <c r="O293" s="422"/>
      <c r="P293" s="418" t="s">
        <v>40</v>
      </c>
      <c r="Q293" s="419"/>
      <c r="R293" s="419"/>
      <c r="S293" s="419"/>
      <c r="T293" s="419"/>
      <c r="U293" s="419"/>
      <c r="V293" s="420"/>
      <c r="W293" s="42" t="s">
        <v>39</v>
      </c>
      <c r="X293" s="43">
        <f>IFERROR(SUM(X291:X292),"0")</f>
        <v>0</v>
      </c>
      <c r="Y293" s="43">
        <f>IFERROR(SUM(Y291:Y292),"0")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21"/>
      <c r="B294" s="421"/>
      <c r="C294" s="421"/>
      <c r="D294" s="421"/>
      <c r="E294" s="421"/>
      <c r="F294" s="421"/>
      <c r="G294" s="421"/>
      <c r="H294" s="421"/>
      <c r="I294" s="421"/>
      <c r="J294" s="421"/>
      <c r="K294" s="421"/>
      <c r="L294" s="421"/>
      <c r="M294" s="421"/>
      <c r="N294" s="421"/>
      <c r="O294" s="422"/>
      <c r="P294" s="418" t="s">
        <v>40</v>
      </c>
      <c r="Q294" s="419"/>
      <c r="R294" s="419"/>
      <c r="S294" s="419"/>
      <c r="T294" s="419"/>
      <c r="U294" s="419"/>
      <c r="V294" s="420"/>
      <c r="W294" s="42" t="s">
        <v>0</v>
      </c>
      <c r="X294" s="43">
        <f>IFERROR(SUMPRODUCT(X291:X292*H291:H292),"0")</f>
        <v>0</v>
      </c>
      <c r="Y294" s="43">
        <f>IFERROR(SUMPRODUCT(Y291:Y292*H291:H292),"0")</f>
        <v>0</v>
      </c>
      <c r="Z294" s="42"/>
      <c r="AA294" s="67"/>
      <c r="AB294" s="67"/>
      <c r="AC294" s="67"/>
    </row>
    <row r="295" spans="1:68" ht="14.25" customHeight="1" x14ac:dyDescent="0.25">
      <c r="A295" s="413" t="s">
        <v>156</v>
      </c>
      <c r="B295" s="413"/>
      <c r="C295" s="413"/>
      <c r="D295" s="413"/>
      <c r="E295" s="413"/>
      <c r="F295" s="413"/>
      <c r="G295" s="413"/>
      <c r="H295" s="413"/>
      <c r="I295" s="413"/>
      <c r="J295" s="413"/>
      <c r="K295" s="413"/>
      <c r="L295" s="413"/>
      <c r="M295" s="413"/>
      <c r="N295" s="413"/>
      <c r="O295" s="413"/>
      <c r="P295" s="413"/>
      <c r="Q295" s="413"/>
      <c r="R295" s="413"/>
      <c r="S295" s="413"/>
      <c r="T295" s="413"/>
      <c r="U295" s="413"/>
      <c r="V295" s="413"/>
      <c r="W295" s="413"/>
      <c r="X295" s="413"/>
      <c r="Y295" s="413"/>
      <c r="Z295" s="413"/>
      <c r="AA295" s="66"/>
      <c r="AB295" s="66"/>
      <c r="AC295" s="83"/>
    </row>
    <row r="296" spans="1:68" ht="27" customHeight="1" x14ac:dyDescent="0.25">
      <c r="A296" s="63" t="s">
        <v>435</v>
      </c>
      <c r="B296" s="63" t="s">
        <v>436</v>
      </c>
      <c r="C296" s="36">
        <v>4301136028</v>
      </c>
      <c r="D296" s="414">
        <v>4640242180304</v>
      </c>
      <c r="E296" s="414"/>
      <c r="F296" s="62">
        <v>2.7</v>
      </c>
      <c r="G296" s="37">
        <v>1</v>
      </c>
      <c r="H296" s="62">
        <v>2.7</v>
      </c>
      <c r="I296" s="62">
        <v>2.8906000000000001</v>
      </c>
      <c r="J296" s="37">
        <v>126</v>
      </c>
      <c r="K296" s="37" t="s">
        <v>97</v>
      </c>
      <c r="L296" s="37" t="s">
        <v>134</v>
      </c>
      <c r="M296" s="38" t="s">
        <v>86</v>
      </c>
      <c r="N296" s="38"/>
      <c r="O296" s="37">
        <v>180</v>
      </c>
      <c r="P296" s="525" t="s">
        <v>437</v>
      </c>
      <c r="Q296" s="416"/>
      <c r="R296" s="416"/>
      <c r="S296" s="416"/>
      <c r="T296" s="417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438</v>
      </c>
      <c r="AG296" s="81"/>
      <c r="AJ296" s="87" t="s">
        <v>135</v>
      </c>
      <c r="AK296" s="87">
        <v>14</v>
      </c>
      <c r="BB296" s="296" t="s">
        <v>96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439</v>
      </c>
      <c r="B297" s="63" t="s">
        <v>440</v>
      </c>
      <c r="C297" s="36">
        <v>4301136026</v>
      </c>
      <c r="D297" s="414">
        <v>4640242180236</v>
      </c>
      <c r="E297" s="414"/>
      <c r="F297" s="62">
        <v>5</v>
      </c>
      <c r="G297" s="37">
        <v>1</v>
      </c>
      <c r="H297" s="62">
        <v>5</v>
      </c>
      <c r="I297" s="62">
        <v>5.2350000000000003</v>
      </c>
      <c r="J297" s="37">
        <v>84</v>
      </c>
      <c r="K297" s="37" t="s">
        <v>87</v>
      </c>
      <c r="L297" s="37" t="s">
        <v>134</v>
      </c>
      <c r="M297" s="38" t="s">
        <v>86</v>
      </c>
      <c r="N297" s="38"/>
      <c r="O297" s="37">
        <v>180</v>
      </c>
      <c r="P297" s="526" t="s">
        <v>441</v>
      </c>
      <c r="Q297" s="416"/>
      <c r="R297" s="416"/>
      <c r="S297" s="416"/>
      <c r="T297" s="417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7" t="s">
        <v>438</v>
      </c>
      <c r="AG297" s="81"/>
      <c r="AJ297" s="87" t="s">
        <v>135</v>
      </c>
      <c r="AK297" s="87">
        <v>12</v>
      </c>
      <c r="BB297" s="298" t="s">
        <v>96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442</v>
      </c>
      <c r="B298" s="63" t="s">
        <v>443</v>
      </c>
      <c r="C298" s="36">
        <v>4301136029</v>
      </c>
      <c r="D298" s="414">
        <v>4640242180410</v>
      </c>
      <c r="E298" s="414"/>
      <c r="F298" s="62">
        <v>2.2400000000000002</v>
      </c>
      <c r="G298" s="37">
        <v>1</v>
      </c>
      <c r="H298" s="62">
        <v>2.2400000000000002</v>
      </c>
      <c r="I298" s="62">
        <v>2.4319999999999999</v>
      </c>
      <c r="J298" s="37">
        <v>126</v>
      </c>
      <c r="K298" s="37" t="s">
        <v>97</v>
      </c>
      <c r="L298" s="37" t="s">
        <v>134</v>
      </c>
      <c r="M298" s="38" t="s">
        <v>86</v>
      </c>
      <c r="N298" s="38"/>
      <c r="O298" s="37">
        <v>180</v>
      </c>
      <c r="P298" s="5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416"/>
      <c r="R298" s="416"/>
      <c r="S298" s="416"/>
      <c r="T298" s="417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438</v>
      </c>
      <c r="AG298" s="81"/>
      <c r="AJ298" s="87" t="s">
        <v>135</v>
      </c>
      <c r="AK298" s="87">
        <v>14</v>
      </c>
      <c r="BB298" s="300" t="s">
        <v>96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421"/>
      <c r="B299" s="421"/>
      <c r="C299" s="421"/>
      <c r="D299" s="421"/>
      <c r="E299" s="421"/>
      <c r="F299" s="421"/>
      <c r="G299" s="421"/>
      <c r="H299" s="421"/>
      <c r="I299" s="421"/>
      <c r="J299" s="421"/>
      <c r="K299" s="421"/>
      <c r="L299" s="421"/>
      <c r="M299" s="421"/>
      <c r="N299" s="421"/>
      <c r="O299" s="422"/>
      <c r="P299" s="418" t="s">
        <v>40</v>
      </c>
      <c r="Q299" s="419"/>
      <c r="R299" s="419"/>
      <c r="S299" s="419"/>
      <c r="T299" s="419"/>
      <c r="U299" s="419"/>
      <c r="V299" s="420"/>
      <c r="W299" s="42" t="s">
        <v>39</v>
      </c>
      <c r="X299" s="43">
        <f>IFERROR(SUM(X296:X298),"0")</f>
        <v>0</v>
      </c>
      <c r="Y299" s="43">
        <f>IFERROR(SUM(Y296:Y298),"0")</f>
        <v>0</v>
      </c>
      <c r="Z299" s="43">
        <f>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421"/>
      <c r="B300" s="421"/>
      <c r="C300" s="421"/>
      <c r="D300" s="421"/>
      <c r="E300" s="421"/>
      <c r="F300" s="421"/>
      <c r="G300" s="421"/>
      <c r="H300" s="421"/>
      <c r="I300" s="421"/>
      <c r="J300" s="421"/>
      <c r="K300" s="421"/>
      <c r="L300" s="421"/>
      <c r="M300" s="421"/>
      <c r="N300" s="421"/>
      <c r="O300" s="422"/>
      <c r="P300" s="418" t="s">
        <v>40</v>
      </c>
      <c r="Q300" s="419"/>
      <c r="R300" s="419"/>
      <c r="S300" s="419"/>
      <c r="T300" s="419"/>
      <c r="U300" s="419"/>
      <c r="V300" s="420"/>
      <c r="W300" s="42" t="s">
        <v>0</v>
      </c>
      <c r="X300" s="43">
        <f>IFERROR(SUMPRODUCT(X296:X298*H296:H298),"0")</f>
        <v>0</v>
      </c>
      <c r="Y300" s="43">
        <f>IFERROR(SUMPRODUCT(Y296:Y298*H296:H298),"0")</f>
        <v>0</v>
      </c>
      <c r="Z300" s="42"/>
      <c r="AA300" s="67"/>
      <c r="AB300" s="67"/>
      <c r="AC300" s="67"/>
    </row>
    <row r="301" spans="1:68" ht="14.25" customHeight="1" x14ac:dyDescent="0.25">
      <c r="A301" s="413" t="s">
        <v>162</v>
      </c>
      <c r="B301" s="413"/>
      <c r="C301" s="413"/>
      <c r="D301" s="413"/>
      <c r="E301" s="413"/>
      <c r="F301" s="413"/>
      <c r="G301" s="413"/>
      <c r="H301" s="413"/>
      <c r="I301" s="413"/>
      <c r="J301" s="413"/>
      <c r="K301" s="413"/>
      <c r="L301" s="413"/>
      <c r="M301" s="413"/>
      <c r="N301" s="413"/>
      <c r="O301" s="413"/>
      <c r="P301" s="413"/>
      <c r="Q301" s="413"/>
      <c r="R301" s="413"/>
      <c r="S301" s="413"/>
      <c r="T301" s="413"/>
      <c r="U301" s="413"/>
      <c r="V301" s="413"/>
      <c r="W301" s="413"/>
      <c r="X301" s="413"/>
      <c r="Y301" s="413"/>
      <c r="Z301" s="413"/>
      <c r="AA301" s="66"/>
      <c r="AB301" s="66"/>
      <c r="AC301" s="83"/>
    </row>
    <row r="302" spans="1:68" ht="27" customHeight="1" x14ac:dyDescent="0.25">
      <c r="A302" s="63" t="s">
        <v>444</v>
      </c>
      <c r="B302" s="63" t="s">
        <v>445</v>
      </c>
      <c r="C302" s="36">
        <v>4301135504</v>
      </c>
      <c r="D302" s="414">
        <v>4640242181554</v>
      </c>
      <c r="E302" s="414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8" t="s">
        <v>446</v>
      </c>
      <c r="Q302" s="416"/>
      <c r="R302" s="416"/>
      <c r="S302" s="416"/>
      <c r="T302" s="41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ref="Y302:Y322" si="24"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1" t="s">
        <v>447</v>
      </c>
      <c r="AG302" s="81"/>
      <c r="AJ302" s="87" t="s">
        <v>89</v>
      </c>
      <c r="AK302" s="87">
        <v>1</v>
      </c>
      <c r="BB302" s="302" t="s">
        <v>96</v>
      </c>
      <c r="BM302" s="81">
        <f t="shared" ref="BM302:BM322" si="25">IFERROR(X302*I302,"0")</f>
        <v>0</v>
      </c>
      <c r="BN302" s="81">
        <f t="shared" ref="BN302:BN322" si="26">IFERROR(Y302*I302,"0")</f>
        <v>0</v>
      </c>
      <c r="BO302" s="81">
        <f t="shared" ref="BO302:BO322" si="27">IFERROR(X302/J302,"0")</f>
        <v>0</v>
      </c>
      <c r="BP302" s="81">
        <f t="shared" ref="BP302:BP322" si="28">IFERROR(Y302/J302,"0")</f>
        <v>0</v>
      </c>
    </row>
    <row r="303" spans="1:68" ht="27" customHeight="1" x14ac:dyDescent="0.25">
      <c r="A303" s="63" t="s">
        <v>448</v>
      </c>
      <c r="B303" s="63" t="s">
        <v>449</v>
      </c>
      <c r="C303" s="36">
        <v>4301135394</v>
      </c>
      <c r="D303" s="414">
        <v>4640242181561</v>
      </c>
      <c r="E303" s="414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134</v>
      </c>
      <c r="M303" s="38" t="s">
        <v>86</v>
      </c>
      <c r="N303" s="38"/>
      <c r="O303" s="37">
        <v>180</v>
      </c>
      <c r="P303" s="529" t="s">
        <v>450</v>
      </c>
      <c r="Q303" s="416"/>
      <c r="R303" s="416"/>
      <c r="S303" s="416"/>
      <c r="T303" s="41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3" t="s">
        <v>451</v>
      </c>
      <c r="AG303" s="81"/>
      <c r="AJ303" s="87" t="s">
        <v>135</v>
      </c>
      <c r="AK303" s="87">
        <v>14</v>
      </c>
      <c r="BB303" s="304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452</v>
      </c>
      <c r="B304" s="63" t="s">
        <v>453</v>
      </c>
      <c r="C304" s="36">
        <v>4301135552</v>
      </c>
      <c r="D304" s="414">
        <v>4640242181431</v>
      </c>
      <c r="E304" s="414"/>
      <c r="F304" s="62">
        <v>3.5</v>
      </c>
      <c r="G304" s="37">
        <v>1</v>
      </c>
      <c r="H304" s="62">
        <v>3.5</v>
      </c>
      <c r="I304" s="62">
        <v>3.6920000000000002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30" t="s">
        <v>454</v>
      </c>
      <c r="Q304" s="416"/>
      <c r="R304" s="416"/>
      <c r="S304" s="416"/>
      <c r="T304" s="41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05" t="s">
        <v>455</v>
      </c>
      <c r="AG304" s="81"/>
      <c r="AJ304" s="87" t="s">
        <v>89</v>
      </c>
      <c r="AK304" s="87">
        <v>1</v>
      </c>
      <c r="BB304" s="306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456</v>
      </c>
      <c r="B305" s="63" t="s">
        <v>457</v>
      </c>
      <c r="C305" s="36">
        <v>4301135374</v>
      </c>
      <c r="D305" s="414">
        <v>4640242181424</v>
      </c>
      <c r="E305" s="414"/>
      <c r="F305" s="62">
        <v>5.5</v>
      </c>
      <c r="G305" s="37">
        <v>1</v>
      </c>
      <c r="H305" s="62">
        <v>5.5</v>
      </c>
      <c r="I305" s="62">
        <v>5.7350000000000003</v>
      </c>
      <c r="J305" s="37">
        <v>84</v>
      </c>
      <c r="K305" s="37" t="s">
        <v>87</v>
      </c>
      <c r="L305" s="37" t="s">
        <v>134</v>
      </c>
      <c r="M305" s="38" t="s">
        <v>86</v>
      </c>
      <c r="N305" s="38"/>
      <c r="O305" s="37">
        <v>180</v>
      </c>
      <c r="P305" s="531" t="s">
        <v>458</v>
      </c>
      <c r="Q305" s="416"/>
      <c r="R305" s="416"/>
      <c r="S305" s="416"/>
      <c r="T305" s="41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07" t="s">
        <v>447</v>
      </c>
      <c r="AG305" s="81"/>
      <c r="AJ305" s="87" t="s">
        <v>135</v>
      </c>
      <c r="AK305" s="87">
        <v>12</v>
      </c>
      <c r="BB305" s="308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459</v>
      </c>
      <c r="B306" s="63" t="s">
        <v>460</v>
      </c>
      <c r="C306" s="36">
        <v>4301135320</v>
      </c>
      <c r="D306" s="414">
        <v>4640242181592</v>
      </c>
      <c r="E306" s="414"/>
      <c r="F306" s="62">
        <v>3.5</v>
      </c>
      <c r="G306" s="37">
        <v>1</v>
      </c>
      <c r="H306" s="62">
        <v>3.5</v>
      </c>
      <c r="I306" s="62">
        <v>3.6850000000000001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2" t="s">
        <v>461</v>
      </c>
      <c r="Q306" s="416"/>
      <c r="R306" s="416"/>
      <c r="S306" s="416"/>
      <c r="T306" s="41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ref="Z306:Z313" si="29">IFERROR(IF(X306="","",X306*0.00936),"")</f>
        <v>0</v>
      </c>
      <c r="AA306" s="68" t="s">
        <v>46</v>
      </c>
      <c r="AB306" s="69" t="s">
        <v>46</v>
      </c>
      <c r="AC306" s="309" t="s">
        <v>462</v>
      </c>
      <c r="AG306" s="81"/>
      <c r="AJ306" s="87" t="s">
        <v>89</v>
      </c>
      <c r="AK306" s="87">
        <v>1</v>
      </c>
      <c r="BB306" s="310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463</v>
      </c>
      <c r="B307" s="63" t="s">
        <v>464</v>
      </c>
      <c r="C307" s="36">
        <v>4301135405</v>
      </c>
      <c r="D307" s="414">
        <v>4640242181523</v>
      </c>
      <c r="E307" s="414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97</v>
      </c>
      <c r="L307" s="37" t="s">
        <v>134</v>
      </c>
      <c r="M307" s="38" t="s">
        <v>86</v>
      </c>
      <c r="N307" s="38"/>
      <c r="O307" s="37">
        <v>180</v>
      </c>
      <c r="P307" s="533" t="s">
        <v>465</v>
      </c>
      <c r="Q307" s="416"/>
      <c r="R307" s="416"/>
      <c r="S307" s="416"/>
      <c r="T307" s="41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451</v>
      </c>
      <c r="AG307" s="81"/>
      <c r="AJ307" s="87" t="s">
        <v>135</v>
      </c>
      <c r="AK307" s="87">
        <v>14</v>
      </c>
      <c r="BB307" s="312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466</v>
      </c>
      <c r="B308" s="63" t="s">
        <v>467</v>
      </c>
      <c r="C308" s="36">
        <v>4301135404</v>
      </c>
      <c r="D308" s="414">
        <v>4640242181516</v>
      </c>
      <c r="E308" s="414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34" t="s">
        <v>468</v>
      </c>
      <c r="Q308" s="416"/>
      <c r="R308" s="416"/>
      <c r="S308" s="416"/>
      <c r="T308" s="41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455</v>
      </c>
      <c r="AG308" s="81"/>
      <c r="AJ308" s="87" t="s">
        <v>89</v>
      </c>
      <c r="AK308" s="87">
        <v>1</v>
      </c>
      <c r="BB308" s="314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37.5" customHeight="1" x14ac:dyDescent="0.25">
      <c r="A309" s="63" t="s">
        <v>469</v>
      </c>
      <c r="B309" s="63" t="s">
        <v>470</v>
      </c>
      <c r="C309" s="36">
        <v>4301135402</v>
      </c>
      <c r="D309" s="414">
        <v>4640242181493</v>
      </c>
      <c r="E309" s="414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35" t="s">
        <v>471</v>
      </c>
      <c r="Q309" s="416"/>
      <c r="R309" s="416"/>
      <c r="S309" s="416"/>
      <c r="T309" s="41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447</v>
      </c>
      <c r="AG309" s="81"/>
      <c r="AJ309" s="87" t="s">
        <v>89</v>
      </c>
      <c r="AK309" s="87">
        <v>1</v>
      </c>
      <c r="BB309" s="316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472</v>
      </c>
      <c r="B310" s="63" t="s">
        <v>473</v>
      </c>
      <c r="C310" s="36">
        <v>4301135375</v>
      </c>
      <c r="D310" s="414">
        <v>4640242181486</v>
      </c>
      <c r="E310" s="414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97</v>
      </c>
      <c r="L310" s="37" t="s">
        <v>134</v>
      </c>
      <c r="M310" s="38" t="s">
        <v>86</v>
      </c>
      <c r="N310" s="38"/>
      <c r="O310" s="37">
        <v>180</v>
      </c>
      <c r="P310" s="536" t="s">
        <v>474</v>
      </c>
      <c r="Q310" s="416"/>
      <c r="R310" s="416"/>
      <c r="S310" s="416"/>
      <c r="T310" s="41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447</v>
      </c>
      <c r="AG310" s="81"/>
      <c r="AJ310" s="87" t="s">
        <v>135</v>
      </c>
      <c r="AK310" s="87">
        <v>14</v>
      </c>
      <c r="BB310" s="318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475</v>
      </c>
      <c r="B311" s="63" t="s">
        <v>476</v>
      </c>
      <c r="C311" s="36">
        <v>4301135403</v>
      </c>
      <c r="D311" s="414">
        <v>4640242181509</v>
      </c>
      <c r="E311" s="414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97</v>
      </c>
      <c r="L311" s="37" t="s">
        <v>134</v>
      </c>
      <c r="M311" s="38" t="s">
        <v>86</v>
      </c>
      <c r="N311" s="38"/>
      <c r="O311" s="37">
        <v>180</v>
      </c>
      <c r="P311" s="537" t="s">
        <v>477</v>
      </c>
      <c r="Q311" s="416"/>
      <c r="R311" s="416"/>
      <c r="S311" s="416"/>
      <c r="T311" s="41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447</v>
      </c>
      <c r="AG311" s="81"/>
      <c r="AJ311" s="87" t="s">
        <v>135</v>
      </c>
      <c r="AK311" s="87">
        <v>14</v>
      </c>
      <c r="BB311" s="320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478</v>
      </c>
      <c r="B312" s="63" t="s">
        <v>479</v>
      </c>
      <c r="C312" s="36">
        <v>4301135304</v>
      </c>
      <c r="D312" s="414">
        <v>4640242181240</v>
      </c>
      <c r="E312" s="414"/>
      <c r="F312" s="62">
        <v>0.3</v>
      </c>
      <c r="G312" s="37">
        <v>9</v>
      </c>
      <c r="H312" s="62">
        <v>2.7</v>
      </c>
      <c r="I312" s="62">
        <v>2.88</v>
      </c>
      <c r="J312" s="37">
        <v>126</v>
      </c>
      <c r="K312" s="37" t="s">
        <v>97</v>
      </c>
      <c r="L312" s="37" t="s">
        <v>134</v>
      </c>
      <c r="M312" s="38" t="s">
        <v>86</v>
      </c>
      <c r="N312" s="38"/>
      <c r="O312" s="37">
        <v>180</v>
      </c>
      <c r="P312" s="538" t="s">
        <v>480</v>
      </c>
      <c r="Q312" s="416"/>
      <c r="R312" s="416"/>
      <c r="S312" s="416"/>
      <c r="T312" s="41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447</v>
      </c>
      <c r="AG312" s="81"/>
      <c r="AJ312" s="87" t="s">
        <v>135</v>
      </c>
      <c r="AK312" s="87">
        <v>14</v>
      </c>
      <c r="BB312" s="322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481</v>
      </c>
      <c r="B313" s="63" t="s">
        <v>482</v>
      </c>
      <c r="C313" s="36">
        <v>4301135310</v>
      </c>
      <c r="D313" s="414">
        <v>4640242181318</v>
      </c>
      <c r="E313" s="414"/>
      <c r="F313" s="62">
        <v>0.3</v>
      </c>
      <c r="G313" s="37">
        <v>9</v>
      </c>
      <c r="H313" s="62">
        <v>2.7</v>
      </c>
      <c r="I313" s="62">
        <v>2.988</v>
      </c>
      <c r="J313" s="37">
        <v>126</v>
      </c>
      <c r="K313" s="37" t="s">
        <v>97</v>
      </c>
      <c r="L313" s="37" t="s">
        <v>134</v>
      </c>
      <c r="M313" s="38" t="s">
        <v>86</v>
      </c>
      <c r="N313" s="38"/>
      <c r="O313" s="37">
        <v>180</v>
      </c>
      <c r="P313" s="539" t="s">
        <v>483</v>
      </c>
      <c r="Q313" s="416"/>
      <c r="R313" s="416"/>
      <c r="S313" s="416"/>
      <c r="T313" s="41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451</v>
      </c>
      <c r="AG313" s="81"/>
      <c r="AJ313" s="87" t="s">
        <v>135</v>
      </c>
      <c r="AK313" s="87">
        <v>14</v>
      </c>
      <c r="BB313" s="324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484</v>
      </c>
      <c r="B314" s="63" t="s">
        <v>485</v>
      </c>
      <c r="C314" s="36">
        <v>4301135306</v>
      </c>
      <c r="D314" s="414">
        <v>4640242181578</v>
      </c>
      <c r="E314" s="414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174</v>
      </c>
      <c r="L314" s="37" t="s">
        <v>134</v>
      </c>
      <c r="M314" s="38" t="s">
        <v>86</v>
      </c>
      <c r="N314" s="38"/>
      <c r="O314" s="37">
        <v>180</v>
      </c>
      <c r="P314" s="540" t="s">
        <v>486</v>
      </c>
      <c r="Q314" s="416"/>
      <c r="R314" s="416"/>
      <c r="S314" s="416"/>
      <c r="T314" s="41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447</v>
      </c>
      <c r="AG314" s="81"/>
      <c r="AJ314" s="87" t="s">
        <v>135</v>
      </c>
      <c r="AK314" s="87">
        <v>18</v>
      </c>
      <c r="BB314" s="326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487</v>
      </c>
      <c r="B315" s="63" t="s">
        <v>488</v>
      </c>
      <c r="C315" s="36">
        <v>4301135305</v>
      </c>
      <c r="D315" s="414">
        <v>4640242181394</v>
      </c>
      <c r="E315" s="414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174</v>
      </c>
      <c r="L315" s="37" t="s">
        <v>134</v>
      </c>
      <c r="M315" s="38" t="s">
        <v>86</v>
      </c>
      <c r="N315" s="38"/>
      <c r="O315" s="37">
        <v>180</v>
      </c>
      <c r="P315" s="541" t="s">
        <v>489</v>
      </c>
      <c r="Q315" s="416"/>
      <c r="R315" s="416"/>
      <c r="S315" s="416"/>
      <c r="T315" s="41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447</v>
      </c>
      <c r="AG315" s="81"/>
      <c r="AJ315" s="87" t="s">
        <v>135</v>
      </c>
      <c r="AK315" s="87">
        <v>18</v>
      </c>
      <c r="BB315" s="328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490</v>
      </c>
      <c r="B316" s="63" t="s">
        <v>491</v>
      </c>
      <c r="C316" s="36">
        <v>4301135309</v>
      </c>
      <c r="D316" s="414">
        <v>4640242181332</v>
      </c>
      <c r="E316" s="414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174</v>
      </c>
      <c r="L316" s="37" t="s">
        <v>134</v>
      </c>
      <c r="M316" s="38" t="s">
        <v>86</v>
      </c>
      <c r="N316" s="38"/>
      <c r="O316" s="37">
        <v>180</v>
      </c>
      <c r="P316" s="542" t="s">
        <v>492</v>
      </c>
      <c r="Q316" s="416"/>
      <c r="R316" s="416"/>
      <c r="S316" s="416"/>
      <c r="T316" s="41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447</v>
      </c>
      <c r="AG316" s="81"/>
      <c r="AJ316" s="87" t="s">
        <v>135</v>
      </c>
      <c r="AK316" s="87">
        <v>18</v>
      </c>
      <c r="BB316" s="330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493</v>
      </c>
      <c r="B317" s="63" t="s">
        <v>494</v>
      </c>
      <c r="C317" s="36">
        <v>4301135308</v>
      </c>
      <c r="D317" s="414">
        <v>4640242181349</v>
      </c>
      <c r="E317" s="414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174</v>
      </c>
      <c r="L317" s="37" t="s">
        <v>134</v>
      </c>
      <c r="M317" s="38" t="s">
        <v>86</v>
      </c>
      <c r="N317" s="38"/>
      <c r="O317" s="37">
        <v>180</v>
      </c>
      <c r="P317" s="543" t="s">
        <v>495</v>
      </c>
      <c r="Q317" s="416"/>
      <c r="R317" s="416"/>
      <c r="S317" s="416"/>
      <c r="T317" s="417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447</v>
      </c>
      <c r="AG317" s="81"/>
      <c r="AJ317" s="87" t="s">
        <v>135</v>
      </c>
      <c r="AK317" s="87">
        <v>18</v>
      </c>
      <c r="BB317" s="332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496</v>
      </c>
      <c r="B318" s="63" t="s">
        <v>497</v>
      </c>
      <c r="C318" s="36">
        <v>4301135307</v>
      </c>
      <c r="D318" s="414">
        <v>4640242181370</v>
      </c>
      <c r="E318" s="414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174</v>
      </c>
      <c r="L318" s="37" t="s">
        <v>88</v>
      </c>
      <c r="M318" s="38" t="s">
        <v>86</v>
      </c>
      <c r="N318" s="38"/>
      <c r="O318" s="37">
        <v>180</v>
      </c>
      <c r="P318" s="544" t="s">
        <v>498</v>
      </c>
      <c r="Q318" s="416"/>
      <c r="R318" s="416"/>
      <c r="S318" s="416"/>
      <c r="T318" s="417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499</v>
      </c>
      <c r="AG318" s="81"/>
      <c r="AJ318" s="87" t="s">
        <v>89</v>
      </c>
      <c r="AK318" s="87">
        <v>1</v>
      </c>
      <c r="BB318" s="334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500</v>
      </c>
      <c r="B319" s="63" t="s">
        <v>501</v>
      </c>
      <c r="C319" s="36">
        <v>4301135318</v>
      </c>
      <c r="D319" s="414">
        <v>4607111037480</v>
      </c>
      <c r="E319" s="414"/>
      <c r="F319" s="62">
        <v>1</v>
      </c>
      <c r="G319" s="37">
        <v>4</v>
      </c>
      <c r="H319" s="62">
        <v>4</v>
      </c>
      <c r="I319" s="62">
        <v>4.2724000000000002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545" t="s">
        <v>502</v>
      </c>
      <c r="Q319" s="416"/>
      <c r="R319" s="416"/>
      <c r="S319" s="416"/>
      <c r="T319" s="417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5" t="s">
        <v>503</v>
      </c>
      <c r="AG319" s="81"/>
      <c r="AJ319" s="87" t="s">
        <v>89</v>
      </c>
      <c r="AK319" s="87">
        <v>1</v>
      </c>
      <c r="BB319" s="336" t="s">
        <v>96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504</v>
      </c>
      <c r="B320" s="63" t="s">
        <v>505</v>
      </c>
      <c r="C320" s="36">
        <v>4301135319</v>
      </c>
      <c r="D320" s="414">
        <v>4607111037473</v>
      </c>
      <c r="E320" s="414"/>
      <c r="F320" s="62">
        <v>1</v>
      </c>
      <c r="G320" s="37">
        <v>4</v>
      </c>
      <c r="H320" s="62">
        <v>4</v>
      </c>
      <c r="I320" s="62">
        <v>4.2300000000000004</v>
      </c>
      <c r="J320" s="37">
        <v>84</v>
      </c>
      <c r="K320" s="37" t="s">
        <v>87</v>
      </c>
      <c r="L320" s="37" t="s">
        <v>88</v>
      </c>
      <c r="M320" s="38" t="s">
        <v>86</v>
      </c>
      <c r="N320" s="38"/>
      <c r="O320" s="37">
        <v>180</v>
      </c>
      <c r="P320" s="546" t="s">
        <v>506</v>
      </c>
      <c r="Q320" s="416"/>
      <c r="R320" s="416"/>
      <c r="S320" s="416"/>
      <c r="T320" s="417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507</v>
      </c>
      <c r="AG320" s="81"/>
      <c r="AJ320" s="87" t="s">
        <v>89</v>
      </c>
      <c r="AK320" s="87">
        <v>1</v>
      </c>
      <c r="BB320" s="338" t="s">
        <v>96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508</v>
      </c>
      <c r="B321" s="63" t="s">
        <v>509</v>
      </c>
      <c r="C321" s="36">
        <v>4301135198</v>
      </c>
      <c r="D321" s="414">
        <v>4640242180663</v>
      </c>
      <c r="E321" s="414"/>
      <c r="F321" s="62">
        <v>0.9</v>
      </c>
      <c r="G321" s="37">
        <v>4</v>
      </c>
      <c r="H321" s="62">
        <v>3.6</v>
      </c>
      <c r="I321" s="62">
        <v>3.83</v>
      </c>
      <c r="J321" s="37">
        <v>84</v>
      </c>
      <c r="K321" s="37" t="s">
        <v>87</v>
      </c>
      <c r="L321" s="37" t="s">
        <v>88</v>
      </c>
      <c r="M321" s="38" t="s">
        <v>86</v>
      </c>
      <c r="N321" s="38"/>
      <c r="O321" s="37">
        <v>180</v>
      </c>
      <c r="P321" s="547" t="s">
        <v>510</v>
      </c>
      <c r="Q321" s="416"/>
      <c r="R321" s="416"/>
      <c r="S321" s="416"/>
      <c r="T321" s="417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9" t="s">
        <v>511</v>
      </c>
      <c r="AG321" s="81"/>
      <c r="AJ321" s="87" t="s">
        <v>89</v>
      </c>
      <c r="AK321" s="87">
        <v>1</v>
      </c>
      <c r="BB321" s="340" t="s">
        <v>96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512</v>
      </c>
      <c r="B322" s="63" t="s">
        <v>513</v>
      </c>
      <c r="C322" s="36">
        <v>4301135723</v>
      </c>
      <c r="D322" s="414">
        <v>4640242181783</v>
      </c>
      <c r="E322" s="414"/>
      <c r="F322" s="62">
        <v>0.3</v>
      </c>
      <c r="G322" s="37">
        <v>9</v>
      </c>
      <c r="H322" s="62">
        <v>2.7</v>
      </c>
      <c r="I322" s="62">
        <v>2.988</v>
      </c>
      <c r="J322" s="37">
        <v>126</v>
      </c>
      <c r="K322" s="37" t="s">
        <v>97</v>
      </c>
      <c r="L322" s="37" t="s">
        <v>88</v>
      </c>
      <c r="M322" s="38" t="s">
        <v>86</v>
      </c>
      <c r="N322" s="38"/>
      <c r="O322" s="37">
        <v>180</v>
      </c>
      <c r="P322" s="548" t="s">
        <v>514</v>
      </c>
      <c r="Q322" s="416"/>
      <c r="R322" s="416"/>
      <c r="S322" s="416"/>
      <c r="T322" s="417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IFERROR(IF(X322="","",X322*0.00936),"")</f>
        <v>0</v>
      </c>
      <c r="AA322" s="68" t="s">
        <v>46</v>
      </c>
      <c r="AB322" s="69" t="s">
        <v>46</v>
      </c>
      <c r="AC322" s="341" t="s">
        <v>515</v>
      </c>
      <c r="AG322" s="81"/>
      <c r="AJ322" s="87" t="s">
        <v>89</v>
      </c>
      <c r="AK322" s="87">
        <v>1</v>
      </c>
      <c r="BB322" s="342" t="s">
        <v>96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x14ac:dyDescent="0.2">
      <c r="A323" s="421"/>
      <c r="B323" s="421"/>
      <c r="C323" s="421"/>
      <c r="D323" s="421"/>
      <c r="E323" s="421"/>
      <c r="F323" s="421"/>
      <c r="G323" s="421"/>
      <c r="H323" s="421"/>
      <c r="I323" s="421"/>
      <c r="J323" s="421"/>
      <c r="K323" s="421"/>
      <c r="L323" s="421"/>
      <c r="M323" s="421"/>
      <c r="N323" s="421"/>
      <c r="O323" s="422"/>
      <c r="P323" s="418" t="s">
        <v>40</v>
      </c>
      <c r="Q323" s="419"/>
      <c r="R323" s="419"/>
      <c r="S323" s="419"/>
      <c r="T323" s="419"/>
      <c r="U323" s="419"/>
      <c r="V323" s="420"/>
      <c r="W323" s="42" t="s">
        <v>39</v>
      </c>
      <c r="X323" s="43">
        <f>IFERROR(SUM(X302:X322),"0")</f>
        <v>0</v>
      </c>
      <c r="Y323" s="43">
        <f>IFERROR(SUM(Y302:Y322),"0")</f>
        <v>0</v>
      </c>
      <c r="Z323" s="43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421"/>
      <c r="B324" s="421"/>
      <c r="C324" s="421"/>
      <c r="D324" s="421"/>
      <c r="E324" s="421"/>
      <c r="F324" s="421"/>
      <c r="G324" s="421"/>
      <c r="H324" s="421"/>
      <c r="I324" s="421"/>
      <c r="J324" s="421"/>
      <c r="K324" s="421"/>
      <c r="L324" s="421"/>
      <c r="M324" s="421"/>
      <c r="N324" s="421"/>
      <c r="O324" s="422"/>
      <c r="P324" s="418" t="s">
        <v>40</v>
      </c>
      <c r="Q324" s="419"/>
      <c r="R324" s="419"/>
      <c r="S324" s="419"/>
      <c r="T324" s="419"/>
      <c r="U324" s="419"/>
      <c r="V324" s="420"/>
      <c r="W324" s="42" t="s">
        <v>0</v>
      </c>
      <c r="X324" s="43">
        <f>IFERROR(SUMPRODUCT(X302:X322*H302:H322),"0")</f>
        <v>0</v>
      </c>
      <c r="Y324" s="43">
        <f>IFERROR(SUMPRODUCT(Y302:Y322*H302:H322),"0")</f>
        <v>0</v>
      </c>
      <c r="Z324" s="42"/>
      <c r="AA324" s="67"/>
      <c r="AB324" s="67"/>
      <c r="AC324" s="67"/>
    </row>
    <row r="325" spans="1:68" ht="15" customHeight="1" x14ac:dyDescent="0.2">
      <c r="A325" s="421"/>
      <c r="B325" s="421"/>
      <c r="C325" s="421"/>
      <c r="D325" s="421"/>
      <c r="E325" s="421"/>
      <c r="F325" s="421"/>
      <c r="G325" s="421"/>
      <c r="H325" s="421"/>
      <c r="I325" s="421"/>
      <c r="J325" s="421"/>
      <c r="K325" s="421"/>
      <c r="L325" s="421"/>
      <c r="M325" s="421"/>
      <c r="N325" s="421"/>
      <c r="O325" s="552"/>
      <c r="P325" s="549" t="s">
        <v>33</v>
      </c>
      <c r="Q325" s="550"/>
      <c r="R325" s="550"/>
      <c r="S325" s="550"/>
      <c r="T325" s="550"/>
      <c r="U325" s="550"/>
      <c r="V325" s="551"/>
      <c r="W325" s="42" t="s">
        <v>0</v>
      </c>
      <c r="X325" s="43">
        <f>IFERROR(X24+X33+X41+X55+X60+X64+X69+X75+X81+X86+X92+X102+X107+X114+X124+X130+X136+X142+X147+X152+X158+X163+X169+X177+X182+X190+X194+X199+X208+X215+X225+X233+X238+X243+X249+X255+X262+X267+X273+X277+X285+X289+X294+X300+X324,"0")</f>
        <v>0</v>
      </c>
      <c r="Y325" s="43">
        <f>IFERROR(Y24+Y33+Y41+Y55+Y60+Y64+Y69+Y75+Y81+Y86+Y92+Y102+Y107+Y114+Y124+Y130+Y136+Y142+Y147+Y152+Y158+Y163+Y169+Y177+Y182+Y190+Y194+Y199+Y208+Y215+Y225+Y233+Y238+Y243+Y249+Y255+Y262+Y267+Y273+Y277+Y285+Y289+Y294+Y300+Y324,"0")</f>
        <v>0</v>
      </c>
      <c r="Z325" s="42"/>
      <c r="AA325" s="67"/>
      <c r="AB325" s="67"/>
      <c r="AC325" s="67"/>
    </row>
    <row r="326" spans="1:68" x14ac:dyDescent="0.2">
      <c r="A326" s="421"/>
      <c r="B326" s="421"/>
      <c r="C326" s="421"/>
      <c r="D326" s="421"/>
      <c r="E326" s="421"/>
      <c r="F326" s="421"/>
      <c r="G326" s="421"/>
      <c r="H326" s="421"/>
      <c r="I326" s="421"/>
      <c r="J326" s="421"/>
      <c r="K326" s="421"/>
      <c r="L326" s="421"/>
      <c r="M326" s="421"/>
      <c r="N326" s="421"/>
      <c r="O326" s="552"/>
      <c r="P326" s="549" t="s">
        <v>34</v>
      </c>
      <c r="Q326" s="550"/>
      <c r="R326" s="550"/>
      <c r="S326" s="550"/>
      <c r="T326" s="550"/>
      <c r="U326" s="550"/>
      <c r="V326" s="551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21"/>
      <c r="B327" s="421"/>
      <c r="C327" s="421"/>
      <c r="D327" s="421"/>
      <c r="E327" s="421"/>
      <c r="F327" s="421"/>
      <c r="G327" s="421"/>
      <c r="H327" s="421"/>
      <c r="I327" s="421"/>
      <c r="J327" s="421"/>
      <c r="K327" s="421"/>
      <c r="L327" s="421"/>
      <c r="M327" s="421"/>
      <c r="N327" s="421"/>
      <c r="O327" s="552"/>
      <c r="P327" s="549" t="s">
        <v>35</v>
      </c>
      <c r="Q327" s="550"/>
      <c r="R327" s="550"/>
      <c r="S327" s="550"/>
      <c r="T327" s="550"/>
      <c r="U327" s="550"/>
      <c r="V327" s="551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21"/>
      <c r="B328" s="421"/>
      <c r="C328" s="421"/>
      <c r="D328" s="421"/>
      <c r="E328" s="421"/>
      <c r="F328" s="421"/>
      <c r="G328" s="421"/>
      <c r="H328" s="421"/>
      <c r="I328" s="421"/>
      <c r="J328" s="421"/>
      <c r="K328" s="421"/>
      <c r="L328" s="421"/>
      <c r="M328" s="421"/>
      <c r="N328" s="421"/>
      <c r="O328" s="552"/>
      <c r="P328" s="549" t="s">
        <v>36</v>
      </c>
      <c r="Q328" s="550"/>
      <c r="R328" s="550"/>
      <c r="S328" s="550"/>
      <c r="T328" s="550"/>
      <c r="U328" s="550"/>
      <c r="V328" s="551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21"/>
      <c r="B329" s="421"/>
      <c r="C329" s="421"/>
      <c r="D329" s="421"/>
      <c r="E329" s="421"/>
      <c r="F329" s="421"/>
      <c r="G329" s="421"/>
      <c r="H329" s="421"/>
      <c r="I329" s="421"/>
      <c r="J329" s="421"/>
      <c r="K329" s="421"/>
      <c r="L329" s="421"/>
      <c r="M329" s="421"/>
      <c r="N329" s="421"/>
      <c r="O329" s="552"/>
      <c r="P329" s="549" t="s">
        <v>37</v>
      </c>
      <c r="Q329" s="550"/>
      <c r="R329" s="550"/>
      <c r="S329" s="550"/>
      <c r="T329" s="550"/>
      <c r="U329" s="550"/>
      <c r="V329" s="551"/>
      <c r="W329" s="42" t="s">
        <v>20</v>
      </c>
      <c r="X329" s="43">
        <f>IFERROR(X23+X32+X40+X54+X59+X63+X68+X74+X80+X85+X91+X101+X106+X113+X123+X129+X135+X141+X146+X151+X157+X162+X168+X176+X181+X189+X193+X198+X207+X214+X224+X232+X237+X242+X248+X254+X261+X266+X272+X276+X284+X288+X293+X299+X323,"0")</f>
        <v>0</v>
      </c>
      <c r="Y329" s="43">
        <f>IFERROR(Y23+Y32+Y40+Y54+Y59+Y63+Y68+Y74+Y80+Y85+Y91+Y101+Y106+Y113+Y123+Y129+Y135+Y141+Y146+Y151+Y157+Y162+Y168+Y176+Y181+Y189+Y193+Y198+Y207+Y214+Y224+Y232+Y237+Y242+Y248+Y254+Y261+Y266+Y272+Y276+Y284+Y288+Y293+Y299+Y323,"0")</f>
        <v>0</v>
      </c>
      <c r="Z329" s="42"/>
      <c r="AA329" s="67"/>
      <c r="AB329" s="67"/>
      <c r="AC329" s="67"/>
    </row>
    <row r="330" spans="1:68" ht="14.25" x14ac:dyDescent="0.2">
      <c r="A330" s="421"/>
      <c r="B330" s="421"/>
      <c r="C330" s="421"/>
      <c r="D330" s="421"/>
      <c r="E330" s="421"/>
      <c r="F330" s="421"/>
      <c r="G330" s="421"/>
      <c r="H330" s="421"/>
      <c r="I330" s="421"/>
      <c r="J330" s="421"/>
      <c r="K330" s="421"/>
      <c r="L330" s="421"/>
      <c r="M330" s="421"/>
      <c r="N330" s="421"/>
      <c r="O330" s="552"/>
      <c r="P330" s="549" t="s">
        <v>38</v>
      </c>
      <c r="Q330" s="550"/>
      <c r="R330" s="550"/>
      <c r="S330" s="550"/>
      <c r="T330" s="550"/>
      <c r="U330" s="550"/>
      <c r="V330" s="551"/>
      <c r="W330" s="45" t="s">
        <v>52</v>
      </c>
      <c r="X330" s="42"/>
      <c r="Y330" s="42"/>
      <c r="Z330" s="42">
        <f>IFERROR(Z23+Z32+Z40+Z54+Z59+Z63+Z68+Z74+Z80+Z85+Z91+Z101+Z106+Z113+Z123+Z129+Z135+Z141+Z146+Z151+Z157+Z162+Z168+Z176+Z181+Z189+Z193+Z198+Z207+Z214+Z224+Z232+Z237+Z242+Z248+Z254+Z261+Z266+Z272+Z276+Z284+Z288+Z293+Z299+Z323,"0")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81</v>
      </c>
      <c r="C332" s="553" t="s">
        <v>45</v>
      </c>
      <c r="D332" s="553" t="s">
        <v>45</v>
      </c>
      <c r="E332" s="553" t="s">
        <v>45</v>
      </c>
      <c r="F332" s="553" t="s">
        <v>45</v>
      </c>
      <c r="G332" s="553" t="s">
        <v>45</v>
      </c>
      <c r="H332" s="553" t="s">
        <v>45</v>
      </c>
      <c r="I332" s="553" t="s">
        <v>45</v>
      </c>
      <c r="J332" s="553" t="s">
        <v>45</v>
      </c>
      <c r="K332" s="553" t="s">
        <v>45</v>
      </c>
      <c r="L332" s="553" t="s">
        <v>45</v>
      </c>
      <c r="M332" s="553" t="s">
        <v>45</v>
      </c>
      <c r="N332" s="554"/>
      <c r="O332" s="553" t="s">
        <v>45</v>
      </c>
      <c r="P332" s="553" t="s">
        <v>45</v>
      </c>
      <c r="Q332" s="553" t="s">
        <v>45</v>
      </c>
      <c r="R332" s="553" t="s">
        <v>45</v>
      </c>
      <c r="S332" s="553" t="s">
        <v>45</v>
      </c>
      <c r="T332" s="553" t="s">
        <v>45</v>
      </c>
      <c r="U332" s="553" t="s">
        <v>45</v>
      </c>
      <c r="V332" s="553" t="s">
        <v>277</v>
      </c>
      <c r="W332" s="553" t="s">
        <v>277</v>
      </c>
      <c r="X332" s="553" t="s">
        <v>303</v>
      </c>
      <c r="Y332" s="553" t="s">
        <v>303</v>
      </c>
      <c r="Z332" s="553" t="s">
        <v>326</v>
      </c>
      <c r="AA332" s="553" t="s">
        <v>326</v>
      </c>
      <c r="AB332" s="553" t="s">
        <v>326</v>
      </c>
      <c r="AC332" s="553" t="s">
        <v>326</v>
      </c>
      <c r="AD332" s="553" t="s">
        <v>326</v>
      </c>
      <c r="AE332" s="553" t="s">
        <v>326</v>
      </c>
      <c r="AF332" s="553" t="s">
        <v>326</v>
      </c>
      <c r="AG332" s="88" t="s">
        <v>390</v>
      </c>
      <c r="AH332" s="553" t="s">
        <v>395</v>
      </c>
      <c r="AI332" s="553" t="s">
        <v>395</v>
      </c>
      <c r="AJ332" s="88" t="s">
        <v>405</v>
      </c>
      <c r="AK332" s="88" t="s">
        <v>278</v>
      </c>
    </row>
    <row r="333" spans="1:68" ht="14.25" customHeight="1" thickTop="1" x14ac:dyDescent="0.2">
      <c r="A333" s="555" t="s">
        <v>10</v>
      </c>
      <c r="B333" s="553" t="s">
        <v>81</v>
      </c>
      <c r="C333" s="553" t="s">
        <v>90</v>
      </c>
      <c r="D333" s="553" t="s">
        <v>105</v>
      </c>
      <c r="E333" s="553" t="s">
        <v>121</v>
      </c>
      <c r="F333" s="553" t="s">
        <v>148</v>
      </c>
      <c r="G333" s="553" t="s">
        <v>170</v>
      </c>
      <c r="H333" s="553" t="s">
        <v>177</v>
      </c>
      <c r="I333" s="553" t="s">
        <v>182</v>
      </c>
      <c r="J333" s="553" t="s">
        <v>190</v>
      </c>
      <c r="K333" s="553" t="s">
        <v>207</v>
      </c>
      <c r="L333" s="553" t="s">
        <v>214</v>
      </c>
      <c r="M333" s="553" t="s">
        <v>224</v>
      </c>
      <c r="N333" s="1"/>
      <c r="O333" s="553" t="s">
        <v>238</v>
      </c>
      <c r="P333" s="553" t="s">
        <v>244</v>
      </c>
      <c r="Q333" s="553" t="s">
        <v>251</v>
      </c>
      <c r="R333" s="553" t="s">
        <v>257</v>
      </c>
      <c r="S333" s="553" t="s">
        <v>262</v>
      </c>
      <c r="T333" s="553" t="s">
        <v>265</v>
      </c>
      <c r="U333" s="553" t="s">
        <v>273</v>
      </c>
      <c r="V333" s="553" t="s">
        <v>278</v>
      </c>
      <c r="W333" s="553" t="s">
        <v>282</v>
      </c>
      <c r="X333" s="553" t="s">
        <v>304</v>
      </c>
      <c r="Y333" s="553" t="s">
        <v>322</v>
      </c>
      <c r="Z333" s="553" t="s">
        <v>327</v>
      </c>
      <c r="AA333" s="553" t="s">
        <v>340</v>
      </c>
      <c r="AB333" s="553" t="s">
        <v>350</v>
      </c>
      <c r="AC333" s="553" t="s">
        <v>365</v>
      </c>
      <c r="AD333" s="553" t="s">
        <v>376</v>
      </c>
      <c r="AE333" s="553" t="s">
        <v>380</v>
      </c>
      <c r="AF333" s="553" t="s">
        <v>384</v>
      </c>
      <c r="AG333" s="553" t="s">
        <v>391</v>
      </c>
      <c r="AH333" s="553" t="s">
        <v>396</v>
      </c>
      <c r="AI333" s="553" t="s">
        <v>402</v>
      </c>
      <c r="AJ333" s="553" t="s">
        <v>406</v>
      </c>
      <c r="AK333" s="553" t="s">
        <v>278</v>
      </c>
    </row>
    <row r="334" spans="1:68" ht="13.5" thickBot="1" x14ac:dyDescent="0.25">
      <c r="A334" s="556"/>
      <c r="B334" s="553"/>
      <c r="C334" s="553"/>
      <c r="D334" s="553"/>
      <c r="E334" s="553"/>
      <c r="F334" s="553"/>
      <c r="G334" s="553"/>
      <c r="H334" s="553"/>
      <c r="I334" s="553"/>
      <c r="J334" s="553"/>
      <c r="K334" s="553"/>
      <c r="L334" s="553"/>
      <c r="M334" s="553"/>
      <c r="N334" s="1"/>
      <c r="O334" s="553"/>
      <c r="P334" s="553"/>
      <c r="Q334" s="553"/>
      <c r="R334" s="553"/>
      <c r="S334" s="553"/>
      <c r="T334" s="553"/>
      <c r="U334" s="553"/>
      <c r="V334" s="553"/>
      <c r="W334" s="553"/>
      <c r="X334" s="553"/>
      <c r="Y334" s="553"/>
      <c r="Z334" s="553"/>
      <c r="AA334" s="553"/>
      <c r="AB334" s="553"/>
      <c r="AC334" s="553"/>
      <c r="AD334" s="553"/>
      <c r="AE334" s="553"/>
      <c r="AF334" s="553"/>
      <c r="AG334" s="553"/>
      <c r="AH334" s="553"/>
      <c r="AI334" s="553"/>
      <c r="AJ334" s="553"/>
      <c r="AK334" s="553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IFERROR(X28*H28,"0")+IFERROR(X29*H29,"0")+IFERROR(X30*H30,"0")+IFERROR(X31*H31,"0")</f>
        <v>0</v>
      </c>
      <c r="D335" s="52">
        <f>IFERROR(X36*H36,"0")+IFERROR(X37*H37,"0")+IFERROR(X38*H38,"0")+IFERROR(X39*H39,"0")</f>
        <v>0</v>
      </c>
      <c r="E335" s="52">
        <f>IFERROR(X44*H44,"0")+IFERROR(X45*H45,"0")+IFERROR(X46*H46,"0")+IFERROR(X47*H47,"0")+IFERROR(X48*H48,"0")+IFERROR(X49*H49,"0")+IFERROR(X50*H50,"0")+IFERROR(X51*H51,"0")+IFERROR(X52*H52,"0")+IFERROR(X53*H53,"0")</f>
        <v>0</v>
      </c>
      <c r="F335" s="52">
        <f>IFERROR(X58*H58,"0")+IFERROR(X62*H62,"0")+IFERROR(X66*H66,"0")+IFERROR(X67*H67,"0")+IFERROR(X71*H71,"0")+IFERROR(X72*H72,"0")+IFERROR(X73*H73,"0")</f>
        <v>0</v>
      </c>
      <c r="G335" s="52">
        <f>IFERROR(X78*H78,"0")+IFERROR(X79*H79,"0")</f>
        <v>0</v>
      </c>
      <c r="H335" s="52">
        <f>IFERROR(X84*H84,"0")</f>
        <v>0</v>
      </c>
      <c r="I335" s="52">
        <f>IFERROR(X89*H89,"0")+IFERROR(X90*H90,"0")</f>
        <v>0</v>
      </c>
      <c r="J335" s="52">
        <f>IFERROR(X95*H95,"0")+IFERROR(X96*H96,"0")+IFERROR(X97*H97,"0")+IFERROR(X98*H98,"0")+IFERROR(X99*H99,"0")+IFERROR(X100*H100,"0")</f>
        <v>0</v>
      </c>
      <c r="K335" s="52">
        <f>IFERROR(X105*H105,"0")</f>
        <v>0</v>
      </c>
      <c r="L335" s="52">
        <f>IFERROR(X110*H110,"0")+IFERROR(X111*H111,"0")+IFERROR(X112*H112,"0")</f>
        <v>0</v>
      </c>
      <c r="M335" s="52">
        <f>IFERROR(X117*H117,"0")+IFERROR(X118*H118,"0")+IFERROR(X119*H119,"0")+IFERROR(X120*H120,"0")+IFERROR(X121*H121,"0")+IFERROR(X122*H122,"0")</f>
        <v>0</v>
      </c>
      <c r="N335" s="1"/>
      <c r="O335" s="52">
        <f>IFERROR(X127*H127,"0")+IFERROR(X128*H128,"0")</f>
        <v>0</v>
      </c>
      <c r="P335" s="52">
        <f>IFERROR(X133*H133,"0")+IFERROR(X134*H134,"0")</f>
        <v>0</v>
      </c>
      <c r="Q335" s="52">
        <f>IFERROR(X139*H139,"0")+IFERROR(X140*H140,"0")</f>
        <v>0</v>
      </c>
      <c r="R335" s="52">
        <f>IFERROR(X145*H145,"0")</f>
        <v>0</v>
      </c>
      <c r="S335" s="52">
        <f>IFERROR(X150*H150,"0")</f>
        <v>0</v>
      </c>
      <c r="T335" s="52">
        <f>IFERROR(X155*H155,"0")+IFERROR(X156*H156,"0")</f>
        <v>0</v>
      </c>
      <c r="U335" s="52">
        <f>IFERROR(X161*H161,"0")</f>
        <v>0</v>
      </c>
      <c r="V335" s="52">
        <f>IFERROR(X167*H167,"0")</f>
        <v>0</v>
      </c>
      <c r="W335" s="52">
        <f>IFERROR(X172*H172,"0")+IFERROR(X173*H173,"0")+IFERROR(X174*H174,"0")+IFERROR(X175*H175,"0")+IFERROR(X179*H179,"0")+IFERROR(X180*H180,"0")</f>
        <v>0</v>
      </c>
      <c r="X335" s="52">
        <f>IFERROR(X186*H186,"0")+IFERROR(X187*H187,"0")+IFERROR(X188*H188,"0")+IFERROR(X192*H192,"0")</f>
        <v>0</v>
      </c>
      <c r="Y335" s="52">
        <f>IFERROR(X197*H197,"0")</f>
        <v>0</v>
      </c>
      <c r="Z335" s="52">
        <f>IFERROR(X203*H203,"0")+IFERROR(X204*H204,"0")+IFERROR(X205*H205,"0")+IFERROR(X206*H206,"0")</f>
        <v>0</v>
      </c>
      <c r="AA335" s="52">
        <f>IFERROR(X211*H211,"0")+IFERROR(X212*H212,"0")+IFERROR(X213*H213,"0")</f>
        <v>0</v>
      </c>
      <c r="AB335" s="52">
        <f>IFERROR(X218*H218,"0")+IFERROR(X219*H219,"0")+IFERROR(X220*H220,"0")+IFERROR(X221*H221,"0")+IFERROR(X222*H222,"0")+IFERROR(X223*H223,"0")</f>
        <v>0</v>
      </c>
      <c r="AC335" s="52">
        <f>IFERROR(X228*H228,"0")+IFERROR(X229*H229,"0")+IFERROR(X230*H230,"0")+IFERROR(X231*H231,"0")</f>
        <v>0</v>
      </c>
      <c r="AD335" s="52">
        <f>IFERROR(X236*H236,"0")</f>
        <v>0</v>
      </c>
      <c r="AE335" s="52">
        <f>IFERROR(X241*H241,"0")</f>
        <v>0</v>
      </c>
      <c r="AF335" s="52">
        <f>IFERROR(X246*H246,"0")+IFERROR(X247*H247,"0")</f>
        <v>0</v>
      </c>
      <c r="AG335" s="52">
        <f>IFERROR(X253*H253,"0")</f>
        <v>0</v>
      </c>
      <c r="AH335" s="52">
        <f>IFERROR(X259*H259,"0")+IFERROR(X260*H260,"0")</f>
        <v>0</v>
      </c>
      <c r="AI335" s="52">
        <f>IFERROR(X265*H265,"0")</f>
        <v>0</v>
      </c>
      <c r="AJ335" s="52">
        <f>IFERROR(X271*H271,"0")+IFERROR(X275*H275,"0")</f>
        <v>0</v>
      </c>
      <c r="AK335" s="52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JaQbae9RM7Xo3ZuKn7d8BO5gQ/RSMVx3QR6HwZS0X2w1M47slbUQ3SJmcMDd0P8MgqMM6eDzysdh0wwD2vFJyA==" saltValue="kLCPiHgSxljAbyOWr6kRq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2">
    <mergeCell ref="AD333:AD334"/>
    <mergeCell ref="AE333:AE334"/>
    <mergeCell ref="AF333:AF334"/>
    <mergeCell ref="AG333:AG334"/>
    <mergeCell ref="AH333:AH334"/>
    <mergeCell ref="AI333:AI334"/>
    <mergeCell ref="AJ333:AJ334"/>
    <mergeCell ref="AK333:AK334"/>
    <mergeCell ref="U333:U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C332:U332"/>
    <mergeCell ref="V332:W332"/>
    <mergeCell ref="X332:Y332"/>
    <mergeCell ref="Z332:AF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D321:E321"/>
    <mergeCell ref="P321:T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P276:V276"/>
    <mergeCell ref="A276:O277"/>
    <mergeCell ref="P277:V277"/>
    <mergeCell ref="A278:Z278"/>
    <mergeCell ref="A279:Z279"/>
    <mergeCell ref="A280:Z280"/>
    <mergeCell ref="D281:E281"/>
    <mergeCell ref="P281:T281"/>
    <mergeCell ref="D282:E282"/>
    <mergeCell ref="P282:T282"/>
    <mergeCell ref="A270:Z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A256:Z256"/>
    <mergeCell ref="A257:Z257"/>
    <mergeCell ref="A258:Z258"/>
    <mergeCell ref="D259:E259"/>
    <mergeCell ref="P259:T259"/>
    <mergeCell ref="D260:E260"/>
    <mergeCell ref="P260:T260"/>
    <mergeCell ref="P261:V261"/>
    <mergeCell ref="A261:O262"/>
    <mergeCell ref="P262:V262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5:Z195"/>
    <mergeCell ref="A196:Z196"/>
    <mergeCell ref="D197:E197"/>
    <mergeCell ref="P197:T197"/>
    <mergeCell ref="P198:V198"/>
    <mergeCell ref="A198:O199"/>
    <mergeCell ref="P199:V199"/>
    <mergeCell ref="A200:Z200"/>
    <mergeCell ref="A201:Z201"/>
    <mergeCell ref="P189:V189"/>
    <mergeCell ref="A189:O190"/>
    <mergeCell ref="P190:V190"/>
    <mergeCell ref="A191:Z191"/>
    <mergeCell ref="D192:E192"/>
    <mergeCell ref="P192:T192"/>
    <mergeCell ref="P193:V193"/>
    <mergeCell ref="A193:O194"/>
    <mergeCell ref="P194:V194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A164:Z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P157:V157"/>
    <mergeCell ref="A157:O158"/>
    <mergeCell ref="P158:V158"/>
    <mergeCell ref="A159:Z159"/>
    <mergeCell ref="A160:Z160"/>
    <mergeCell ref="D161:E161"/>
    <mergeCell ref="P161:T161"/>
    <mergeCell ref="P162:V162"/>
    <mergeCell ref="A162:O163"/>
    <mergeCell ref="P163:V163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A115:Z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03:Z103"/>
    <mergeCell ref="A104:Z104"/>
    <mergeCell ref="D105:E105"/>
    <mergeCell ref="P105:T105"/>
    <mergeCell ref="P106:V106"/>
    <mergeCell ref="A106:O107"/>
    <mergeCell ref="P107:V107"/>
    <mergeCell ref="A108:Z108"/>
    <mergeCell ref="A109:Z109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P54:V54"/>
    <mergeCell ref="A54:O55"/>
    <mergeCell ref="P55:V55"/>
    <mergeCell ref="A56:Z56"/>
    <mergeCell ref="A57:Z57"/>
    <mergeCell ref="D58:E58"/>
    <mergeCell ref="P58:T58"/>
    <mergeCell ref="P59:V59"/>
    <mergeCell ref="A59:O60"/>
    <mergeCell ref="P60:V60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D39:E39"/>
    <mergeCell ref="P39:T39"/>
    <mergeCell ref="P40:V40"/>
    <mergeCell ref="A40:O41"/>
    <mergeCell ref="P41:V41"/>
    <mergeCell ref="A42:Z42"/>
    <mergeCell ref="A43:Z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8:X322 X308:X309 X306 X304 X302 X275 X271 X265 X253 X246 X241 X236 X228:X230 X220:X222 X218 X212 X203:X206 X197 X192 X179:X180 X175 X172:X173 X161 X155:X156 X150 X145 X134 X127:X128 X119:X121 X117 X112 X110 X105 X95:X99 X84 X71:X73 X66:X67 X62 X58 X53 X50:X51 X48 X46 X44 X36:X39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291 X259 X211 X186:X187 X140 X118 X79 X52" xr:uid="{00000000-0002-0000-0000-00001B000000}">
      <formula1>IF(AK45&gt;0,OR(X45=0,AND(IF(X45-AK45&gt;=0,TRUE,FALSE),X45&gt;0,IF(X45/J45=ROUND(X45/J45,0),TRUE,FALSE))),FALSE)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 X310:X317 X307 X305 X303 X296:X298 X292 X287 X281:X283 X260 X247 X231 X223 X219 X213 X188 X174 X167 X139 X133 X122 X111 X100 X89:X90 X78 X49" xr:uid="{00000000-0002-0000-0000-00001D000000}">
      <formula1>IF(AK47&gt;0,OR(X47=0,AND(IF(X47-AK47&gt;=0,TRUE,FALSE),X47&gt;0,IF(X47/K47=ROUND(X47/K47,0),TRUE,FALSE))),FALSE)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516</v>
      </c>
      <c r="H1" s="9"/>
    </row>
    <row r="3" spans="2:8" x14ac:dyDescent="0.2">
      <c r="B3" s="53" t="s">
        <v>517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519</v>
      </c>
      <c r="D6" s="53" t="s">
        <v>520</v>
      </c>
      <c r="E6" s="53" t="s">
        <v>46</v>
      </c>
    </row>
    <row r="8" spans="2:8" x14ac:dyDescent="0.2">
      <c r="B8" s="53" t="s">
        <v>80</v>
      </c>
      <c r="C8" s="53" t="s">
        <v>519</v>
      </c>
      <c r="D8" s="53" t="s">
        <v>46</v>
      </c>
      <c r="E8" s="53" t="s">
        <v>46</v>
      </c>
    </row>
    <row r="10" spans="2:8" x14ac:dyDescent="0.2">
      <c r="B10" s="53" t="s">
        <v>521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531</v>
      </c>
      <c r="C20" s="53" t="s">
        <v>46</v>
      </c>
      <c r="D20" s="53" t="s">
        <v>46</v>
      </c>
      <c r="E20" s="53" t="s">
        <v>46</v>
      </c>
    </row>
  </sheetData>
  <sheetProtection algorithmName="SHA-512" hashValue="q+9yJ/Wx8A/QVeGwDuqhxwc7g7Y8jxbHOSHHE4yNcWNCAx8ez5I9WMBvQGYXBYWgZcaOKXnn0GgeP4wwTCRKlQ==" saltValue="eSs2hshyY4l1uzv9Nh1D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550</vt:i4>
      </vt:variant>
    </vt:vector>
  </HeadingPairs>
  <TitlesOfParts>
    <vt:vector size="5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