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0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6" i="2" l="1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59" i="2"/>
  <c r="V258" i="2"/>
  <c r="V257" i="2"/>
  <c r="V255" i="2"/>
  <c r="V254" i="2"/>
  <c r="X253" i="2"/>
  <c r="W253" i="2"/>
  <c r="X252" i="2"/>
  <c r="W252" i="2"/>
  <c r="N252" i="2"/>
  <c r="X251" i="2"/>
  <c r="W251" i="2"/>
  <c r="N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54" i="2" s="1"/>
  <c r="X242" i="2"/>
  <c r="W242" i="2"/>
  <c r="X241" i="2"/>
  <c r="X254" i="2" s="1"/>
  <c r="W241" i="2"/>
  <c r="W255" i="2" s="1"/>
  <c r="V239" i="2"/>
  <c r="V238" i="2"/>
  <c r="X237" i="2"/>
  <c r="W237" i="2"/>
  <c r="X236" i="2"/>
  <c r="X238" i="2" s="1"/>
  <c r="W236" i="2"/>
  <c r="W239" i="2" s="1"/>
  <c r="X235" i="2"/>
  <c r="W235" i="2"/>
  <c r="X234" i="2"/>
  <c r="W234" i="2"/>
  <c r="V232" i="2"/>
  <c r="X231" i="2"/>
  <c r="V231" i="2"/>
  <c r="X230" i="2"/>
  <c r="W230" i="2"/>
  <c r="W232" i="2" s="1"/>
  <c r="W228" i="2"/>
  <c r="V228" i="2"/>
  <c r="V227" i="2"/>
  <c r="X226" i="2"/>
  <c r="X227" i="2" s="1"/>
  <c r="W226" i="2"/>
  <c r="W227" i="2" s="1"/>
  <c r="W222" i="2"/>
  <c r="V222" i="2"/>
  <c r="V221" i="2"/>
  <c r="X220" i="2"/>
  <c r="X221" i="2" s="1"/>
  <c r="W220" i="2"/>
  <c r="W221" i="2" s="1"/>
  <c r="N220" i="2"/>
  <c r="V217" i="2"/>
  <c r="X216" i="2"/>
  <c r="W216" i="2"/>
  <c r="V216" i="2"/>
  <c r="X215" i="2"/>
  <c r="W215" i="2"/>
  <c r="W217" i="2" s="1"/>
  <c r="V211" i="2"/>
  <c r="X210" i="2"/>
  <c r="V210" i="2"/>
  <c r="X209" i="2"/>
  <c r="W209" i="2"/>
  <c r="W210" i="2" s="1"/>
  <c r="N209" i="2"/>
  <c r="V205" i="2"/>
  <c r="V204" i="2"/>
  <c r="X203" i="2"/>
  <c r="X204" i="2" s="1"/>
  <c r="W203" i="2"/>
  <c r="W205" i="2" s="1"/>
  <c r="N203" i="2"/>
  <c r="X202" i="2"/>
  <c r="W202" i="2"/>
  <c r="N202" i="2"/>
  <c r="V199" i="2"/>
  <c r="X198" i="2"/>
  <c r="V198" i="2"/>
  <c r="X197" i="2"/>
  <c r="W197" i="2"/>
  <c r="W199" i="2" s="1"/>
  <c r="W194" i="2"/>
  <c r="V194" i="2"/>
  <c r="V193" i="2"/>
  <c r="X192" i="2"/>
  <c r="W192" i="2"/>
  <c r="N192" i="2"/>
  <c r="X191" i="2"/>
  <c r="W191" i="2"/>
  <c r="N191" i="2"/>
  <c r="X190" i="2"/>
  <c r="W190" i="2"/>
  <c r="N190" i="2"/>
  <c r="X189" i="2"/>
  <c r="X193" i="2" s="1"/>
  <c r="W189" i="2"/>
  <c r="W193" i="2" s="1"/>
  <c r="N189" i="2"/>
  <c r="V186" i="2"/>
  <c r="V185" i="2"/>
  <c r="X184" i="2"/>
  <c r="W184" i="2"/>
  <c r="X183" i="2"/>
  <c r="X185" i="2" s="1"/>
  <c r="W183" i="2"/>
  <c r="W186" i="2" s="1"/>
  <c r="X182" i="2"/>
  <c r="W182" i="2"/>
  <c r="N182" i="2"/>
  <c r="V178" i="2"/>
  <c r="V177" i="2"/>
  <c r="X176" i="2"/>
  <c r="W176" i="2"/>
  <c r="X175" i="2"/>
  <c r="X177" i="2" s="1"/>
  <c r="W175" i="2"/>
  <c r="N175" i="2"/>
  <c r="X174" i="2"/>
  <c r="W174" i="2"/>
  <c r="W178" i="2" s="1"/>
  <c r="N174" i="2"/>
  <c r="V171" i="2"/>
  <c r="V170" i="2"/>
  <c r="X169" i="2"/>
  <c r="X170" i="2" s="1"/>
  <c r="W169" i="2"/>
  <c r="W171" i="2" s="1"/>
  <c r="V166" i="2"/>
  <c r="V165" i="2"/>
  <c r="X164" i="2"/>
  <c r="X165" i="2" s="1"/>
  <c r="W164" i="2"/>
  <c r="W166" i="2" s="1"/>
  <c r="N164" i="2"/>
  <c r="V161" i="2"/>
  <c r="X160" i="2"/>
  <c r="W160" i="2"/>
  <c r="V160" i="2"/>
  <c r="X159" i="2"/>
  <c r="W159" i="2"/>
  <c r="N159" i="2"/>
  <c r="X158" i="2"/>
  <c r="W158" i="2"/>
  <c r="W161" i="2" s="1"/>
  <c r="N158" i="2"/>
  <c r="V154" i="2"/>
  <c r="W153" i="2"/>
  <c r="V153" i="2"/>
  <c r="X152" i="2"/>
  <c r="W152" i="2"/>
  <c r="N152" i="2"/>
  <c r="X151" i="2"/>
  <c r="X153" i="2" s="1"/>
  <c r="W151" i="2"/>
  <c r="W154" i="2" s="1"/>
  <c r="N151" i="2"/>
  <c r="V149" i="2"/>
  <c r="V148" i="2"/>
  <c r="X147" i="2"/>
  <c r="W147" i="2"/>
  <c r="X146" i="2"/>
  <c r="W146" i="2"/>
  <c r="X145" i="2"/>
  <c r="W145" i="2"/>
  <c r="X144" i="2"/>
  <c r="X148" i="2" s="1"/>
  <c r="W144" i="2"/>
  <c r="W149" i="2" s="1"/>
  <c r="W141" i="2"/>
  <c r="V141" i="2"/>
  <c r="W140" i="2"/>
  <c r="V140" i="2"/>
  <c r="X139" i="2"/>
  <c r="X140" i="2" s="1"/>
  <c r="W139" i="2"/>
  <c r="N139" i="2"/>
  <c r="W135" i="2"/>
  <c r="V135" i="2"/>
  <c r="X134" i="2"/>
  <c r="W134" i="2"/>
  <c r="V134" i="2"/>
  <c r="X133" i="2"/>
  <c r="W133" i="2"/>
  <c r="N133" i="2"/>
  <c r="W130" i="2"/>
  <c r="V130" i="2"/>
  <c r="V129" i="2"/>
  <c r="X128" i="2"/>
  <c r="W128" i="2"/>
  <c r="W129" i="2" s="1"/>
  <c r="N128" i="2"/>
  <c r="X127" i="2"/>
  <c r="X129" i="2" s="1"/>
  <c r="W127" i="2"/>
  <c r="N127" i="2"/>
  <c r="W124" i="2"/>
  <c r="V124" i="2"/>
  <c r="V123" i="2"/>
  <c r="X122" i="2"/>
  <c r="X123" i="2" s="1"/>
  <c r="W122" i="2"/>
  <c r="W123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X114" i="2"/>
  <c r="X118" i="2" s="1"/>
  <c r="W114" i="2"/>
  <c r="N114" i="2"/>
  <c r="W111" i="2"/>
  <c r="V111" i="2"/>
  <c r="V110" i="2"/>
  <c r="X109" i="2"/>
  <c r="X110" i="2" s="1"/>
  <c r="W109" i="2"/>
  <c r="W110" i="2" s="1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V100" i="2"/>
  <c r="V99" i="2"/>
  <c r="X98" i="2"/>
  <c r="W98" i="2"/>
  <c r="X97" i="2"/>
  <c r="W97" i="2"/>
  <c r="X96" i="2"/>
  <c r="W96" i="2"/>
  <c r="X95" i="2"/>
  <c r="W95" i="2"/>
  <c r="W100" i="2" s="1"/>
  <c r="X94" i="2"/>
  <c r="X99" i="2" s="1"/>
  <c r="W94" i="2"/>
  <c r="W99" i="2" s="1"/>
  <c r="V91" i="2"/>
  <c r="X90" i="2"/>
  <c r="W90" i="2"/>
  <c r="V90" i="2"/>
  <c r="X89" i="2"/>
  <c r="W89" i="2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W84" i="2" s="1"/>
  <c r="N80" i="2"/>
  <c r="X79" i="2"/>
  <c r="W79" i="2"/>
  <c r="N79" i="2"/>
  <c r="X78" i="2"/>
  <c r="W78" i="2"/>
  <c r="N78" i="2"/>
  <c r="X77" i="2"/>
  <c r="X83" i="2" s="1"/>
  <c r="W77" i="2"/>
  <c r="W83" i="2" s="1"/>
  <c r="N77" i="2"/>
  <c r="V74" i="2"/>
  <c r="X73" i="2"/>
  <c r="V73" i="2"/>
  <c r="X72" i="2"/>
  <c r="W72" i="2"/>
  <c r="N72" i="2"/>
  <c r="X71" i="2"/>
  <c r="W71" i="2"/>
  <c r="W73" i="2" s="1"/>
  <c r="N71" i="2"/>
  <c r="V68" i="2"/>
  <c r="X67" i="2"/>
  <c r="W67" i="2"/>
  <c r="V67" i="2"/>
  <c r="X66" i="2"/>
  <c r="W66" i="2"/>
  <c r="W68" i="2" s="1"/>
  <c r="N66" i="2"/>
  <c r="V63" i="2"/>
  <c r="V62" i="2"/>
  <c r="X61" i="2"/>
  <c r="W61" i="2"/>
  <c r="W63" i="2" s="1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6" i="2" s="1"/>
  <c r="W47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W41" i="2" s="1"/>
  <c r="X36" i="2"/>
  <c r="X40" i="2" s="1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56" i="2" s="1"/>
  <c r="X23" i="2"/>
  <c r="W23" i="2"/>
  <c r="V23" i="2"/>
  <c r="V260" i="2" s="1"/>
  <c r="X22" i="2"/>
  <c r="W22" i="2"/>
  <c r="W258" i="2" s="1"/>
  <c r="H10" i="2"/>
  <c r="A9" i="2"/>
  <c r="J9" i="2" s="1"/>
  <c r="D7" i="2"/>
  <c r="O6" i="2"/>
  <c r="N2" i="2"/>
  <c r="A10" i="2" l="1"/>
  <c r="X261" i="2"/>
  <c r="W33" i="2"/>
  <c r="W256" i="2" s="1"/>
  <c r="W74" i="2"/>
  <c r="W118" i="2"/>
  <c r="W260" i="2" s="1"/>
  <c r="W148" i="2"/>
  <c r="W211" i="2"/>
  <c r="W170" i="2"/>
  <c r="W204" i="2"/>
  <c r="F10" i="2"/>
  <c r="W177" i="2"/>
  <c r="W185" i="2"/>
  <c r="W198" i="2"/>
  <c r="W231" i="2"/>
  <c r="W238" i="2"/>
  <c r="W165" i="2"/>
  <c r="W257" i="2"/>
  <c r="W259" i="2" s="1"/>
  <c r="F9" i="2"/>
  <c r="H9" i="2"/>
  <c r="W57" i="2"/>
  <c r="C269" i="2" l="1"/>
  <c r="B269" i="2"/>
  <c r="A269" i="2"/>
</calcChain>
</file>

<file path=xl/sharedStrings.xml><?xml version="1.0" encoding="utf-8"?>
<sst xmlns="http://schemas.openxmlformats.org/spreadsheetml/2006/main" count="1417" uniqueCount="393">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</sst>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8" t="s">
        <v>29</v>
      </c>
      <c r="E1" s="328"/>
      <c r="F1" s="328"/>
      <c r="G1" s="14" t="s">
        <v>70</v>
      </c>
      <c r="H1" s="328" t="s">
        <v>50</v>
      </c>
      <c r="I1" s="328"/>
      <c r="J1" s="328"/>
      <c r="K1" s="328"/>
      <c r="L1" s="328"/>
      <c r="M1" s="328"/>
      <c r="N1" s="328"/>
      <c r="O1" s="328"/>
      <c r="P1" s="329" t="s">
        <v>71</v>
      </c>
      <c r="Q1" s="330"/>
      <c r="R1" s="3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1"/>
      <c r="O3" s="331"/>
      <c r="P3" s="331"/>
      <c r="Q3" s="331"/>
      <c r="R3" s="331"/>
      <c r="S3" s="331"/>
      <c r="T3" s="331"/>
      <c r="U3" s="3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0" t="s">
        <v>8</v>
      </c>
      <c r="B5" s="310"/>
      <c r="C5" s="310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N5" s="27" t="s">
        <v>4</v>
      </c>
      <c r="O5" s="327">
        <v>45312</v>
      </c>
      <c r="P5" s="327"/>
      <c r="R5" s="334" t="s">
        <v>3</v>
      </c>
      <c r="S5" s="335"/>
      <c r="T5" s="336" t="s">
        <v>365</v>
      </c>
      <c r="U5" s="337"/>
      <c r="Z5" s="60"/>
      <c r="AA5" s="60"/>
      <c r="AB5" s="60"/>
    </row>
    <row r="6" spans="1:29" s="17" customFormat="1" ht="24" customHeight="1" x14ac:dyDescent="0.2">
      <c r="A6" s="310" t="s">
        <v>1</v>
      </c>
      <c r="B6" s="310"/>
      <c r="C6" s="310"/>
      <c r="D6" s="311" t="s">
        <v>366</v>
      </c>
      <c r="E6" s="311"/>
      <c r="F6" s="311"/>
      <c r="G6" s="311"/>
      <c r="H6" s="311"/>
      <c r="I6" s="311"/>
      <c r="J6" s="311"/>
      <c r="K6" s="311"/>
      <c r="L6" s="311"/>
      <c r="N6" s="27" t="s">
        <v>30</v>
      </c>
      <c r="O6" s="312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13" t="s">
        <v>5</v>
      </c>
      <c r="S6" s="314"/>
      <c r="T6" s="315" t="s">
        <v>73</v>
      </c>
      <c r="U6" s="3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3"/>
      <c r="N7" s="29"/>
      <c r="O7" s="49"/>
      <c r="P7" s="49"/>
      <c r="R7" s="313"/>
      <c r="S7" s="314"/>
      <c r="T7" s="317"/>
      <c r="U7" s="318"/>
      <c r="Z7" s="60"/>
      <c r="AA7" s="60"/>
      <c r="AB7" s="60"/>
    </row>
    <row r="8" spans="1:29" s="17" customFormat="1" ht="25.5" customHeight="1" x14ac:dyDescent="0.2">
      <c r="A8" s="324" t="s">
        <v>61</v>
      </c>
      <c r="B8" s="324"/>
      <c r="C8" s="324"/>
      <c r="D8" s="325"/>
      <c r="E8" s="325"/>
      <c r="F8" s="325"/>
      <c r="G8" s="325"/>
      <c r="H8" s="325"/>
      <c r="I8" s="325"/>
      <c r="J8" s="325"/>
      <c r="K8" s="325"/>
      <c r="L8" s="325"/>
      <c r="N8" s="27" t="s">
        <v>11</v>
      </c>
      <c r="O8" s="305">
        <v>0.33333333333333331</v>
      </c>
      <c r="P8" s="305"/>
      <c r="R8" s="313"/>
      <c r="S8" s="314"/>
      <c r="T8" s="317"/>
      <c r="U8" s="318"/>
      <c r="Z8" s="60"/>
      <c r="AA8" s="60"/>
      <c r="AB8" s="60"/>
    </row>
    <row r="9" spans="1:29" s="17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02" t="s">
        <v>49</v>
      </c>
      <c r="E9" s="303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31" t="s">
        <v>15</v>
      </c>
      <c r="O9" s="327"/>
      <c r="P9" s="327"/>
      <c r="R9" s="313"/>
      <c r="S9" s="314"/>
      <c r="T9" s="319"/>
      <c r="U9" s="3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02"/>
      <c r="E10" s="303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04" t="str">
        <f>IFERROR(VLOOKUP($D$10,Proxy,2,FALSE),"")</f>
        <v/>
      </c>
      <c r="I10" s="304"/>
      <c r="J10" s="304"/>
      <c r="K10" s="304"/>
      <c r="L10" s="304"/>
      <c r="N10" s="31" t="s">
        <v>35</v>
      </c>
      <c r="O10" s="305"/>
      <c r="P10" s="305"/>
      <c r="S10" s="29" t="s">
        <v>12</v>
      </c>
      <c r="T10" s="306" t="s">
        <v>74</v>
      </c>
      <c r="U10" s="3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5"/>
      <c r="P11" s="305"/>
      <c r="S11" s="29" t="s">
        <v>31</v>
      </c>
      <c r="T11" s="293" t="s">
        <v>58</v>
      </c>
      <c r="U11" s="2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2" t="s">
        <v>75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N12" s="27" t="s">
        <v>33</v>
      </c>
      <c r="O12" s="308"/>
      <c r="P12" s="308"/>
      <c r="Q12" s="28"/>
      <c r="R12"/>
      <c r="S12" s="29" t="s">
        <v>49</v>
      </c>
      <c r="T12" s="309"/>
      <c r="U12" s="309"/>
      <c r="V12"/>
      <c r="Z12" s="60"/>
      <c r="AA12" s="60"/>
      <c r="AB12" s="60"/>
    </row>
    <row r="13" spans="1:29" s="17" customFormat="1" ht="23.25" customHeight="1" x14ac:dyDescent="0.2">
      <c r="A13" s="292" t="s">
        <v>76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31"/>
      <c r="N13" s="31" t="s">
        <v>34</v>
      </c>
      <c r="O13" s="293"/>
      <c r="P13" s="2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2" t="s">
        <v>77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4" t="s">
        <v>78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/>
      <c r="N15" s="295" t="s">
        <v>64</v>
      </c>
      <c r="O15" s="295"/>
      <c r="P15" s="295"/>
      <c r="Q15" s="295"/>
      <c r="R15" s="2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6"/>
      <c r="O16" s="296"/>
      <c r="P16" s="296"/>
      <c r="Q16" s="296"/>
      <c r="R16" s="2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0" t="s">
        <v>62</v>
      </c>
      <c r="B17" s="280" t="s">
        <v>52</v>
      </c>
      <c r="C17" s="298" t="s">
        <v>51</v>
      </c>
      <c r="D17" s="280" t="s">
        <v>53</v>
      </c>
      <c r="E17" s="280"/>
      <c r="F17" s="280" t="s">
        <v>24</v>
      </c>
      <c r="G17" s="280" t="s">
        <v>27</v>
      </c>
      <c r="H17" s="280" t="s">
        <v>25</v>
      </c>
      <c r="I17" s="280" t="s">
        <v>26</v>
      </c>
      <c r="J17" s="299" t="s">
        <v>16</v>
      </c>
      <c r="K17" s="299" t="s">
        <v>69</v>
      </c>
      <c r="L17" s="299" t="s">
        <v>2</v>
      </c>
      <c r="M17" s="280" t="s">
        <v>28</v>
      </c>
      <c r="N17" s="280" t="s">
        <v>17</v>
      </c>
      <c r="O17" s="280"/>
      <c r="P17" s="280"/>
      <c r="Q17" s="280"/>
      <c r="R17" s="280"/>
      <c r="S17" s="297" t="s">
        <v>59</v>
      </c>
      <c r="T17" s="280"/>
      <c r="U17" s="280" t="s">
        <v>6</v>
      </c>
      <c r="V17" s="280" t="s">
        <v>44</v>
      </c>
      <c r="W17" s="281" t="s">
        <v>57</v>
      </c>
      <c r="X17" s="280" t="s">
        <v>18</v>
      </c>
      <c r="Y17" s="283" t="s">
        <v>63</v>
      </c>
      <c r="Z17" s="283" t="s">
        <v>19</v>
      </c>
      <c r="AA17" s="284" t="s">
        <v>60</v>
      </c>
      <c r="AB17" s="285"/>
      <c r="AC17" s="286"/>
      <c r="AD17" s="290"/>
      <c r="BA17" s="291" t="s">
        <v>67</v>
      </c>
    </row>
    <row r="18" spans="1:53" ht="14.25" customHeight="1" x14ac:dyDescent="0.2">
      <c r="A18" s="280"/>
      <c r="B18" s="280"/>
      <c r="C18" s="298"/>
      <c r="D18" s="280"/>
      <c r="E18" s="280"/>
      <c r="F18" s="280" t="s">
        <v>20</v>
      </c>
      <c r="G18" s="280" t="s">
        <v>21</v>
      </c>
      <c r="H18" s="280" t="s">
        <v>22</v>
      </c>
      <c r="I18" s="280" t="s">
        <v>22</v>
      </c>
      <c r="J18" s="300"/>
      <c r="K18" s="300"/>
      <c r="L18" s="300"/>
      <c r="M18" s="280"/>
      <c r="N18" s="280"/>
      <c r="O18" s="280"/>
      <c r="P18" s="280"/>
      <c r="Q18" s="280"/>
      <c r="R18" s="280"/>
      <c r="S18" s="36" t="s">
        <v>47</v>
      </c>
      <c r="T18" s="36" t="s">
        <v>46</v>
      </c>
      <c r="U18" s="280"/>
      <c r="V18" s="280"/>
      <c r="W18" s="282"/>
      <c r="X18" s="280"/>
      <c r="Y18" s="283"/>
      <c r="Z18" s="283"/>
      <c r="AA18" s="287"/>
      <c r="AB18" s="288"/>
      <c r="AC18" s="289"/>
      <c r="AD18" s="290"/>
      <c r="BA18" s="291"/>
    </row>
    <row r="19" spans="1:53" ht="27.75" customHeight="1" x14ac:dyDescent="0.2">
      <c r="A19" s="204" t="s">
        <v>79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55"/>
      <c r="Z19" s="55"/>
    </row>
    <row r="20" spans="1:53" ht="16.5" customHeight="1" x14ac:dyDescent="0.25">
      <c r="A20" s="205" t="s">
        <v>79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66"/>
      <c r="Z20" s="66"/>
    </row>
    <row r="21" spans="1:53" ht="14.25" customHeight="1" x14ac:dyDescent="0.25">
      <c r="A21" s="194" t="s">
        <v>80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1">
        <v>4607111035752</v>
      </c>
      <c r="E22" s="18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9" t="s">
        <v>83</v>
      </c>
      <c r="O22" s="183"/>
      <c r="P22" s="183"/>
      <c r="Q22" s="183"/>
      <c r="R22" s="184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4" t="s">
        <v>48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55"/>
      <c r="Z25" s="55"/>
    </row>
    <row r="26" spans="1:53" ht="16.5" customHeight="1" x14ac:dyDescent="0.25">
      <c r="A26" s="205" t="s">
        <v>86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66"/>
      <c r="Z26" s="66"/>
    </row>
    <row r="27" spans="1:53" ht="14.25" customHeight="1" x14ac:dyDescent="0.25">
      <c r="A27" s="194" t="s">
        <v>87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81">
        <v>4607111036520</v>
      </c>
      <c r="E28" s="18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84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81">
        <v>4607111036605</v>
      </c>
      <c r="E29" s="18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84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81">
        <v>4607111036537</v>
      </c>
      <c r="E30" s="18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84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81">
        <v>4607111036599</v>
      </c>
      <c r="E31" s="18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84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5" t="s">
        <v>98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66"/>
      <c r="Z34" s="66"/>
    </row>
    <row r="35" spans="1:53" ht="14.25" customHeight="1" x14ac:dyDescent="0.25">
      <c r="A35" s="194" t="s">
        <v>80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81">
        <v>4607111036285</v>
      </c>
      <c r="E36" s="18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84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81">
        <v>4607111036308</v>
      </c>
      <c r="E37" s="18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74" t="s">
        <v>103</v>
      </c>
      <c r="O37" s="183"/>
      <c r="P37" s="183"/>
      <c r="Q37" s="183"/>
      <c r="R37" s="184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81">
        <v>4607111036315</v>
      </c>
      <c r="E38" s="18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84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81">
        <v>4607111036292</v>
      </c>
      <c r="E39" s="18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7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84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5" t="s">
        <v>108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66"/>
      <c r="Z42" s="66"/>
    </row>
    <row r="43" spans="1:53" ht="14.25" customHeight="1" x14ac:dyDescent="0.25">
      <c r="A43" s="194" t="s">
        <v>109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81">
        <v>4607111037053</v>
      </c>
      <c r="E44" s="18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84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81">
        <v>4607111037060</v>
      </c>
      <c r="E45" s="18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3"/>
      <c r="P45" s="183"/>
      <c r="Q45" s="183"/>
      <c r="R45" s="184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5" t="s">
        <v>115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66"/>
      <c r="Z48" s="66"/>
    </row>
    <row r="49" spans="1:53" ht="14.25" customHeight="1" x14ac:dyDescent="0.25">
      <c r="A49" s="194" t="s">
        <v>80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81">
        <v>4607111037190</v>
      </c>
      <c r="E50" s="18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64" t="s">
        <v>118</v>
      </c>
      <c r="O50" s="183"/>
      <c r="P50" s="183"/>
      <c r="Q50" s="183"/>
      <c r="R50" s="184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1">
        <v>4607111037183</v>
      </c>
      <c r="E51" s="18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65" t="s">
        <v>121</v>
      </c>
      <c r="O51" s="183"/>
      <c r="P51" s="183"/>
      <c r="Q51" s="183"/>
      <c r="R51" s="184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81">
        <v>4607111037091</v>
      </c>
      <c r="E52" s="18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66" t="s">
        <v>124</v>
      </c>
      <c r="O52" s="183"/>
      <c r="P52" s="183"/>
      <c r="Q52" s="183"/>
      <c r="R52" s="184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81">
        <v>4607111036902</v>
      </c>
      <c r="E53" s="18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67" t="s">
        <v>127</v>
      </c>
      <c r="O53" s="183"/>
      <c r="P53" s="183"/>
      <c r="Q53" s="183"/>
      <c r="R53" s="184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81">
        <v>4607111036858</v>
      </c>
      <c r="E54" s="18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8" t="s">
        <v>130</v>
      </c>
      <c r="O54" s="183"/>
      <c r="P54" s="183"/>
      <c r="Q54" s="183"/>
      <c r="R54" s="184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81">
        <v>4607111036889</v>
      </c>
      <c r="E55" s="18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62" t="s">
        <v>133</v>
      </c>
      <c r="O55" s="183"/>
      <c r="P55" s="183"/>
      <c r="Q55" s="183"/>
      <c r="R55" s="184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5" t="s">
        <v>134</v>
      </c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66"/>
      <c r="Z58" s="66"/>
    </row>
    <row r="59" spans="1:53" ht="14.25" customHeight="1" x14ac:dyDescent="0.25">
      <c r="A59" s="194" t="s">
        <v>80</v>
      </c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81">
        <v>4607111037411</v>
      </c>
      <c r="E60" s="18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63" t="s">
        <v>137</v>
      </c>
      <c r="O60" s="183"/>
      <c r="P60" s="183"/>
      <c r="Q60" s="183"/>
      <c r="R60" s="184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81">
        <v>4607111036728</v>
      </c>
      <c r="E61" s="181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60" t="s">
        <v>141</v>
      </c>
      <c r="O61" s="183"/>
      <c r="P61" s="183"/>
      <c r="Q61" s="183"/>
      <c r="R61" s="184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5" t="s">
        <v>142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66"/>
      <c r="Z64" s="66"/>
    </row>
    <row r="65" spans="1:53" ht="14.25" customHeight="1" x14ac:dyDescent="0.25">
      <c r="A65" s="194" t="s">
        <v>143</v>
      </c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81">
        <v>4607111033659</v>
      </c>
      <c r="E66" s="18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6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3"/>
      <c r="P66" s="183"/>
      <c r="Q66" s="183"/>
      <c r="R66" s="184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5" t="s">
        <v>146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66"/>
      <c r="Z69" s="66"/>
    </row>
    <row r="70" spans="1:53" ht="14.25" customHeight="1" x14ac:dyDescent="0.25">
      <c r="A70" s="194" t="s">
        <v>147</v>
      </c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81">
        <v>4607111034137</v>
      </c>
      <c r="E71" s="18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3"/>
      <c r="P71" s="183"/>
      <c r="Q71" s="183"/>
      <c r="R71" s="184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81">
        <v>4607111034120</v>
      </c>
      <c r="E72" s="18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3"/>
      <c r="P72" s="183"/>
      <c r="Q72" s="183"/>
      <c r="R72" s="184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5" t="s">
        <v>152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66"/>
      <c r="Z75" s="66"/>
    </row>
    <row r="76" spans="1:53" ht="14.25" customHeight="1" x14ac:dyDescent="0.25">
      <c r="A76" s="194" t="s">
        <v>143</v>
      </c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81">
        <v>4607111036407</v>
      </c>
      <c r="E77" s="18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3"/>
      <c r="P77" s="183"/>
      <c r="Q77" s="183"/>
      <c r="R77" s="184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81">
        <v>4607111033628</v>
      </c>
      <c r="E78" s="18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3"/>
      <c r="P78" s="183"/>
      <c r="Q78" s="183"/>
      <c r="R78" s="184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81">
        <v>4607111033451</v>
      </c>
      <c r="E79" s="18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3"/>
      <c r="P79" s="183"/>
      <c r="Q79" s="183"/>
      <c r="R79" s="184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81">
        <v>4607111035141</v>
      </c>
      <c r="E80" s="18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3"/>
      <c r="P80" s="183"/>
      <c r="Q80" s="183"/>
      <c r="R80" s="184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81">
        <v>4607111035028</v>
      </c>
      <c r="E81" s="18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3"/>
      <c r="P81" s="183"/>
      <c r="Q81" s="183"/>
      <c r="R81" s="184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81">
        <v>4607111033444</v>
      </c>
      <c r="E82" s="18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3"/>
      <c r="P82" s="183"/>
      <c r="Q82" s="183"/>
      <c r="R82" s="184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5" t="s">
        <v>165</v>
      </c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66"/>
      <c r="Z85" s="66"/>
    </row>
    <row r="86" spans="1:53" ht="14.25" customHeight="1" x14ac:dyDescent="0.25">
      <c r="A86" s="194" t="s">
        <v>165</v>
      </c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81">
        <v>4607025784012</v>
      </c>
      <c r="E87" s="18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3"/>
      <c r="P87" s="183"/>
      <c r="Q87" s="183"/>
      <c r="R87" s="184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81">
        <v>4607025784319</v>
      </c>
      <c r="E88" s="18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5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3"/>
      <c r="P88" s="183"/>
      <c r="Q88" s="183"/>
      <c r="R88" s="184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81">
        <v>4607111035370</v>
      </c>
      <c r="E89" s="18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3"/>
      <c r="P89" s="183"/>
      <c r="Q89" s="183"/>
      <c r="R89" s="184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5" t="s">
        <v>172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66"/>
      <c r="Z92" s="66"/>
    </row>
    <row r="93" spans="1:53" ht="14.25" customHeight="1" x14ac:dyDescent="0.25">
      <c r="A93" s="194" t="s">
        <v>80</v>
      </c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81">
        <v>4607111033970</v>
      </c>
      <c r="E94" s="18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45" t="s">
        <v>175</v>
      </c>
      <c r="O94" s="183"/>
      <c r="P94" s="183"/>
      <c r="Q94" s="183"/>
      <c r="R94" s="184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81">
        <v>4607111034144</v>
      </c>
      <c r="E95" s="18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46" t="s">
        <v>178</v>
      </c>
      <c r="O95" s="183"/>
      <c r="P95" s="183"/>
      <c r="Q95" s="183"/>
      <c r="R95" s="184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81">
        <v>4607111033987</v>
      </c>
      <c r="E96" s="18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47" t="s">
        <v>181</v>
      </c>
      <c r="O96" s="183"/>
      <c r="P96" s="183"/>
      <c r="Q96" s="183"/>
      <c r="R96" s="184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81">
        <v>4607111034151</v>
      </c>
      <c r="E97" s="18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8" t="s">
        <v>184</v>
      </c>
      <c r="O97" s="183"/>
      <c r="P97" s="183"/>
      <c r="Q97" s="183"/>
      <c r="R97" s="184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181">
        <v>4607111038098</v>
      </c>
      <c r="E98" s="181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85</v>
      </c>
      <c r="L98" s="39" t="s">
        <v>84</v>
      </c>
      <c r="M98" s="38">
        <v>180</v>
      </c>
      <c r="N98" s="243" t="s">
        <v>187</v>
      </c>
      <c r="O98" s="183"/>
      <c r="P98" s="183"/>
      <c r="Q98" s="183"/>
      <c r="R98" s="184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5" t="s">
        <v>188</v>
      </c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66"/>
      <c r="Z101" s="66"/>
    </row>
    <row r="102" spans="1:53" ht="14.25" customHeight="1" x14ac:dyDescent="0.25">
      <c r="A102" s="194" t="s">
        <v>143</v>
      </c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181">
        <v>4607111034014</v>
      </c>
      <c r="E103" s="18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4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3"/>
      <c r="P103" s="183"/>
      <c r="Q103" s="183"/>
      <c r="R103" s="184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181">
        <v>4607111033994</v>
      </c>
      <c r="E104" s="181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4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3"/>
      <c r="P104" s="183"/>
      <c r="Q104" s="183"/>
      <c r="R104" s="184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5" t="s">
        <v>193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66"/>
      <c r="Z107" s="66"/>
    </row>
    <row r="108" spans="1:53" ht="14.25" customHeight="1" x14ac:dyDescent="0.25">
      <c r="A108" s="194" t="s">
        <v>143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181">
        <v>4607111034199</v>
      </c>
      <c r="E109" s="18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8">
        <v>180</v>
      </c>
      <c r="N109" s="24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3"/>
      <c r="P109" s="183"/>
      <c r="Q109" s="183"/>
      <c r="R109" s="184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90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5" t="s">
        <v>196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66"/>
      <c r="Z112" s="66"/>
    </row>
    <row r="113" spans="1:53" ht="14.25" customHeight="1" x14ac:dyDescent="0.25">
      <c r="A113" s="194" t="s">
        <v>143</v>
      </c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181">
        <v>4607111034670</v>
      </c>
      <c r="E114" s="18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3"/>
      <c r="P114" s="183"/>
      <c r="Q114" s="183"/>
      <c r="R114" s="184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181">
        <v>4607111034687</v>
      </c>
      <c r="E115" s="181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40" t="s">
        <v>202</v>
      </c>
      <c r="O115" s="183"/>
      <c r="P115" s="183"/>
      <c r="Q115" s="183"/>
      <c r="R115" s="184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181">
        <v>4607111034380</v>
      </c>
      <c r="E116" s="181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83"/>
      <c r="P116" s="183"/>
      <c r="Q116" s="183"/>
      <c r="R116" s="184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181">
        <v>4607111034397</v>
      </c>
      <c r="E117" s="181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3"/>
      <c r="P117" s="183"/>
      <c r="Q117" s="183"/>
      <c r="R117" s="184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5" t="s">
        <v>207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66"/>
      <c r="Z120" s="66"/>
    </row>
    <row r="121" spans="1:53" ht="14.25" customHeight="1" x14ac:dyDescent="0.25">
      <c r="A121" s="194" t="s">
        <v>143</v>
      </c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181">
        <v>4607111035806</v>
      </c>
      <c r="E122" s="18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91</v>
      </c>
      <c r="L122" s="39" t="s">
        <v>84</v>
      </c>
      <c r="M122" s="38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3"/>
      <c r="P122" s="183"/>
      <c r="Q122" s="183"/>
      <c r="R122" s="184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90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5" t="s">
        <v>210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66"/>
      <c r="Z125" s="66"/>
    </row>
    <row r="126" spans="1:53" ht="14.25" customHeight="1" x14ac:dyDescent="0.25">
      <c r="A126" s="194" t="s">
        <v>211</v>
      </c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181">
        <v>4607111035639</v>
      </c>
      <c r="E127" s="18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84</v>
      </c>
      <c r="M127" s="38">
        <v>180</v>
      </c>
      <c r="N127" s="23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3"/>
      <c r="P127" s="183"/>
      <c r="Q127" s="183"/>
      <c r="R127" s="184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181">
        <v>4607111035646</v>
      </c>
      <c r="E128" s="181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84</v>
      </c>
      <c r="M128" s="38">
        <v>180</v>
      </c>
      <c r="N128" s="23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3"/>
      <c r="P128" s="183"/>
      <c r="Q128" s="183"/>
      <c r="R128" s="184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5" t="s">
        <v>218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66"/>
      <c r="Z131" s="66"/>
    </row>
    <row r="132" spans="1:53" ht="14.25" customHeight="1" x14ac:dyDescent="0.25">
      <c r="A132" s="194" t="s">
        <v>143</v>
      </c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181">
        <v>4607111036568</v>
      </c>
      <c r="E133" s="181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91</v>
      </c>
      <c r="L133" s="39" t="s">
        <v>84</v>
      </c>
      <c r="M133" s="38">
        <v>180</v>
      </c>
      <c r="N133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3"/>
      <c r="P133" s="183"/>
      <c r="Q133" s="183"/>
      <c r="R133" s="184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90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4" t="s">
        <v>221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55"/>
      <c r="Z136" s="55"/>
    </row>
    <row r="137" spans="1:53" ht="16.5" customHeight="1" x14ac:dyDescent="0.25">
      <c r="A137" s="205" t="s">
        <v>222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66"/>
      <c r="Z137" s="66"/>
    </row>
    <row r="138" spans="1:53" ht="14.25" customHeight="1" x14ac:dyDescent="0.25">
      <c r="A138" s="194" t="s">
        <v>211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67"/>
      <c r="Z138" s="67"/>
    </row>
    <row r="139" spans="1:53" ht="16.5" customHeight="1" x14ac:dyDescent="0.25">
      <c r="A139" s="64" t="s">
        <v>223</v>
      </c>
      <c r="B139" s="64" t="s">
        <v>224</v>
      </c>
      <c r="C139" s="37">
        <v>4301071010</v>
      </c>
      <c r="D139" s="181">
        <v>4607111037701</v>
      </c>
      <c r="E139" s="181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85</v>
      </c>
      <c r="L139" s="39" t="s">
        <v>84</v>
      </c>
      <c r="M139" s="38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3"/>
      <c r="P139" s="183"/>
      <c r="Q139" s="183"/>
      <c r="R139" s="184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90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5" t="s">
        <v>225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66"/>
      <c r="Z142" s="66"/>
    </row>
    <row r="143" spans="1:53" ht="14.25" customHeight="1" x14ac:dyDescent="0.25">
      <c r="A143" s="194" t="s">
        <v>80</v>
      </c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67"/>
      <c r="Z143" s="67"/>
    </row>
    <row r="144" spans="1:53" ht="16.5" customHeight="1" x14ac:dyDescent="0.25">
      <c r="A144" s="64" t="s">
        <v>226</v>
      </c>
      <c r="B144" s="64" t="s">
        <v>227</v>
      </c>
      <c r="C144" s="37">
        <v>4301071026</v>
      </c>
      <c r="D144" s="181">
        <v>4607111036384</v>
      </c>
      <c r="E144" s="181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85</v>
      </c>
      <c r="L144" s="39" t="s">
        <v>84</v>
      </c>
      <c r="M144" s="38">
        <v>180</v>
      </c>
      <c r="N144" s="228" t="s">
        <v>228</v>
      </c>
      <c r="O144" s="183"/>
      <c r="P144" s="183"/>
      <c r="Q144" s="183"/>
      <c r="R144" s="184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4301070956</v>
      </c>
      <c r="D145" s="181">
        <v>4640242180250</v>
      </c>
      <c r="E145" s="181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85</v>
      </c>
      <c r="L145" s="39" t="s">
        <v>84</v>
      </c>
      <c r="M145" s="38">
        <v>180</v>
      </c>
      <c r="N145" s="229" t="s">
        <v>231</v>
      </c>
      <c r="O145" s="183"/>
      <c r="P145" s="183"/>
      <c r="Q145" s="183"/>
      <c r="R145" s="184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4301071028</v>
      </c>
      <c r="D146" s="181">
        <v>4607111036216</v>
      </c>
      <c r="E146" s="181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85</v>
      </c>
      <c r="L146" s="39" t="s">
        <v>84</v>
      </c>
      <c r="M146" s="38">
        <v>180</v>
      </c>
      <c r="N146" s="230" t="s">
        <v>234</v>
      </c>
      <c r="O146" s="183"/>
      <c r="P146" s="183"/>
      <c r="Q146" s="183"/>
      <c r="R146" s="184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235</v>
      </c>
      <c r="B147" s="64" t="s">
        <v>236</v>
      </c>
      <c r="C147" s="37">
        <v>4301071027</v>
      </c>
      <c r="D147" s="181">
        <v>4607111036278</v>
      </c>
      <c r="E147" s="181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85</v>
      </c>
      <c r="L147" s="39" t="s">
        <v>84</v>
      </c>
      <c r="M147" s="38">
        <v>180</v>
      </c>
      <c r="N147" s="231" t="s">
        <v>237</v>
      </c>
      <c r="O147" s="183"/>
      <c r="P147" s="183"/>
      <c r="Q147" s="183"/>
      <c r="R147" s="184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4" t="s">
        <v>238</v>
      </c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67"/>
      <c r="Z150" s="67"/>
    </row>
    <row r="151" spans="1:53" ht="27" customHeight="1" x14ac:dyDescent="0.25">
      <c r="A151" s="64" t="s">
        <v>239</v>
      </c>
      <c r="B151" s="64" t="s">
        <v>240</v>
      </c>
      <c r="C151" s="37">
        <v>4301080153</v>
      </c>
      <c r="D151" s="181">
        <v>4607111036827</v>
      </c>
      <c r="E151" s="181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85</v>
      </c>
      <c r="L151" s="39" t="s">
        <v>84</v>
      </c>
      <c r="M151" s="38">
        <v>90</v>
      </c>
      <c r="N151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3"/>
      <c r="P151" s="183"/>
      <c r="Q151" s="183"/>
      <c r="R151" s="184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241</v>
      </c>
      <c r="B152" s="64" t="s">
        <v>242</v>
      </c>
      <c r="C152" s="37">
        <v>4301080154</v>
      </c>
      <c r="D152" s="181">
        <v>4607111036834</v>
      </c>
      <c r="E152" s="181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8">
        <v>90</v>
      </c>
      <c r="N152" s="2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3"/>
      <c r="P152" s="183"/>
      <c r="Q152" s="183"/>
      <c r="R152" s="184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4" t="s">
        <v>243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55"/>
      <c r="Z155" s="55"/>
    </row>
    <row r="156" spans="1:53" ht="16.5" customHeight="1" x14ac:dyDescent="0.25">
      <c r="A156" s="205" t="s">
        <v>244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66"/>
      <c r="Z156" s="66"/>
    </row>
    <row r="157" spans="1:53" ht="14.25" customHeight="1" x14ac:dyDescent="0.25">
      <c r="A157" s="194" t="s">
        <v>87</v>
      </c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67"/>
      <c r="Z157" s="67"/>
    </row>
    <row r="158" spans="1:53" ht="16.5" customHeight="1" x14ac:dyDescent="0.25">
      <c r="A158" s="64" t="s">
        <v>245</v>
      </c>
      <c r="B158" s="64" t="s">
        <v>246</v>
      </c>
      <c r="C158" s="37">
        <v>4301132048</v>
      </c>
      <c r="D158" s="181">
        <v>4607111035721</v>
      </c>
      <c r="E158" s="181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2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3"/>
      <c r="P158" s="183"/>
      <c r="Q158" s="183"/>
      <c r="R158" s="184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ht="27" customHeight="1" x14ac:dyDescent="0.25">
      <c r="A159" s="64" t="s">
        <v>247</v>
      </c>
      <c r="B159" s="64" t="s">
        <v>248</v>
      </c>
      <c r="C159" s="37">
        <v>4301132046</v>
      </c>
      <c r="D159" s="181">
        <v>4607111035691</v>
      </c>
      <c r="E159" s="181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91</v>
      </c>
      <c r="L159" s="39" t="s">
        <v>84</v>
      </c>
      <c r="M159" s="38">
        <v>180</v>
      </c>
      <c r="N159" s="22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3"/>
      <c r="P159" s="183"/>
      <c r="Q159" s="183"/>
      <c r="R159" s="184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90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5" t="s">
        <v>249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66"/>
      <c r="Z162" s="66"/>
    </row>
    <row r="163" spans="1:53" ht="14.25" customHeight="1" x14ac:dyDescent="0.25">
      <c r="A163" s="194" t="s">
        <v>249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67"/>
      <c r="Z163" s="67"/>
    </row>
    <row r="164" spans="1:53" ht="27" customHeight="1" x14ac:dyDescent="0.25">
      <c r="A164" s="64" t="s">
        <v>250</v>
      </c>
      <c r="B164" s="64" t="s">
        <v>251</v>
      </c>
      <c r="C164" s="37">
        <v>4301133002</v>
      </c>
      <c r="D164" s="181">
        <v>4607111035783</v>
      </c>
      <c r="E164" s="181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217</v>
      </c>
      <c r="L164" s="39" t="s">
        <v>84</v>
      </c>
      <c r="M164" s="38">
        <v>180</v>
      </c>
      <c r="N164" s="22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3"/>
      <c r="P164" s="183"/>
      <c r="Q164" s="183"/>
      <c r="R164" s="184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90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5" t="s">
        <v>243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66"/>
      <c r="Z167" s="66"/>
    </row>
    <row r="168" spans="1:53" ht="14.25" customHeight="1" x14ac:dyDescent="0.25">
      <c r="A168" s="194" t="s">
        <v>252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67"/>
      <c r="Z168" s="67"/>
    </row>
    <row r="169" spans="1:53" ht="27" customHeight="1" x14ac:dyDescent="0.25">
      <c r="A169" s="64" t="s">
        <v>253</v>
      </c>
      <c r="B169" s="64" t="s">
        <v>254</v>
      </c>
      <c r="C169" s="37">
        <v>4301051319</v>
      </c>
      <c r="D169" s="181">
        <v>4680115881204</v>
      </c>
      <c r="E169" s="181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85</v>
      </c>
      <c r="L169" s="39" t="s">
        <v>257</v>
      </c>
      <c r="M169" s="38">
        <v>365</v>
      </c>
      <c r="N169" s="221" t="s">
        <v>255</v>
      </c>
      <c r="O169" s="183"/>
      <c r="P169" s="183"/>
      <c r="Q169" s="183"/>
      <c r="R169" s="184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256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5" t="s">
        <v>258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66"/>
      <c r="Z172" s="66"/>
    </row>
    <row r="173" spans="1:53" ht="14.25" customHeight="1" x14ac:dyDescent="0.25">
      <c r="A173" s="194" t="s">
        <v>87</v>
      </c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67"/>
      <c r="Z173" s="67"/>
    </row>
    <row r="174" spans="1:53" ht="16.5" customHeight="1" x14ac:dyDescent="0.25">
      <c r="A174" s="64" t="s">
        <v>259</v>
      </c>
      <c r="B174" s="64" t="s">
        <v>260</v>
      </c>
      <c r="C174" s="37">
        <v>4301132076</v>
      </c>
      <c r="D174" s="181">
        <v>4607111035721</v>
      </c>
      <c r="E174" s="181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22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3"/>
      <c r="P174" s="183"/>
      <c r="Q174" s="183"/>
      <c r="R174" s="184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customHeight="1" x14ac:dyDescent="0.25">
      <c r="A175" s="64" t="s">
        <v>261</v>
      </c>
      <c r="B175" s="64" t="s">
        <v>262</v>
      </c>
      <c r="C175" s="37">
        <v>4301132077</v>
      </c>
      <c r="D175" s="181">
        <v>4607111035691</v>
      </c>
      <c r="E175" s="181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91</v>
      </c>
      <c r="L175" s="39" t="s">
        <v>84</v>
      </c>
      <c r="M175" s="38">
        <v>180</v>
      </c>
      <c r="N175" s="21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3"/>
      <c r="P175" s="183"/>
      <c r="Q175" s="183"/>
      <c r="R175" s="184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ht="27" customHeight="1" x14ac:dyDescent="0.25">
      <c r="A176" s="64" t="s">
        <v>263</v>
      </c>
      <c r="B176" s="64" t="s">
        <v>264</v>
      </c>
      <c r="C176" s="37">
        <v>4301132079</v>
      </c>
      <c r="D176" s="181">
        <v>4607111038487</v>
      </c>
      <c r="E176" s="181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91</v>
      </c>
      <c r="L176" s="39" t="s">
        <v>84</v>
      </c>
      <c r="M176" s="38">
        <v>180</v>
      </c>
      <c r="N176" s="220" t="s">
        <v>265</v>
      </c>
      <c r="O176" s="183"/>
      <c r="P176" s="183"/>
      <c r="Q176" s="183"/>
      <c r="R176" s="184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90</v>
      </c>
    </row>
    <row r="177" spans="1:53" x14ac:dyDescent="0.2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6"/>
      <c r="N177" s="172" t="s">
        <v>43</v>
      </c>
      <c r="O177" s="173"/>
      <c r="P177" s="173"/>
      <c r="Q177" s="173"/>
      <c r="R177" s="173"/>
      <c r="S177" s="173"/>
      <c r="T177" s="174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6"/>
      <c r="N178" s="172" t="s">
        <v>43</v>
      </c>
      <c r="O178" s="173"/>
      <c r="P178" s="173"/>
      <c r="Q178" s="173"/>
      <c r="R178" s="173"/>
      <c r="S178" s="173"/>
      <c r="T178" s="174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4" t="s">
        <v>266</v>
      </c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55"/>
      <c r="Z179" s="55"/>
    </row>
    <row r="180" spans="1:53" ht="16.5" customHeight="1" x14ac:dyDescent="0.25">
      <c r="A180" s="205" t="s">
        <v>267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66"/>
      <c r="Z180" s="66"/>
    </row>
    <row r="181" spans="1:53" ht="14.25" customHeight="1" x14ac:dyDescent="0.25">
      <c r="A181" s="194" t="s">
        <v>80</v>
      </c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67"/>
      <c r="Z181" s="67"/>
    </row>
    <row r="182" spans="1:53" ht="16.5" customHeight="1" x14ac:dyDescent="0.25">
      <c r="A182" s="64" t="s">
        <v>268</v>
      </c>
      <c r="B182" s="64" t="s">
        <v>269</v>
      </c>
      <c r="C182" s="37">
        <v>4301070948</v>
      </c>
      <c r="D182" s="181">
        <v>4607111037022</v>
      </c>
      <c r="E182" s="181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83"/>
      <c r="P182" s="183"/>
      <c r="Q182" s="183"/>
      <c r="R182" s="184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25">
      <c r="A183" s="64" t="s">
        <v>270</v>
      </c>
      <c r="B183" s="64" t="s">
        <v>271</v>
      </c>
      <c r="C183" s="37">
        <v>4301070990</v>
      </c>
      <c r="D183" s="181">
        <v>4607111038494</v>
      </c>
      <c r="E183" s="181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17" t="s">
        <v>272</v>
      </c>
      <c r="O183" s="183"/>
      <c r="P183" s="183"/>
      <c r="Q183" s="183"/>
      <c r="R183" s="184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ht="27" customHeight="1" x14ac:dyDescent="0.25">
      <c r="A184" s="64" t="s">
        <v>273</v>
      </c>
      <c r="B184" s="64" t="s">
        <v>274</v>
      </c>
      <c r="C184" s="37">
        <v>4301070966</v>
      </c>
      <c r="D184" s="181">
        <v>4607111038135</v>
      </c>
      <c r="E184" s="181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18" t="s">
        <v>275</v>
      </c>
      <c r="O184" s="183"/>
      <c r="P184" s="183"/>
      <c r="Q184" s="183"/>
      <c r="R184" s="184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9" t="s">
        <v>70</v>
      </c>
    </row>
    <row r="185" spans="1:53" x14ac:dyDescent="0.2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6"/>
      <c r="N185" s="172" t="s">
        <v>43</v>
      </c>
      <c r="O185" s="173"/>
      <c r="P185" s="173"/>
      <c r="Q185" s="173"/>
      <c r="R185" s="173"/>
      <c r="S185" s="173"/>
      <c r="T185" s="174"/>
      <c r="U185" s="43" t="s">
        <v>42</v>
      </c>
      <c r="V185" s="44">
        <f>IFERROR(SUM(V182:V184),"0")</f>
        <v>0</v>
      </c>
      <c r="W185" s="44">
        <f>IFERROR(SUM(W182:W184),"0")</f>
        <v>0</v>
      </c>
      <c r="X185" s="44">
        <f>IFERROR(IF(X182="",0,X182),"0")+IFERROR(IF(X183="",0,X183),"0")+IFERROR(IF(X184="",0,X184),"0")</f>
        <v>0</v>
      </c>
      <c r="Y185" s="68"/>
      <c r="Z185" s="68"/>
    </row>
    <row r="186" spans="1:53" x14ac:dyDescent="0.2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6"/>
      <c r="N186" s="172" t="s">
        <v>43</v>
      </c>
      <c r="O186" s="173"/>
      <c r="P186" s="173"/>
      <c r="Q186" s="173"/>
      <c r="R186" s="173"/>
      <c r="S186" s="173"/>
      <c r="T186" s="174"/>
      <c r="U186" s="43" t="s">
        <v>0</v>
      </c>
      <c r="V186" s="44">
        <f>IFERROR(SUMPRODUCT(V182:V184*H182:H184),"0")</f>
        <v>0</v>
      </c>
      <c r="W186" s="44">
        <f>IFERROR(SUMPRODUCT(W182:W184*H182:H184),"0")</f>
        <v>0</v>
      </c>
      <c r="X186" s="43"/>
      <c r="Y186" s="68"/>
      <c r="Z186" s="68"/>
    </row>
    <row r="187" spans="1:53" ht="16.5" customHeight="1" x14ac:dyDescent="0.25">
      <c r="A187" s="205" t="s">
        <v>276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66"/>
      <c r="Z187" s="66"/>
    </row>
    <row r="188" spans="1:53" ht="14.25" customHeight="1" x14ac:dyDescent="0.25">
      <c r="A188" s="194" t="s">
        <v>80</v>
      </c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67"/>
      <c r="Z188" s="67"/>
    </row>
    <row r="189" spans="1:53" ht="27" customHeight="1" x14ac:dyDescent="0.25">
      <c r="A189" s="64" t="s">
        <v>277</v>
      </c>
      <c r="B189" s="64" t="s">
        <v>278</v>
      </c>
      <c r="C189" s="37">
        <v>4301070915</v>
      </c>
      <c r="D189" s="181">
        <v>4607111035882</v>
      </c>
      <c r="E189" s="181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85</v>
      </c>
      <c r="L189" s="39" t="s">
        <v>84</v>
      </c>
      <c r="M189" s="38">
        <v>180</v>
      </c>
      <c r="N189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83"/>
      <c r="P189" s="183"/>
      <c r="Q189" s="183"/>
      <c r="R189" s="184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279</v>
      </c>
      <c r="B190" s="64" t="s">
        <v>280</v>
      </c>
      <c r="C190" s="37">
        <v>4301070921</v>
      </c>
      <c r="D190" s="181">
        <v>4607111035905</v>
      </c>
      <c r="E190" s="181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85</v>
      </c>
      <c r="L190" s="39" t="s">
        <v>84</v>
      </c>
      <c r="M190" s="38">
        <v>180</v>
      </c>
      <c r="N190" s="2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83"/>
      <c r="P190" s="183"/>
      <c r="Q190" s="183"/>
      <c r="R190" s="184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25">
      <c r="A191" s="64" t="s">
        <v>281</v>
      </c>
      <c r="B191" s="64" t="s">
        <v>282</v>
      </c>
      <c r="C191" s="37">
        <v>4301070917</v>
      </c>
      <c r="D191" s="181">
        <v>4607111035912</v>
      </c>
      <c r="E191" s="181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85</v>
      </c>
      <c r="L191" s="39" t="s">
        <v>84</v>
      </c>
      <c r="M191" s="38">
        <v>180</v>
      </c>
      <c r="N191" s="2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83"/>
      <c r="P191" s="183"/>
      <c r="Q191" s="183"/>
      <c r="R191" s="184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ht="27" customHeight="1" x14ac:dyDescent="0.25">
      <c r="A192" s="64" t="s">
        <v>283</v>
      </c>
      <c r="B192" s="64" t="s">
        <v>284</v>
      </c>
      <c r="C192" s="37">
        <v>4301070920</v>
      </c>
      <c r="D192" s="181">
        <v>4607111035929</v>
      </c>
      <c r="E192" s="181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85</v>
      </c>
      <c r="L192" s="39" t="s">
        <v>84</v>
      </c>
      <c r="M192" s="38">
        <v>180</v>
      </c>
      <c r="N192" s="2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83"/>
      <c r="P192" s="183"/>
      <c r="Q192" s="183"/>
      <c r="R192" s="184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43" t="s">
        <v>70</v>
      </c>
    </row>
    <row r="193" spans="1:53" x14ac:dyDescent="0.2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6"/>
      <c r="N193" s="172" t="s">
        <v>43</v>
      </c>
      <c r="O193" s="173"/>
      <c r="P193" s="173"/>
      <c r="Q193" s="173"/>
      <c r="R193" s="173"/>
      <c r="S193" s="173"/>
      <c r="T193" s="174"/>
      <c r="U193" s="43" t="s">
        <v>42</v>
      </c>
      <c r="V193" s="44">
        <f>IFERROR(SUM(V189:V192),"0")</f>
        <v>0</v>
      </c>
      <c r="W193" s="44">
        <f>IFERROR(SUM(W189:W192),"0")</f>
        <v>0</v>
      </c>
      <c r="X193" s="44">
        <f>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6"/>
      <c r="N194" s="172" t="s">
        <v>43</v>
      </c>
      <c r="O194" s="173"/>
      <c r="P194" s="173"/>
      <c r="Q194" s="173"/>
      <c r="R194" s="173"/>
      <c r="S194" s="173"/>
      <c r="T194" s="174"/>
      <c r="U194" s="43" t="s">
        <v>0</v>
      </c>
      <c r="V194" s="44">
        <f>IFERROR(SUMPRODUCT(V189:V192*H189:H192),"0")</f>
        <v>0</v>
      </c>
      <c r="W194" s="44">
        <f>IFERROR(SUMPRODUCT(W189:W192*H189:H192),"0")</f>
        <v>0</v>
      </c>
      <c r="X194" s="43"/>
      <c r="Y194" s="68"/>
      <c r="Z194" s="68"/>
    </row>
    <row r="195" spans="1:53" ht="16.5" customHeight="1" x14ac:dyDescent="0.25">
      <c r="A195" s="205" t="s">
        <v>285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66"/>
      <c r="Z195" s="66"/>
    </row>
    <row r="196" spans="1:53" ht="14.25" customHeight="1" x14ac:dyDescent="0.25">
      <c r="A196" s="194" t="s">
        <v>252</v>
      </c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67"/>
      <c r="Z196" s="67"/>
    </row>
    <row r="197" spans="1:53" ht="27" customHeight="1" x14ac:dyDescent="0.25">
      <c r="A197" s="64" t="s">
        <v>286</v>
      </c>
      <c r="B197" s="64" t="s">
        <v>287</v>
      </c>
      <c r="C197" s="37">
        <v>4301051320</v>
      </c>
      <c r="D197" s="181">
        <v>4680115881334</v>
      </c>
      <c r="E197" s="181"/>
      <c r="F197" s="63">
        <v>0.33</v>
      </c>
      <c r="G197" s="38">
        <v>6</v>
      </c>
      <c r="H197" s="63">
        <v>1.98</v>
      </c>
      <c r="I197" s="63">
        <v>2.27</v>
      </c>
      <c r="J197" s="38">
        <v>156</v>
      </c>
      <c r="K197" s="38" t="s">
        <v>85</v>
      </c>
      <c r="L197" s="39" t="s">
        <v>257</v>
      </c>
      <c r="M197" s="38">
        <v>365</v>
      </c>
      <c r="N197" s="211" t="s">
        <v>288</v>
      </c>
      <c r="O197" s="183"/>
      <c r="P197" s="183"/>
      <c r="Q197" s="183"/>
      <c r="R197" s="184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IFERROR(IF(V197="","",V197*0.00753),"")</f>
        <v>0</v>
      </c>
      <c r="Y197" s="69" t="s">
        <v>49</v>
      </c>
      <c r="Z197" s="70" t="s">
        <v>49</v>
      </c>
      <c r="AD197" s="74"/>
      <c r="BA197" s="144" t="s">
        <v>256</v>
      </c>
    </row>
    <row r="198" spans="1:53" x14ac:dyDescent="0.2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6"/>
      <c r="N198" s="172" t="s">
        <v>43</v>
      </c>
      <c r="O198" s="173"/>
      <c r="P198" s="173"/>
      <c r="Q198" s="173"/>
      <c r="R198" s="173"/>
      <c r="S198" s="173"/>
      <c r="T198" s="174"/>
      <c r="U198" s="43" t="s">
        <v>42</v>
      </c>
      <c r="V198" s="44">
        <f>IFERROR(SUM(V197:V197),"0")</f>
        <v>0</v>
      </c>
      <c r="W198" s="44">
        <f>IFERROR(SUM(W197:W197),"0")</f>
        <v>0</v>
      </c>
      <c r="X198" s="44">
        <f>IFERROR(IF(X197="",0,X197),"0")</f>
        <v>0</v>
      </c>
      <c r="Y198" s="68"/>
      <c r="Z198" s="68"/>
    </row>
    <row r="199" spans="1:53" x14ac:dyDescent="0.2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6"/>
      <c r="N199" s="172" t="s">
        <v>43</v>
      </c>
      <c r="O199" s="173"/>
      <c r="P199" s="173"/>
      <c r="Q199" s="173"/>
      <c r="R199" s="173"/>
      <c r="S199" s="173"/>
      <c r="T199" s="174"/>
      <c r="U199" s="43" t="s">
        <v>0</v>
      </c>
      <c r="V199" s="44">
        <f>IFERROR(SUMPRODUCT(V197:V197*H197:H197),"0")</f>
        <v>0</v>
      </c>
      <c r="W199" s="44">
        <f>IFERROR(SUMPRODUCT(W197:W197*H197:H197),"0")</f>
        <v>0</v>
      </c>
      <c r="X199" s="43"/>
      <c r="Y199" s="68"/>
      <c r="Z199" s="68"/>
    </row>
    <row r="200" spans="1:53" ht="16.5" customHeight="1" x14ac:dyDescent="0.25">
      <c r="A200" s="205" t="s">
        <v>289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66"/>
      <c r="Z200" s="66"/>
    </row>
    <row r="201" spans="1:53" ht="14.25" customHeight="1" x14ac:dyDescent="0.25">
      <c r="A201" s="194" t="s">
        <v>80</v>
      </c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67"/>
      <c r="Z201" s="67"/>
    </row>
    <row r="202" spans="1:53" ht="16.5" customHeight="1" x14ac:dyDescent="0.25">
      <c r="A202" s="64" t="s">
        <v>290</v>
      </c>
      <c r="B202" s="64" t="s">
        <v>291</v>
      </c>
      <c r="C202" s="37">
        <v>4301070874</v>
      </c>
      <c r="D202" s="181">
        <v>4607111035332</v>
      </c>
      <c r="E202" s="181"/>
      <c r="F202" s="63">
        <v>0.43</v>
      </c>
      <c r="G202" s="38">
        <v>16</v>
      </c>
      <c r="H202" s="63">
        <v>6.88</v>
      </c>
      <c r="I202" s="63">
        <v>7.2060000000000004</v>
      </c>
      <c r="J202" s="38">
        <v>84</v>
      </c>
      <c r="K202" s="38" t="s">
        <v>85</v>
      </c>
      <c r="L202" s="39" t="s">
        <v>84</v>
      </c>
      <c r="M202" s="38">
        <v>180</v>
      </c>
      <c r="N202" s="2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83"/>
      <c r="P202" s="183"/>
      <c r="Q202" s="183"/>
      <c r="R202" s="184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16.5" customHeight="1" x14ac:dyDescent="0.25">
      <c r="A203" s="64" t="s">
        <v>292</v>
      </c>
      <c r="B203" s="64" t="s">
        <v>293</v>
      </c>
      <c r="C203" s="37">
        <v>4301070873</v>
      </c>
      <c r="D203" s="181">
        <v>4607111035080</v>
      </c>
      <c r="E203" s="181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85</v>
      </c>
      <c r="L203" s="39" t="s">
        <v>84</v>
      </c>
      <c r="M203" s="38">
        <v>180</v>
      </c>
      <c r="N203" s="2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83"/>
      <c r="P203" s="183"/>
      <c r="Q203" s="183"/>
      <c r="R203" s="184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x14ac:dyDescent="0.2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6"/>
      <c r="N204" s="172" t="s">
        <v>43</v>
      </c>
      <c r="O204" s="173"/>
      <c r="P204" s="173"/>
      <c r="Q204" s="173"/>
      <c r="R204" s="173"/>
      <c r="S204" s="173"/>
      <c r="T204" s="174"/>
      <c r="U204" s="43" t="s">
        <v>42</v>
      </c>
      <c r="V204" s="44">
        <f>IFERROR(SUM(V202:V203),"0")</f>
        <v>0</v>
      </c>
      <c r="W204" s="44">
        <f>IFERROR(SUM(W202:W203),"0")</f>
        <v>0</v>
      </c>
      <c r="X204" s="44">
        <f>IFERROR(IF(X202="",0,X202),"0")+IFERROR(IF(X203="",0,X203),"0")</f>
        <v>0</v>
      </c>
      <c r="Y204" s="68"/>
      <c r="Z204" s="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6"/>
      <c r="N205" s="172" t="s">
        <v>43</v>
      </c>
      <c r="O205" s="173"/>
      <c r="P205" s="173"/>
      <c r="Q205" s="173"/>
      <c r="R205" s="173"/>
      <c r="S205" s="173"/>
      <c r="T205" s="174"/>
      <c r="U205" s="43" t="s">
        <v>0</v>
      </c>
      <c r="V205" s="44">
        <f>IFERROR(SUMPRODUCT(V202:V203*H202:H203),"0")</f>
        <v>0</v>
      </c>
      <c r="W205" s="44">
        <f>IFERROR(SUMPRODUCT(W202:W203*H202:H203),"0")</f>
        <v>0</v>
      </c>
      <c r="X205" s="43"/>
      <c r="Y205" s="68"/>
      <c r="Z205" s="68"/>
    </row>
    <row r="206" spans="1:53" ht="27.75" customHeight="1" x14ac:dyDescent="0.2">
      <c r="A206" s="204" t="s">
        <v>294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55"/>
      <c r="Z206" s="55"/>
    </row>
    <row r="207" spans="1:53" ht="16.5" customHeight="1" x14ac:dyDescent="0.25">
      <c r="A207" s="205" t="s">
        <v>295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66"/>
      <c r="Z207" s="66"/>
    </row>
    <row r="208" spans="1:53" ht="14.25" customHeight="1" x14ac:dyDescent="0.25">
      <c r="A208" s="194" t="s">
        <v>80</v>
      </c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67"/>
      <c r="Z208" s="67"/>
    </row>
    <row r="209" spans="1:53" ht="27" customHeight="1" x14ac:dyDescent="0.25">
      <c r="A209" s="64" t="s">
        <v>296</v>
      </c>
      <c r="B209" s="64" t="s">
        <v>297</v>
      </c>
      <c r="C209" s="37">
        <v>4301070941</v>
      </c>
      <c r="D209" s="181">
        <v>4607111036162</v>
      </c>
      <c r="E209" s="181"/>
      <c r="F209" s="63">
        <v>0.8</v>
      </c>
      <c r="G209" s="38">
        <v>8</v>
      </c>
      <c r="H209" s="63">
        <v>6.4</v>
      </c>
      <c r="I209" s="63">
        <v>6.6811999999999996</v>
      </c>
      <c r="J209" s="38">
        <v>84</v>
      </c>
      <c r="K209" s="38" t="s">
        <v>85</v>
      </c>
      <c r="L209" s="39" t="s">
        <v>84</v>
      </c>
      <c r="M209" s="38">
        <v>90</v>
      </c>
      <c r="N209" s="20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83"/>
      <c r="P209" s="183"/>
      <c r="Q209" s="183"/>
      <c r="R209" s="184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7" t="s">
        <v>70</v>
      </c>
    </row>
    <row r="210" spans="1:53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6"/>
      <c r="N210" s="172" t="s">
        <v>43</v>
      </c>
      <c r="O210" s="173"/>
      <c r="P210" s="173"/>
      <c r="Q210" s="173"/>
      <c r="R210" s="173"/>
      <c r="S210" s="173"/>
      <c r="T210" s="174"/>
      <c r="U210" s="43" t="s">
        <v>42</v>
      </c>
      <c r="V210" s="44">
        <f>IFERROR(SUM(V209:V209),"0")</f>
        <v>0</v>
      </c>
      <c r="W210" s="44">
        <f>IFERROR(SUM(W209:W209),"0")</f>
        <v>0</v>
      </c>
      <c r="X210" s="44">
        <f>IFERROR(IF(X209="",0,X209),"0")</f>
        <v>0</v>
      </c>
      <c r="Y210" s="68"/>
      <c r="Z210" s="68"/>
    </row>
    <row r="211" spans="1:53" x14ac:dyDescent="0.2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6"/>
      <c r="N211" s="172" t="s">
        <v>43</v>
      </c>
      <c r="O211" s="173"/>
      <c r="P211" s="173"/>
      <c r="Q211" s="173"/>
      <c r="R211" s="173"/>
      <c r="S211" s="173"/>
      <c r="T211" s="174"/>
      <c r="U211" s="43" t="s">
        <v>0</v>
      </c>
      <c r="V211" s="44">
        <f>IFERROR(SUMPRODUCT(V209:V209*H209:H209),"0")</f>
        <v>0</v>
      </c>
      <c r="W211" s="44">
        <f>IFERROR(SUMPRODUCT(W209:W209*H209:H209),"0")</f>
        <v>0</v>
      </c>
      <c r="X211" s="43"/>
      <c r="Y211" s="68"/>
      <c r="Z211" s="68"/>
    </row>
    <row r="212" spans="1:53" ht="27.75" customHeight="1" x14ac:dyDescent="0.2">
      <c r="A212" s="204" t="s">
        <v>298</v>
      </c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55"/>
      <c r="Z212" s="55"/>
    </row>
    <row r="213" spans="1:53" ht="16.5" customHeight="1" x14ac:dyDescent="0.25">
      <c r="A213" s="205" t="s">
        <v>299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66"/>
      <c r="Z213" s="66"/>
    </row>
    <row r="214" spans="1:53" ht="14.25" customHeight="1" x14ac:dyDescent="0.25">
      <c r="A214" s="194" t="s">
        <v>80</v>
      </c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67"/>
      <c r="Z214" s="67"/>
    </row>
    <row r="215" spans="1:53" ht="27" customHeight="1" x14ac:dyDescent="0.25">
      <c r="A215" s="64" t="s">
        <v>300</v>
      </c>
      <c r="B215" s="64" t="s">
        <v>301</v>
      </c>
      <c r="C215" s="37">
        <v>4301070965</v>
      </c>
      <c r="D215" s="181">
        <v>4607111035899</v>
      </c>
      <c r="E215" s="181"/>
      <c r="F215" s="63">
        <v>1</v>
      </c>
      <c r="G215" s="38">
        <v>5</v>
      </c>
      <c r="H215" s="63">
        <v>5</v>
      </c>
      <c r="I215" s="63">
        <v>5.2619999999999996</v>
      </c>
      <c r="J215" s="38">
        <v>84</v>
      </c>
      <c r="K215" s="38" t="s">
        <v>85</v>
      </c>
      <c r="L215" s="39" t="s">
        <v>84</v>
      </c>
      <c r="M215" s="38">
        <v>180</v>
      </c>
      <c r="N215" s="207" t="s">
        <v>302</v>
      </c>
      <c r="O215" s="183"/>
      <c r="P215" s="183"/>
      <c r="Q215" s="183"/>
      <c r="R215" s="184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8" t="s">
        <v>70</v>
      </c>
    </row>
    <row r="216" spans="1:53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6"/>
      <c r="N216" s="172" t="s">
        <v>43</v>
      </c>
      <c r="O216" s="173"/>
      <c r="P216" s="173"/>
      <c r="Q216" s="173"/>
      <c r="R216" s="173"/>
      <c r="S216" s="173"/>
      <c r="T216" s="174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6"/>
      <c r="N217" s="172" t="s">
        <v>43</v>
      </c>
      <c r="O217" s="173"/>
      <c r="P217" s="173"/>
      <c r="Q217" s="173"/>
      <c r="R217" s="173"/>
      <c r="S217" s="173"/>
      <c r="T217" s="174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16.5" customHeight="1" x14ac:dyDescent="0.25">
      <c r="A218" s="205" t="s">
        <v>303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66"/>
      <c r="Z218" s="66"/>
    </row>
    <row r="219" spans="1:53" ht="14.25" customHeight="1" x14ac:dyDescent="0.25">
      <c r="A219" s="194" t="s">
        <v>80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67"/>
      <c r="Z219" s="67"/>
    </row>
    <row r="220" spans="1:53" ht="27" customHeight="1" x14ac:dyDescent="0.25">
      <c r="A220" s="64" t="s">
        <v>304</v>
      </c>
      <c r="B220" s="64" t="s">
        <v>305</v>
      </c>
      <c r="C220" s="37">
        <v>4301070870</v>
      </c>
      <c r="D220" s="181">
        <v>4607111036711</v>
      </c>
      <c r="E220" s="181"/>
      <c r="F220" s="63">
        <v>0.8</v>
      </c>
      <c r="G220" s="38">
        <v>8</v>
      </c>
      <c r="H220" s="63">
        <v>6.4</v>
      </c>
      <c r="I220" s="63">
        <v>6.67</v>
      </c>
      <c r="J220" s="38">
        <v>84</v>
      </c>
      <c r="K220" s="38" t="s">
        <v>85</v>
      </c>
      <c r="L220" s="39" t="s">
        <v>84</v>
      </c>
      <c r="M220" s="38">
        <v>90</v>
      </c>
      <c r="N220" s="20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83"/>
      <c r="P220" s="183"/>
      <c r="Q220" s="183"/>
      <c r="R220" s="184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9" t="s">
        <v>70</v>
      </c>
    </row>
    <row r="221" spans="1:53" x14ac:dyDescent="0.2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6"/>
      <c r="N221" s="172" t="s">
        <v>43</v>
      </c>
      <c r="O221" s="173"/>
      <c r="P221" s="173"/>
      <c r="Q221" s="173"/>
      <c r="R221" s="173"/>
      <c r="S221" s="173"/>
      <c r="T221" s="174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6"/>
      <c r="N222" s="172" t="s">
        <v>43</v>
      </c>
      <c r="O222" s="173"/>
      <c r="P222" s="173"/>
      <c r="Q222" s="173"/>
      <c r="R222" s="173"/>
      <c r="S222" s="173"/>
      <c r="T222" s="174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customHeight="1" x14ac:dyDescent="0.2">
      <c r="A223" s="204" t="s">
        <v>306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55"/>
      <c r="Z223" s="55"/>
    </row>
    <row r="224" spans="1:53" ht="16.5" customHeight="1" x14ac:dyDescent="0.25">
      <c r="A224" s="205" t="s">
        <v>307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66"/>
      <c r="Z224" s="66"/>
    </row>
    <row r="225" spans="1:53" ht="14.25" customHeight="1" x14ac:dyDescent="0.25">
      <c r="A225" s="194" t="s">
        <v>147</v>
      </c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67"/>
      <c r="Z225" s="67"/>
    </row>
    <row r="226" spans="1:53" ht="27" customHeight="1" x14ac:dyDescent="0.25">
      <c r="A226" s="64" t="s">
        <v>308</v>
      </c>
      <c r="B226" s="64" t="s">
        <v>309</v>
      </c>
      <c r="C226" s="37">
        <v>4301131019</v>
      </c>
      <c r="D226" s="181">
        <v>4640242180427</v>
      </c>
      <c r="E226" s="181"/>
      <c r="F226" s="63">
        <v>1.8</v>
      </c>
      <c r="G226" s="38">
        <v>1</v>
      </c>
      <c r="H226" s="63">
        <v>1.8</v>
      </c>
      <c r="I226" s="63">
        <v>1.915</v>
      </c>
      <c r="J226" s="38">
        <v>234</v>
      </c>
      <c r="K226" s="38" t="s">
        <v>138</v>
      </c>
      <c r="L226" s="39" t="s">
        <v>84</v>
      </c>
      <c r="M226" s="38">
        <v>180</v>
      </c>
      <c r="N226" s="206" t="s">
        <v>310</v>
      </c>
      <c r="O226" s="183"/>
      <c r="P226" s="183"/>
      <c r="Q226" s="183"/>
      <c r="R226" s="184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IFERROR(IF(V226="","",V226*0.00502),"")</f>
        <v>0</v>
      </c>
      <c r="Y226" s="69" t="s">
        <v>49</v>
      </c>
      <c r="Z226" s="70" t="s">
        <v>49</v>
      </c>
      <c r="AD226" s="74"/>
      <c r="BA226" s="150" t="s">
        <v>90</v>
      </c>
    </row>
    <row r="227" spans="1:53" x14ac:dyDescent="0.2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6"/>
      <c r="N227" s="172" t="s">
        <v>43</v>
      </c>
      <c r="O227" s="173"/>
      <c r="P227" s="173"/>
      <c r="Q227" s="173"/>
      <c r="R227" s="173"/>
      <c r="S227" s="173"/>
      <c r="T227" s="174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6"/>
      <c r="N228" s="172" t="s">
        <v>43</v>
      </c>
      <c r="O228" s="173"/>
      <c r="P228" s="173"/>
      <c r="Q228" s="173"/>
      <c r="R228" s="173"/>
      <c r="S228" s="173"/>
      <c r="T228" s="174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4.25" customHeight="1" x14ac:dyDescent="0.25">
      <c r="A229" s="194" t="s">
        <v>87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67"/>
      <c r="Z229" s="67"/>
    </row>
    <row r="230" spans="1:53" ht="27" customHeight="1" x14ac:dyDescent="0.25">
      <c r="A230" s="64" t="s">
        <v>311</v>
      </c>
      <c r="B230" s="64" t="s">
        <v>312</v>
      </c>
      <c r="C230" s="37">
        <v>4301132080</v>
      </c>
      <c r="D230" s="181">
        <v>4640242180397</v>
      </c>
      <c r="E230" s="181"/>
      <c r="F230" s="63">
        <v>1</v>
      </c>
      <c r="G230" s="38">
        <v>6</v>
      </c>
      <c r="H230" s="63">
        <v>6</v>
      </c>
      <c r="I230" s="63">
        <v>6.26</v>
      </c>
      <c r="J230" s="38">
        <v>84</v>
      </c>
      <c r="K230" s="38" t="s">
        <v>85</v>
      </c>
      <c r="L230" s="39" t="s">
        <v>84</v>
      </c>
      <c r="M230" s="38">
        <v>180</v>
      </c>
      <c r="N230" s="202" t="s">
        <v>313</v>
      </c>
      <c r="O230" s="183"/>
      <c r="P230" s="183"/>
      <c r="Q230" s="183"/>
      <c r="R230" s="184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IFERROR(IF(V230="","",V230*0.0155),"")</f>
        <v>0</v>
      </c>
      <c r="Y230" s="69" t="s">
        <v>49</v>
      </c>
      <c r="Z230" s="70" t="s">
        <v>49</v>
      </c>
      <c r="AD230" s="74"/>
      <c r="BA230" s="151" t="s">
        <v>90</v>
      </c>
    </row>
    <row r="231" spans="1:53" x14ac:dyDescent="0.2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6"/>
      <c r="N231" s="172" t="s">
        <v>43</v>
      </c>
      <c r="O231" s="173"/>
      <c r="P231" s="173"/>
      <c r="Q231" s="173"/>
      <c r="R231" s="173"/>
      <c r="S231" s="173"/>
      <c r="T231" s="174"/>
      <c r="U231" s="43" t="s">
        <v>42</v>
      </c>
      <c r="V231" s="44">
        <f>IFERROR(SUM(V230:V230),"0")</f>
        <v>0</v>
      </c>
      <c r="W231" s="44">
        <f>IFERROR(SUM(W230:W230),"0")</f>
        <v>0</v>
      </c>
      <c r="X231" s="44">
        <f>IFERROR(IF(X230="",0,X230),"0")</f>
        <v>0</v>
      </c>
      <c r="Y231" s="68"/>
      <c r="Z231" s="68"/>
    </row>
    <row r="232" spans="1:53" x14ac:dyDescent="0.2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6"/>
      <c r="N232" s="172" t="s">
        <v>43</v>
      </c>
      <c r="O232" s="173"/>
      <c r="P232" s="173"/>
      <c r="Q232" s="173"/>
      <c r="R232" s="173"/>
      <c r="S232" s="173"/>
      <c r="T232" s="174"/>
      <c r="U232" s="43" t="s">
        <v>0</v>
      </c>
      <c r="V232" s="44">
        <f>IFERROR(SUMPRODUCT(V230:V230*H230:H230),"0")</f>
        <v>0</v>
      </c>
      <c r="W232" s="44">
        <f>IFERROR(SUMPRODUCT(W230:W230*H230:H230),"0")</f>
        <v>0</v>
      </c>
      <c r="X232" s="43"/>
      <c r="Y232" s="68"/>
      <c r="Z232" s="68"/>
    </row>
    <row r="233" spans="1:53" ht="14.25" customHeight="1" x14ac:dyDescent="0.25">
      <c r="A233" s="194" t="s">
        <v>165</v>
      </c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67"/>
      <c r="Z233" s="67"/>
    </row>
    <row r="234" spans="1:53" ht="27" customHeight="1" x14ac:dyDescent="0.25">
      <c r="A234" s="64" t="s">
        <v>314</v>
      </c>
      <c r="B234" s="64" t="s">
        <v>315</v>
      </c>
      <c r="C234" s="37">
        <v>4301136028</v>
      </c>
      <c r="D234" s="181">
        <v>4640242180304</v>
      </c>
      <c r="E234" s="181"/>
      <c r="F234" s="63">
        <v>2.7</v>
      </c>
      <c r="G234" s="38">
        <v>1</v>
      </c>
      <c r="H234" s="63">
        <v>2.7</v>
      </c>
      <c r="I234" s="63">
        <v>2.8906000000000001</v>
      </c>
      <c r="J234" s="38">
        <v>126</v>
      </c>
      <c r="K234" s="38" t="s">
        <v>91</v>
      </c>
      <c r="L234" s="39" t="s">
        <v>84</v>
      </c>
      <c r="M234" s="38">
        <v>180</v>
      </c>
      <c r="N234" s="198" t="s">
        <v>316</v>
      </c>
      <c r="O234" s="183"/>
      <c r="P234" s="183"/>
      <c r="Q234" s="183"/>
      <c r="R234" s="184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37.5" customHeight="1" x14ac:dyDescent="0.25">
      <c r="A235" s="64" t="s">
        <v>317</v>
      </c>
      <c r="B235" s="64" t="s">
        <v>318</v>
      </c>
      <c r="C235" s="37">
        <v>4301136027</v>
      </c>
      <c r="D235" s="181">
        <v>4640242180298</v>
      </c>
      <c r="E235" s="181"/>
      <c r="F235" s="63">
        <v>2.7</v>
      </c>
      <c r="G235" s="38">
        <v>1</v>
      </c>
      <c r="H235" s="63">
        <v>2.7</v>
      </c>
      <c r="I235" s="63">
        <v>2.8919999999999999</v>
      </c>
      <c r="J235" s="38">
        <v>126</v>
      </c>
      <c r="K235" s="38" t="s">
        <v>91</v>
      </c>
      <c r="L235" s="39" t="s">
        <v>84</v>
      </c>
      <c r="M235" s="38">
        <v>180</v>
      </c>
      <c r="N235" s="199" t="s">
        <v>319</v>
      </c>
      <c r="O235" s="183"/>
      <c r="P235" s="183"/>
      <c r="Q235" s="183"/>
      <c r="R235" s="184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customHeight="1" x14ac:dyDescent="0.25">
      <c r="A236" s="64" t="s">
        <v>320</v>
      </c>
      <c r="B236" s="64" t="s">
        <v>321</v>
      </c>
      <c r="C236" s="37">
        <v>4301136026</v>
      </c>
      <c r="D236" s="181">
        <v>4640242180236</v>
      </c>
      <c r="E236" s="181"/>
      <c r="F236" s="63">
        <v>5</v>
      </c>
      <c r="G236" s="38">
        <v>1</v>
      </c>
      <c r="H236" s="63">
        <v>5</v>
      </c>
      <c r="I236" s="63">
        <v>5.2350000000000003</v>
      </c>
      <c r="J236" s="38">
        <v>84</v>
      </c>
      <c r="K236" s="38" t="s">
        <v>85</v>
      </c>
      <c r="L236" s="39" t="s">
        <v>84</v>
      </c>
      <c r="M236" s="38">
        <v>180</v>
      </c>
      <c r="N236" s="200" t="s">
        <v>322</v>
      </c>
      <c r="O236" s="183"/>
      <c r="P236" s="183"/>
      <c r="Q236" s="183"/>
      <c r="R236" s="184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ht="27" customHeight="1" x14ac:dyDescent="0.25">
      <c r="A237" s="64" t="s">
        <v>323</v>
      </c>
      <c r="B237" s="64" t="s">
        <v>324</v>
      </c>
      <c r="C237" s="37">
        <v>4301136029</v>
      </c>
      <c r="D237" s="181">
        <v>4640242180410</v>
      </c>
      <c r="E237" s="181"/>
      <c r="F237" s="63">
        <v>2.2400000000000002</v>
      </c>
      <c r="G237" s="38">
        <v>1</v>
      </c>
      <c r="H237" s="63">
        <v>2.2400000000000002</v>
      </c>
      <c r="I237" s="63">
        <v>2.4319999999999999</v>
      </c>
      <c r="J237" s="38">
        <v>126</v>
      </c>
      <c r="K237" s="38" t="s">
        <v>91</v>
      </c>
      <c r="L237" s="39" t="s">
        <v>84</v>
      </c>
      <c r="M237" s="38">
        <v>180</v>
      </c>
      <c r="N237" s="201" t="s">
        <v>325</v>
      </c>
      <c r="O237" s="183"/>
      <c r="P237" s="183"/>
      <c r="Q237" s="183"/>
      <c r="R237" s="184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5" t="s">
        <v>90</v>
      </c>
    </row>
    <row r="238" spans="1:53" x14ac:dyDescent="0.2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6"/>
      <c r="N238" s="172" t="s">
        <v>43</v>
      </c>
      <c r="O238" s="173"/>
      <c r="P238" s="173"/>
      <c r="Q238" s="173"/>
      <c r="R238" s="173"/>
      <c r="S238" s="173"/>
      <c r="T238" s="174"/>
      <c r="U238" s="43" t="s">
        <v>42</v>
      </c>
      <c r="V238" s="44">
        <f>IFERROR(SUM(V234:V237),"0")</f>
        <v>0</v>
      </c>
      <c r="W238" s="44">
        <f>IFERROR(SUM(W234:W237),"0")</f>
        <v>0</v>
      </c>
      <c r="X238" s="44">
        <f>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6"/>
      <c r="N239" s="172" t="s">
        <v>43</v>
      </c>
      <c r="O239" s="173"/>
      <c r="P239" s="173"/>
      <c r="Q239" s="173"/>
      <c r="R239" s="173"/>
      <c r="S239" s="173"/>
      <c r="T239" s="174"/>
      <c r="U239" s="43" t="s">
        <v>0</v>
      </c>
      <c r="V239" s="44">
        <f>IFERROR(SUMPRODUCT(V234:V237*H234:H237),"0")</f>
        <v>0</v>
      </c>
      <c r="W239" s="44">
        <f>IFERROR(SUMPRODUCT(W234:W237*H234:H237),"0")</f>
        <v>0</v>
      </c>
      <c r="X239" s="43"/>
      <c r="Y239" s="68"/>
      <c r="Z239" s="68"/>
    </row>
    <row r="240" spans="1:53" ht="14.25" customHeight="1" x14ac:dyDescent="0.25">
      <c r="A240" s="194" t="s">
        <v>143</v>
      </c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67"/>
      <c r="Z240" s="67"/>
    </row>
    <row r="241" spans="1:53" ht="27" customHeight="1" x14ac:dyDescent="0.25">
      <c r="A241" s="64" t="s">
        <v>326</v>
      </c>
      <c r="B241" s="64" t="s">
        <v>327</v>
      </c>
      <c r="C241" s="37">
        <v>4301135191</v>
      </c>
      <c r="D241" s="181">
        <v>4640242180373</v>
      </c>
      <c r="E241" s="181"/>
      <c r="F241" s="63">
        <v>3</v>
      </c>
      <c r="G241" s="38">
        <v>1</v>
      </c>
      <c r="H241" s="63">
        <v>3</v>
      </c>
      <c r="I241" s="63">
        <v>3.1920000000000002</v>
      </c>
      <c r="J241" s="38">
        <v>126</v>
      </c>
      <c r="K241" s="38" t="s">
        <v>91</v>
      </c>
      <c r="L241" s="39" t="s">
        <v>84</v>
      </c>
      <c r="M241" s="38">
        <v>180</v>
      </c>
      <c r="N241" s="195" t="s">
        <v>328</v>
      </c>
      <c r="O241" s="183"/>
      <c r="P241" s="183"/>
      <c r="Q241" s="183"/>
      <c r="R241" s="184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ref="W241:W253" si="4">IFERROR(IF(V241="","",V241),"")</f>
        <v>0</v>
      </c>
      <c r="X241" s="42">
        <f t="shared" ref="X241:X246" si="5">IFERROR(IF(V241="","",V241*0.00936),"")</f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customHeight="1" x14ac:dyDescent="0.25">
      <c r="A242" s="64" t="s">
        <v>329</v>
      </c>
      <c r="B242" s="64" t="s">
        <v>330</v>
      </c>
      <c r="C242" s="37">
        <v>4301135195</v>
      </c>
      <c r="D242" s="181">
        <v>4640242180366</v>
      </c>
      <c r="E242" s="181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6" t="s">
        <v>331</v>
      </c>
      <c r="O242" s="183"/>
      <c r="P242" s="183"/>
      <c r="Q242" s="183"/>
      <c r="R242" s="184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27" customHeight="1" x14ac:dyDescent="0.25">
      <c r="A243" s="64" t="s">
        <v>332</v>
      </c>
      <c r="B243" s="64" t="s">
        <v>333</v>
      </c>
      <c r="C243" s="37">
        <v>4301135188</v>
      </c>
      <c r="D243" s="181">
        <v>4640242180335</v>
      </c>
      <c r="E243" s="181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97" t="s">
        <v>334</v>
      </c>
      <c r="O243" s="183"/>
      <c r="P243" s="183"/>
      <c r="Q243" s="183"/>
      <c r="R243" s="184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37.5" customHeight="1" x14ac:dyDescent="0.25">
      <c r="A244" s="64" t="s">
        <v>335</v>
      </c>
      <c r="B244" s="64" t="s">
        <v>336</v>
      </c>
      <c r="C244" s="37">
        <v>4301135189</v>
      </c>
      <c r="D244" s="181">
        <v>4640242180342</v>
      </c>
      <c r="E244" s="181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9" t="s">
        <v>337</v>
      </c>
      <c r="O244" s="183"/>
      <c r="P244" s="183"/>
      <c r="Q244" s="183"/>
      <c r="R244" s="184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25">
      <c r="A245" s="64" t="s">
        <v>338</v>
      </c>
      <c r="B245" s="64" t="s">
        <v>339</v>
      </c>
      <c r="C245" s="37">
        <v>4301135190</v>
      </c>
      <c r="D245" s="181">
        <v>4640242180359</v>
      </c>
      <c r="E245" s="181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90" t="s">
        <v>340</v>
      </c>
      <c r="O245" s="183"/>
      <c r="P245" s="183"/>
      <c r="Q245" s="183"/>
      <c r="R245" s="184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25">
      <c r="A246" s="64" t="s">
        <v>341</v>
      </c>
      <c r="B246" s="64" t="s">
        <v>342</v>
      </c>
      <c r="C246" s="37">
        <v>4301135192</v>
      </c>
      <c r="D246" s="181">
        <v>4640242180380</v>
      </c>
      <c r="E246" s="181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191" t="s">
        <v>343</v>
      </c>
      <c r="O246" s="183"/>
      <c r="P246" s="183"/>
      <c r="Q246" s="183"/>
      <c r="R246" s="184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61" t="s">
        <v>90</v>
      </c>
    </row>
    <row r="247" spans="1:53" ht="27" customHeight="1" x14ac:dyDescent="0.25">
      <c r="A247" s="64" t="s">
        <v>344</v>
      </c>
      <c r="B247" s="64" t="s">
        <v>345</v>
      </c>
      <c r="C247" s="37">
        <v>4301135186</v>
      </c>
      <c r="D247" s="181">
        <v>4640242180311</v>
      </c>
      <c r="E247" s="181"/>
      <c r="F247" s="63">
        <v>5.5</v>
      </c>
      <c r="G247" s="38">
        <v>1</v>
      </c>
      <c r="H247" s="63">
        <v>5.5</v>
      </c>
      <c r="I247" s="63">
        <v>5.7350000000000003</v>
      </c>
      <c r="J247" s="38">
        <v>84</v>
      </c>
      <c r="K247" s="38" t="s">
        <v>85</v>
      </c>
      <c r="L247" s="39" t="s">
        <v>84</v>
      </c>
      <c r="M247" s="38">
        <v>180</v>
      </c>
      <c r="N247" s="192" t="s">
        <v>346</v>
      </c>
      <c r="O247" s="183"/>
      <c r="P247" s="183"/>
      <c r="Q247" s="183"/>
      <c r="R247" s="184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62" t="s">
        <v>90</v>
      </c>
    </row>
    <row r="248" spans="1:53" ht="37.5" customHeight="1" x14ac:dyDescent="0.25">
      <c r="A248" s="64" t="s">
        <v>347</v>
      </c>
      <c r="B248" s="64" t="s">
        <v>348</v>
      </c>
      <c r="C248" s="37">
        <v>4301135187</v>
      </c>
      <c r="D248" s="181">
        <v>4640242180328</v>
      </c>
      <c r="E248" s="181"/>
      <c r="F248" s="63">
        <v>3.5</v>
      </c>
      <c r="G248" s="38">
        <v>1</v>
      </c>
      <c r="H248" s="63">
        <v>3.5</v>
      </c>
      <c r="I248" s="63">
        <v>3.6920000000000002</v>
      </c>
      <c r="J248" s="38">
        <v>126</v>
      </c>
      <c r="K248" s="38" t="s">
        <v>91</v>
      </c>
      <c r="L248" s="39" t="s">
        <v>84</v>
      </c>
      <c r="M248" s="38">
        <v>180</v>
      </c>
      <c r="N248" s="193" t="s">
        <v>349</v>
      </c>
      <c r="O248" s="183"/>
      <c r="P248" s="183"/>
      <c r="Q248" s="183"/>
      <c r="R248" s="184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customHeight="1" x14ac:dyDescent="0.25">
      <c r="A249" s="64" t="s">
        <v>350</v>
      </c>
      <c r="B249" s="64" t="s">
        <v>351</v>
      </c>
      <c r="C249" s="37">
        <v>4301135194</v>
      </c>
      <c r="D249" s="181">
        <v>4640242180380</v>
      </c>
      <c r="E249" s="181"/>
      <c r="F249" s="63">
        <v>1.8</v>
      </c>
      <c r="G249" s="38">
        <v>1</v>
      </c>
      <c r="H249" s="63">
        <v>1.8</v>
      </c>
      <c r="I249" s="63">
        <v>1.9119999999999999</v>
      </c>
      <c r="J249" s="38">
        <v>234</v>
      </c>
      <c r="K249" s="38" t="s">
        <v>138</v>
      </c>
      <c r="L249" s="39" t="s">
        <v>84</v>
      </c>
      <c r="M249" s="38">
        <v>180</v>
      </c>
      <c r="N249" s="182" t="s">
        <v>352</v>
      </c>
      <c r="O249" s="183"/>
      <c r="P249" s="183"/>
      <c r="Q249" s="183"/>
      <c r="R249" s="184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IFERROR(IF(V249="","",V249*0.00502),"")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customHeight="1" x14ac:dyDescent="0.25">
      <c r="A250" s="64" t="s">
        <v>353</v>
      </c>
      <c r="B250" s="64" t="s">
        <v>354</v>
      </c>
      <c r="C250" s="37">
        <v>4301135193</v>
      </c>
      <c r="D250" s="181">
        <v>4640242180403</v>
      </c>
      <c r="E250" s="181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91</v>
      </c>
      <c r="L250" s="39" t="s">
        <v>84</v>
      </c>
      <c r="M250" s="38">
        <v>180</v>
      </c>
      <c r="N250" s="185" t="s">
        <v>355</v>
      </c>
      <c r="O250" s="183"/>
      <c r="P250" s="183"/>
      <c r="Q250" s="183"/>
      <c r="R250" s="184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customHeight="1" x14ac:dyDescent="0.25">
      <c r="A251" s="64" t="s">
        <v>356</v>
      </c>
      <c r="B251" s="64" t="s">
        <v>357</v>
      </c>
      <c r="C251" s="37">
        <v>4301135153</v>
      </c>
      <c r="D251" s="181">
        <v>4607111037480</v>
      </c>
      <c r="E251" s="181"/>
      <c r="F251" s="63">
        <v>1</v>
      </c>
      <c r="G251" s="38">
        <v>4</v>
      </c>
      <c r="H251" s="63">
        <v>4</v>
      </c>
      <c r="I251" s="63">
        <v>4.2724000000000002</v>
      </c>
      <c r="J251" s="38">
        <v>84</v>
      </c>
      <c r="K251" s="38" t="s">
        <v>85</v>
      </c>
      <c r="L251" s="39" t="s">
        <v>84</v>
      </c>
      <c r="M251" s="38">
        <v>180</v>
      </c>
      <c r="N251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83"/>
      <c r="P251" s="183"/>
      <c r="Q251" s="183"/>
      <c r="R251" s="184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customHeight="1" x14ac:dyDescent="0.25">
      <c r="A252" s="64" t="s">
        <v>358</v>
      </c>
      <c r="B252" s="64" t="s">
        <v>359</v>
      </c>
      <c r="C252" s="37">
        <v>4301135152</v>
      </c>
      <c r="D252" s="181">
        <v>4607111037473</v>
      </c>
      <c r="E252" s="181"/>
      <c r="F252" s="63">
        <v>1</v>
      </c>
      <c r="G252" s="38">
        <v>4</v>
      </c>
      <c r="H252" s="63">
        <v>4</v>
      </c>
      <c r="I252" s="63">
        <v>4.2300000000000004</v>
      </c>
      <c r="J252" s="38">
        <v>84</v>
      </c>
      <c r="K252" s="38" t="s">
        <v>85</v>
      </c>
      <c r="L252" s="39" t="s">
        <v>84</v>
      </c>
      <c r="M252" s="38">
        <v>180</v>
      </c>
      <c r="N252" s="18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83"/>
      <c r="P252" s="183"/>
      <c r="Q252" s="183"/>
      <c r="R252" s="184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ht="27" customHeight="1" x14ac:dyDescent="0.25">
      <c r="A253" s="64" t="s">
        <v>360</v>
      </c>
      <c r="B253" s="64" t="s">
        <v>361</v>
      </c>
      <c r="C253" s="37">
        <v>4301135198</v>
      </c>
      <c r="D253" s="181">
        <v>4640242180663</v>
      </c>
      <c r="E253" s="181"/>
      <c r="F253" s="63">
        <v>0.9</v>
      </c>
      <c r="G253" s="38">
        <v>4</v>
      </c>
      <c r="H253" s="63">
        <v>3.6</v>
      </c>
      <c r="I253" s="63">
        <v>3.83</v>
      </c>
      <c r="J253" s="38">
        <v>84</v>
      </c>
      <c r="K253" s="38" t="s">
        <v>85</v>
      </c>
      <c r="L253" s="39" t="s">
        <v>84</v>
      </c>
      <c r="M253" s="38">
        <v>180</v>
      </c>
      <c r="N253" s="188" t="s">
        <v>362</v>
      </c>
      <c r="O253" s="183"/>
      <c r="P253" s="183"/>
      <c r="Q253" s="183"/>
      <c r="R253" s="184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8" t="s">
        <v>90</v>
      </c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42</v>
      </c>
      <c r="V254" s="44">
        <f>IFERROR(SUM(V241:V253),"0")</f>
        <v>0</v>
      </c>
      <c r="W254" s="44">
        <f>IFERROR(SUM(W241:W253),"0")</f>
        <v>0</v>
      </c>
      <c r="X254" s="4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6"/>
      <c r="N255" s="172" t="s">
        <v>43</v>
      </c>
      <c r="O255" s="173"/>
      <c r="P255" s="173"/>
      <c r="Q255" s="173"/>
      <c r="R255" s="173"/>
      <c r="S255" s="173"/>
      <c r="T255" s="174"/>
      <c r="U255" s="43" t="s">
        <v>0</v>
      </c>
      <c r="V255" s="44">
        <f>IFERROR(SUMPRODUCT(V241:V253*H241:H253),"0")</f>
        <v>0</v>
      </c>
      <c r="W255" s="44">
        <f>IFERROR(SUMPRODUCT(W241:W253*H241:H253),"0")</f>
        <v>0</v>
      </c>
      <c r="X255" s="43"/>
      <c r="Y255" s="68"/>
      <c r="Z255" s="68"/>
    </row>
    <row r="256" spans="1:53" ht="15" customHeight="1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36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IFERROR(V24+V33+V41+V47+V57+V63+V68+V74+V84+V91+V100+V106+V111+V119+V124+V130+V135+V141+V149+V154+V161+V166+V171+V178+V186+V194+V199+V205+V211+V217+V222+V228+V232+V239+V255,"0")</f>
        <v>0</v>
      </c>
      <c r="W256" s="44">
        <f>IFERROR(W24+W33+W41+W47+W57+W63+W68+W74+W84+W91+W100+W106+W111+W119+W124+W130+W135+W141+W149+W154+W161+W166+W171+W178+W186+W194+W199+W205+W211+W217+W222+W228+W232+W239+W255,"0")</f>
        <v>0</v>
      </c>
      <c r="X256" s="43"/>
      <c r="Y256" s="68"/>
      <c r="Z256" s="68"/>
    </row>
    <row r="257" spans="1:32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37</v>
      </c>
      <c r="O257" s="178"/>
      <c r="P257" s="178"/>
      <c r="Q257" s="178"/>
      <c r="R257" s="178"/>
      <c r="S257" s="178"/>
      <c r="T257" s="179"/>
      <c r="U257" s="43" t="s">
        <v>0</v>
      </c>
      <c r="V257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0</v>
      </c>
      <c r="W257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0</v>
      </c>
      <c r="X257" s="43"/>
      <c r="Y257" s="68"/>
      <c r="Z257" s="68"/>
    </row>
    <row r="258" spans="1:32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38</v>
      </c>
      <c r="O258" s="178"/>
      <c r="P258" s="178"/>
      <c r="Q258" s="178"/>
      <c r="R258" s="178"/>
      <c r="S258" s="178"/>
      <c r="T258" s="179"/>
      <c r="U258" s="43" t="s">
        <v>23</v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0</v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0</v>
      </c>
      <c r="X258" s="43"/>
      <c r="Y258" s="68"/>
      <c r="Z258" s="68"/>
    </row>
    <row r="259" spans="1:32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39</v>
      </c>
      <c r="O259" s="178"/>
      <c r="P259" s="178"/>
      <c r="Q259" s="178"/>
      <c r="R259" s="178"/>
      <c r="S259" s="178"/>
      <c r="T259" s="179"/>
      <c r="U259" s="43" t="s">
        <v>0</v>
      </c>
      <c r="V259" s="44">
        <f>GrossWeightTotal+PalletQtyTotal*25</f>
        <v>0</v>
      </c>
      <c r="W259" s="44">
        <f>GrossWeightTotalR+PalletQtyTotalR*25</f>
        <v>0</v>
      </c>
      <c r="X259" s="43"/>
      <c r="Y259" s="68"/>
      <c r="Z259" s="68"/>
    </row>
    <row r="260" spans="1:32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40</v>
      </c>
      <c r="O260" s="178"/>
      <c r="P260" s="178"/>
      <c r="Q260" s="178"/>
      <c r="R260" s="178"/>
      <c r="S260" s="178"/>
      <c r="T260" s="179"/>
      <c r="U260" s="43" t="s">
        <v>23</v>
      </c>
      <c r="V260" s="44">
        <f>IFERROR(V23+V32+V40+V46+V56+V62+V67+V73+V83+V90+V99+V105+V110+V118+V123+V129+V134+V140+V148+V153+V160+V165+V170+V177+V185+V193+V198+V204+V210+V216+V221+V227+V231+V238+V254,"0")</f>
        <v>0</v>
      </c>
      <c r="W260" s="44">
        <f>IFERROR(W23+W32+W40+W46+W56+W62+W67+W73+W83+W90+W99+W105+W110+W118+W123+W129+W134+W140+W148+W153+W160+W165+W170+W177+W185+W193+W198+W204+W210+W216+W221+W227+W231+W238+W254,"0")</f>
        <v>0</v>
      </c>
      <c r="X260" s="43"/>
      <c r="Y260" s="68"/>
      <c r="Z260" s="68"/>
    </row>
    <row r="261" spans="1:32" ht="14.25" x14ac:dyDescent="0.2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80"/>
      <c r="N261" s="177" t="s">
        <v>41</v>
      </c>
      <c r="O261" s="178"/>
      <c r="P261" s="178"/>
      <c r="Q261" s="178"/>
      <c r="R261" s="178"/>
      <c r="S261" s="178"/>
      <c r="T261" s="179"/>
      <c r="U261" s="46" t="s">
        <v>55</v>
      </c>
      <c r="V261" s="43"/>
      <c r="W261" s="43"/>
      <c r="X261" s="43">
        <f>IFERROR(X23+X32+X40+X46+X56+X62+X67+X73+X83+X90+X99+X105+X110+X118+X123+X129+X134+X140+X148+X153+X160+X165+X170+X177+X185+X193+X198+X204+X210+X216+X221+X227+X231+X238+X254,"0")</f>
        <v>0</v>
      </c>
      <c r="Y261" s="68"/>
      <c r="Z261" s="68"/>
    </row>
    <row r="262" spans="1:32" ht="13.5" thickBot="1" x14ac:dyDescent="0.25"/>
    <row r="263" spans="1:32" ht="27" thickTop="1" thickBot="1" x14ac:dyDescent="0.25">
      <c r="A263" s="47" t="s">
        <v>9</v>
      </c>
      <c r="B263" s="75" t="s">
        <v>79</v>
      </c>
      <c r="C263" s="169" t="s">
        <v>48</v>
      </c>
      <c r="D263" s="169" t="s">
        <v>48</v>
      </c>
      <c r="E263" s="169" t="s">
        <v>48</v>
      </c>
      <c r="F263" s="169" t="s">
        <v>48</v>
      </c>
      <c r="G263" s="169" t="s">
        <v>48</v>
      </c>
      <c r="H263" s="169" t="s">
        <v>48</v>
      </c>
      <c r="I263" s="169" t="s">
        <v>48</v>
      </c>
      <c r="J263" s="169" t="s">
        <v>48</v>
      </c>
      <c r="K263" s="169" t="s">
        <v>48</v>
      </c>
      <c r="L263" s="169" t="s">
        <v>48</v>
      </c>
      <c r="M263" s="169" t="s">
        <v>48</v>
      </c>
      <c r="N263" s="169" t="s">
        <v>48</v>
      </c>
      <c r="O263" s="169" t="s">
        <v>48</v>
      </c>
      <c r="P263" s="169" t="s">
        <v>48</v>
      </c>
      <c r="Q263" s="169" t="s">
        <v>48</v>
      </c>
      <c r="R263" s="169" t="s">
        <v>48</v>
      </c>
      <c r="S263" s="169" t="s">
        <v>221</v>
      </c>
      <c r="T263" s="169" t="s">
        <v>221</v>
      </c>
      <c r="U263" s="169" t="s">
        <v>243</v>
      </c>
      <c r="V263" s="169" t="s">
        <v>243</v>
      </c>
      <c r="W263" s="169" t="s">
        <v>243</v>
      </c>
      <c r="X263" s="169" t="s">
        <v>243</v>
      </c>
      <c r="Y263" s="169" t="s">
        <v>266</v>
      </c>
      <c r="Z263" s="169" t="s">
        <v>266</v>
      </c>
      <c r="AA263" s="169" t="s">
        <v>266</v>
      </c>
      <c r="AB263" s="169" t="s">
        <v>266</v>
      </c>
      <c r="AC263" s="75" t="s">
        <v>294</v>
      </c>
      <c r="AD263" s="169" t="s">
        <v>298</v>
      </c>
      <c r="AE263" s="169" t="s">
        <v>298</v>
      </c>
      <c r="AF263" s="75" t="s">
        <v>306</v>
      </c>
    </row>
    <row r="264" spans="1:32" ht="14.25" customHeight="1" thickTop="1" x14ac:dyDescent="0.2">
      <c r="A264" s="170" t="s">
        <v>10</v>
      </c>
      <c r="B264" s="169" t="s">
        <v>79</v>
      </c>
      <c r="C264" s="169" t="s">
        <v>86</v>
      </c>
      <c r="D264" s="169" t="s">
        <v>98</v>
      </c>
      <c r="E264" s="169" t="s">
        <v>108</v>
      </c>
      <c r="F264" s="169" t="s">
        <v>115</v>
      </c>
      <c r="G264" s="169" t="s">
        <v>134</v>
      </c>
      <c r="H264" s="169" t="s">
        <v>142</v>
      </c>
      <c r="I264" s="169" t="s">
        <v>146</v>
      </c>
      <c r="J264" s="169" t="s">
        <v>152</v>
      </c>
      <c r="K264" s="169" t="s">
        <v>165</v>
      </c>
      <c r="L264" s="169" t="s">
        <v>172</v>
      </c>
      <c r="M264" s="169" t="s">
        <v>188</v>
      </c>
      <c r="N264" s="169" t="s">
        <v>193</v>
      </c>
      <c r="O264" s="169" t="s">
        <v>196</v>
      </c>
      <c r="P264" s="169" t="s">
        <v>207</v>
      </c>
      <c r="Q264" s="169" t="s">
        <v>210</v>
      </c>
      <c r="R264" s="169" t="s">
        <v>218</v>
      </c>
      <c r="S264" s="169" t="s">
        <v>222</v>
      </c>
      <c r="T264" s="169" t="s">
        <v>225</v>
      </c>
      <c r="U264" s="169" t="s">
        <v>244</v>
      </c>
      <c r="V264" s="169" t="s">
        <v>249</v>
      </c>
      <c r="W264" s="169" t="s">
        <v>243</v>
      </c>
      <c r="X264" s="169" t="s">
        <v>258</v>
      </c>
      <c r="Y264" s="169" t="s">
        <v>267</v>
      </c>
      <c r="Z264" s="169" t="s">
        <v>276</v>
      </c>
      <c r="AA264" s="169" t="s">
        <v>285</v>
      </c>
      <c r="AB264" s="169" t="s">
        <v>289</v>
      </c>
      <c r="AC264" s="169" t="s">
        <v>295</v>
      </c>
      <c r="AD264" s="169" t="s">
        <v>299</v>
      </c>
      <c r="AE264" s="169" t="s">
        <v>303</v>
      </c>
      <c r="AF264" s="169" t="s">
        <v>307</v>
      </c>
    </row>
    <row r="265" spans="1:32" ht="13.5" thickBot="1" x14ac:dyDescent="0.25">
      <c r="A265" s="171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</row>
    <row r="266" spans="1:32" ht="18" thickTop="1" thickBot="1" x14ac:dyDescent="0.25">
      <c r="A266" s="47" t="s">
        <v>13</v>
      </c>
      <c r="B266" s="53">
        <f>IFERROR(V22*H22,"0")</f>
        <v>0</v>
      </c>
      <c r="C266" s="53">
        <f>IFERROR(V28*H28,"0")+IFERROR(V29*H29,"0")+IFERROR(V30*H30,"0")+IFERROR(V31*H31,"0")</f>
        <v>0</v>
      </c>
      <c r="D266" s="53">
        <f>IFERROR(V36*H36,"0")+IFERROR(V37*H37,"0")+IFERROR(V38*H38,"0")+IFERROR(V39*H39,"0")</f>
        <v>0</v>
      </c>
      <c r="E266" s="53">
        <f>IFERROR(V44*H44,"0")+IFERROR(V45*H45,"0")</f>
        <v>0</v>
      </c>
      <c r="F266" s="53">
        <f>IFERROR(V50*H50,"0")+IFERROR(V51*H51,"0")+IFERROR(V52*H52,"0")+IFERROR(V53*H53,"0")+IFERROR(V54*H54,"0")+IFERROR(V55*H55,"0")</f>
        <v>0</v>
      </c>
      <c r="G266" s="53">
        <f>IFERROR(V60*H60,"0")+IFERROR(V61*H61,"0")</f>
        <v>0</v>
      </c>
      <c r="H266" s="53">
        <f>IFERROR(V66*H66,"0")</f>
        <v>0</v>
      </c>
      <c r="I266" s="53">
        <f>IFERROR(V71*H71,"0")+IFERROR(V72*H72,"0")</f>
        <v>0</v>
      </c>
      <c r="J266" s="53">
        <f>IFERROR(V77*H77,"0")+IFERROR(V78*H78,"0")+IFERROR(V79*H79,"0")+IFERROR(V80*H80,"0")+IFERROR(V81*H81,"0")+IFERROR(V82*H82,"0")</f>
        <v>0</v>
      </c>
      <c r="K266" s="53">
        <f>IFERROR(V87*H87,"0")+IFERROR(V88*H88,"0")+IFERROR(V89*H89,"0")</f>
        <v>0</v>
      </c>
      <c r="L266" s="53">
        <f>IFERROR(V94*H94,"0")+IFERROR(V95*H95,"0")+IFERROR(V96*H96,"0")+IFERROR(V97*H97,"0")+IFERROR(V98*H98,"0")</f>
        <v>0</v>
      </c>
      <c r="M266" s="53">
        <f>IFERROR(V103*H103,"0")+IFERROR(V104*H104,"0")</f>
        <v>0</v>
      </c>
      <c r="N266" s="53">
        <f>IFERROR(V109*H109,"0")</f>
        <v>0</v>
      </c>
      <c r="O266" s="53">
        <f>IFERROR(V114*H114,"0")+IFERROR(V115*H115,"0")+IFERROR(V116*H116,"0")+IFERROR(V117*H117,"0")</f>
        <v>0</v>
      </c>
      <c r="P266" s="53">
        <f>IFERROR(V122*H122,"0")</f>
        <v>0</v>
      </c>
      <c r="Q266" s="53">
        <f>IFERROR(V127*H127,"0")+IFERROR(V128*H128,"0")</f>
        <v>0</v>
      </c>
      <c r="R266" s="53">
        <f>IFERROR(V133*H133,"0")</f>
        <v>0</v>
      </c>
      <c r="S266" s="53">
        <f>IFERROR(V139*H139,"0")</f>
        <v>0</v>
      </c>
      <c r="T266" s="53">
        <f>IFERROR(V144*H144,"0")+IFERROR(V145*H145,"0")+IFERROR(V146*H146,"0")+IFERROR(V147*H147,"0")+IFERROR(V151*H151,"0")+IFERROR(V152*H152,"0")</f>
        <v>0</v>
      </c>
      <c r="U266" s="53">
        <f>IFERROR(V158*H158,"0")+IFERROR(V159*H159,"0")</f>
        <v>0</v>
      </c>
      <c r="V266" s="53">
        <f>IFERROR(V164*H164,"0")</f>
        <v>0</v>
      </c>
      <c r="W266" s="53">
        <f>IFERROR(V169*H169,"0")</f>
        <v>0</v>
      </c>
      <c r="X266" s="53">
        <f>IFERROR(V174*H174,"0")+IFERROR(V175*H175,"0")+IFERROR(V176*H176,"0")</f>
        <v>0</v>
      </c>
      <c r="Y266" s="53">
        <f>IFERROR(V182*H182,"0")+IFERROR(V183*H183,"0")+IFERROR(V184*H184,"0")</f>
        <v>0</v>
      </c>
      <c r="Z266" s="53">
        <f>IFERROR(V189*H189,"0")+IFERROR(V190*H190,"0")+IFERROR(V191*H191,"0")+IFERROR(V192*H192,"0")</f>
        <v>0</v>
      </c>
      <c r="AA266" s="53">
        <f>IFERROR(V197*H197,"0")</f>
        <v>0</v>
      </c>
      <c r="AB266" s="53">
        <f>IFERROR(V202*H202,"0")+IFERROR(V203*H203,"0")</f>
        <v>0</v>
      </c>
      <c r="AC266" s="53">
        <f>IFERROR(V209*H209,"0")</f>
        <v>0</v>
      </c>
      <c r="AD266" s="53">
        <f>IFERROR(V215*H215,"0")</f>
        <v>0</v>
      </c>
      <c r="AE266" s="53">
        <f>IFERROR(V220*H220,"0")</f>
        <v>0</v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0</v>
      </c>
    </row>
    <row r="267" spans="1:32" ht="13.5" thickTop="1" x14ac:dyDescent="0.2">
      <c r="C267" s="1"/>
    </row>
    <row r="268" spans="1:32" ht="19.5" customHeight="1" x14ac:dyDescent="0.2">
      <c r="A268" s="71" t="s">
        <v>65</v>
      </c>
      <c r="B268" s="71" t="s">
        <v>66</v>
      </c>
      <c r="C268" s="71" t="s">
        <v>68</v>
      </c>
    </row>
    <row r="269" spans="1:32" x14ac:dyDescent="0.2">
      <c r="A269" s="72">
        <f>SUMPRODUCT(--(BA:BA="ЗПФ"),--(U:U="кор"),H:H,W:W)+SUMPRODUCT(--(BA:BA="ЗПФ"),--(U:U="кг"),W:W)</f>
        <v>0</v>
      </c>
      <c r="B269" s="73">
        <f>SUMPRODUCT(--(BA:BA="ПГП"),--(U:U="кор"),H:H,W:W)+SUMPRODUCT(--(BA:BA="ПГП"),--(U:U="кг"),W:W)</f>
        <v>0</v>
      </c>
      <c r="C269" s="73">
        <f>SUMPRODUCT(--(BA:BA="КИЗ"),--(U:U="кор"),H:H,W:W)+SUMPRODUCT(--(BA:BA="КИЗ"),--(U:U="кг"),W:W)</f>
        <v>0</v>
      </c>
    </row>
  </sheetData>
  <sheetProtection algorithmName="SHA-512" hashValue="tHNsJhFkecfxN/x9EPxKHCtbLz3DqSGdD2K+CmaiVgsbVUnWwvu2jej27Kpq1/AdsduZiWgVREQ9WraTB9ddOA==" saltValue="4aqVXC+i3Ab/EoKy3mubc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D184:E184"/>
    <mergeCell ref="N184:R184"/>
    <mergeCell ref="N185:T185"/>
    <mergeCell ref="A185:M186"/>
    <mergeCell ref="N186:T186"/>
    <mergeCell ref="A187:X187"/>
    <mergeCell ref="A188:X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A208:X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N256:T256"/>
    <mergeCell ref="A256:M261"/>
    <mergeCell ref="N257:T257"/>
    <mergeCell ref="N258:T258"/>
    <mergeCell ref="N259:T259"/>
    <mergeCell ref="N260:T260"/>
    <mergeCell ref="N261:T261"/>
    <mergeCell ref="C263:R263"/>
    <mergeCell ref="S263:T263"/>
    <mergeCell ref="U263:X263"/>
    <mergeCell ref="Y263:AB263"/>
    <mergeCell ref="AD263:AE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K264:K265"/>
    <mergeCell ref="L264:L265"/>
    <mergeCell ref="M264:M265"/>
    <mergeCell ref="N264:N265"/>
    <mergeCell ref="O264:O265"/>
    <mergeCell ref="P264:P265"/>
    <mergeCell ref="Q264:Q265"/>
    <mergeCell ref="R264:R265"/>
    <mergeCell ref="S264:S265"/>
    <mergeCell ref="AC264:AC265"/>
    <mergeCell ref="AD264:AD265"/>
    <mergeCell ref="AE264:AE265"/>
    <mergeCell ref="AF264:AF265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363</v>
      </c>
      <c r="H1" s="9"/>
    </row>
    <row r="3" spans="2:8" x14ac:dyDescent="0.2">
      <c r="B3" s="54" t="s">
        <v>364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366</v>
      </c>
      <c r="C6" s="54" t="s">
        <v>367</v>
      </c>
      <c r="D6" s="54" t="s">
        <v>368</v>
      </c>
      <c r="E6" s="54" t="s">
        <v>49</v>
      </c>
    </row>
    <row r="7" spans="2:8" x14ac:dyDescent="0.2">
      <c r="B7" s="54" t="s">
        <v>369</v>
      </c>
      <c r="C7" s="54" t="s">
        <v>370</v>
      </c>
      <c r="D7" s="54" t="s">
        <v>371</v>
      </c>
      <c r="E7" s="54" t="s">
        <v>49</v>
      </c>
    </row>
    <row r="8" spans="2:8" x14ac:dyDescent="0.2">
      <c r="B8" s="54" t="s">
        <v>372</v>
      </c>
      <c r="C8" s="54" t="s">
        <v>373</v>
      </c>
      <c r="D8" s="54" t="s">
        <v>374</v>
      </c>
      <c r="E8" s="54" t="s">
        <v>49</v>
      </c>
    </row>
    <row r="9" spans="2:8" x14ac:dyDescent="0.2">
      <c r="B9" s="54" t="s">
        <v>375</v>
      </c>
      <c r="C9" s="54" t="s">
        <v>376</v>
      </c>
      <c r="D9" s="54" t="s">
        <v>377</v>
      </c>
      <c r="E9" s="54" t="s">
        <v>49</v>
      </c>
    </row>
    <row r="11" spans="2:8" x14ac:dyDescent="0.2">
      <c r="B11" s="54" t="s">
        <v>378</v>
      </c>
      <c r="C11" s="54" t="s">
        <v>367</v>
      </c>
      <c r="D11" s="54" t="s">
        <v>49</v>
      </c>
      <c r="E11" s="54" t="s">
        <v>49</v>
      </c>
    </row>
    <row r="13" spans="2:8" x14ac:dyDescent="0.2">
      <c r="B13" s="54" t="s">
        <v>379</v>
      </c>
      <c r="C13" s="54" t="s">
        <v>370</v>
      </c>
      <c r="D13" s="54" t="s">
        <v>49</v>
      </c>
      <c r="E13" s="54" t="s">
        <v>49</v>
      </c>
    </row>
    <row r="15" spans="2:8" x14ac:dyDescent="0.2">
      <c r="B15" s="54" t="s">
        <v>380</v>
      </c>
      <c r="C15" s="54" t="s">
        <v>373</v>
      </c>
      <c r="D15" s="54" t="s">
        <v>49</v>
      </c>
      <c r="E15" s="54" t="s">
        <v>49</v>
      </c>
    </row>
    <row r="17" spans="2:5" x14ac:dyDescent="0.2">
      <c r="B17" s="54" t="s">
        <v>381</v>
      </c>
      <c r="C17" s="54" t="s">
        <v>376</v>
      </c>
      <c r="D17" s="54" t="s">
        <v>49</v>
      </c>
      <c r="E17" s="54" t="s">
        <v>49</v>
      </c>
    </row>
    <row r="19" spans="2:5" x14ac:dyDescent="0.2">
      <c r="B19" s="54" t="s">
        <v>382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383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384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385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386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387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388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389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390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391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392</v>
      </c>
      <c r="C29" s="54" t="s">
        <v>49</v>
      </c>
      <c r="D29" s="54" t="s">
        <v>49</v>
      </c>
      <c r="E29" s="54" t="s">
        <v>49</v>
      </c>
    </row>
  </sheetData>
  <sheetProtection algorithmName="SHA-512" hashValue="OJIXHCpiy2DhZSovKOSCP06w2xt83baqHKalmgrf2f0qfm9EqS5NHpxLl1ZMfZAWh9ZVJ9FsLKyyCr7onho/YA==" saltValue="H4YhP8qlLoNld2WJKT44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420</vt:i4>
      </vt:variant>
    </vt:vector>
  </HeadingPairs>
  <TitlesOfParts>
    <vt:vector size="4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2024-01-19T09:24:18Z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