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6DEB92-6018-4409-9BC6-298BCAD322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заказа'!$X$328:$X$328</definedName>
    <definedName name="GrossWeightTotalR">'Бланк заказа'!$Y$328:$Y$328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заказа'!$X$329:$X$329</definedName>
    <definedName name="PalletQtyTotalR">'Бланк заказа'!$Y$329:$Y$329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заказа'!$B$299:$B$299</definedName>
    <definedName name="ProductId106">'Бланк заказа'!$B$300:$B$300</definedName>
    <definedName name="ProductId107">'Бланк заказа'!$B$301:$B$301</definedName>
    <definedName name="ProductId108">'Бланк заказа'!$B$302:$B$302</definedName>
    <definedName name="ProductId109">'Бланк заказа'!$B$303:$B$303</definedName>
    <definedName name="ProductId11">'Бланк заказа'!$B$45:$B$45</definedName>
    <definedName name="ProductId110">'Бланк заказа'!$B$304:$B$304</definedName>
    <definedName name="ProductId111">'Бланк заказа'!$B$305:$B$305</definedName>
    <definedName name="ProductId112">'Бланк заказа'!$B$306:$B$306</definedName>
    <definedName name="ProductId113">'Бланк заказа'!$B$307:$B$307</definedName>
    <definedName name="ProductId114">'Бланк заказа'!$B$308:$B$308</definedName>
    <definedName name="ProductId115">'Бланк заказа'!$B$309:$B$309</definedName>
    <definedName name="ProductId116">'Бланк заказа'!$B$310:$B$310</definedName>
    <definedName name="ProductId117">'Бланк заказа'!$B$311:$B$311</definedName>
    <definedName name="ProductId118">'Бланк заказа'!$B$312:$B$312</definedName>
    <definedName name="ProductId119">'Бланк заказа'!$B$313:$B$313</definedName>
    <definedName name="ProductId12">'Бланк заказа'!$B$46:$B$46</definedName>
    <definedName name="ProductId120">'Бланк заказа'!$B$314:$B$314</definedName>
    <definedName name="ProductId121">'Бланк заказа'!$B$315:$B$315</definedName>
    <definedName name="ProductId122">'Бланк заказа'!$B$316:$B$316</definedName>
    <definedName name="ProductId123">'Бланк заказа'!$B$317:$B$317</definedName>
    <definedName name="ProductId124">'Бланк заказа'!$B$318:$B$318</definedName>
    <definedName name="ProductId125">'Бланк заказа'!$B$319:$B$319</definedName>
    <definedName name="ProductId126">'Бланк заказа'!$B$324:$B$324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заказа'!$B$67:$B$67</definedName>
    <definedName name="ProductId21">'Бланк заказа'!$B$68:$B$68</definedName>
    <definedName name="ProductId22">'Бланк заказа'!$B$69:$B$69</definedName>
    <definedName name="ProductId23">'Бланк заказа'!$B$74:$B$74</definedName>
    <definedName name="ProductId24">'Бланк заказа'!$B$75:$B$75</definedName>
    <definedName name="ProductId25">'Бланк заказа'!$B$80:$B$80</definedName>
    <definedName name="ProductId26">'Бланк заказа'!$B$85:$B$85</definedName>
    <definedName name="ProductId27">'Бланк заказа'!$B$86:$B$86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заказа'!$B$101:$B$101</definedName>
    <definedName name="ProductId35">'Бланк заказа'!$B$102:$B$102</definedName>
    <definedName name="ProductId36">'Бланк заказа'!$B$103:$B$103</definedName>
    <definedName name="ProductId37">'Бланк заказа'!$B$108:$B$108</definedName>
    <definedName name="ProductId38">'Бланк заказа'!$B$109:$B$109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заказа'!$B$118:$B$118</definedName>
    <definedName name="ProductId44">'Бланк заказа'!$B$119:$B$119</definedName>
    <definedName name="ProductId45">'Бланк заказа'!$B$124:$B$124</definedName>
    <definedName name="ProductId46">'Бланк заказа'!$B$125:$B$125</definedName>
    <definedName name="ProductId47">'Бланк заказа'!$B$130:$B$130</definedName>
    <definedName name="ProductId48">'Бланк заказа'!$B$131:$B$131</definedName>
    <definedName name="ProductId49">'Бланк заказа'!$B$136:$B$136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заказа'!$B$152:$B$152</definedName>
    <definedName name="ProductId54">'Бланк заказа'!$B$158:$B$158</definedName>
    <definedName name="ProductId55">'Бланк заказа'!$B$163:$B$163</definedName>
    <definedName name="ProductId56">'Бланк заказа'!$B$164:$B$164</definedName>
    <definedName name="ProductId57">'Бланк заказа'!$B$165:$B$165</definedName>
    <definedName name="ProductId58">'Бланк заказа'!$B$166:$B$166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заказа'!$B$178:$B$178</definedName>
    <definedName name="ProductId63">'Бланк заказа'!$B$179:$B$179</definedName>
    <definedName name="ProductId64">'Бланк заказа'!$B$183:$B$183</definedName>
    <definedName name="ProductId65">'Бланк заказа'!$B$188:$B$188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заказа'!$B$227:$B$227</definedName>
    <definedName name="ProductId84">'Бланк заказа'!$B$232:$B$232</definedName>
    <definedName name="ProductId85">'Бланк заказа'!$B$236:$B$236</definedName>
    <definedName name="ProductId86">'Бланк заказа'!$B$237:$B$237</definedName>
    <definedName name="ProductId87">'Бланк заказа'!$B$238:$B$238</definedName>
    <definedName name="ProductId88">'Бланк заказа'!$B$243:$B$243</definedName>
    <definedName name="ProductId89">'Бланк заказа'!$B$248:$B$248</definedName>
    <definedName name="ProductId9">'Бланк заказа'!$B$43:$B$43</definedName>
    <definedName name="ProductId90">'Бланк заказа'!$B$249:$B$249</definedName>
    <definedName name="ProductId91">'Бланк заказа'!$B$255:$B$255</definedName>
    <definedName name="ProductId92">'Бланк заказа'!$B$261:$B$261</definedName>
    <definedName name="ProductId93">'Бланк заказа'!$B$262:$B$262</definedName>
    <definedName name="ProductId94">'Бланк заказа'!$B$268:$B$268</definedName>
    <definedName name="ProductId95">'Бланк заказа'!$B$272:$B$272</definedName>
    <definedName name="ProductId96">'Бланк заказа'!$B$278:$B$278</definedName>
    <definedName name="ProductId97">'Бланк заказа'!$B$279:$B$279</definedName>
    <definedName name="ProductId98">'Бланк заказа'!$B$280:$B$280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заказа'!$X$299:$X$299</definedName>
    <definedName name="SalesQty106">'Бланк заказа'!$X$300:$X$300</definedName>
    <definedName name="SalesQty107">'Бланк заказа'!$X$301:$X$301</definedName>
    <definedName name="SalesQty108">'Бланк заказа'!$X$302:$X$302</definedName>
    <definedName name="SalesQty109">'Бланк заказа'!$X$303:$X$303</definedName>
    <definedName name="SalesQty11">'Бланк заказа'!$X$45:$X$45</definedName>
    <definedName name="SalesQty110">'Бланк заказа'!$X$304:$X$304</definedName>
    <definedName name="SalesQty111">'Бланк заказа'!$X$305:$X$305</definedName>
    <definedName name="SalesQty112">'Бланк заказа'!$X$306:$X$306</definedName>
    <definedName name="SalesQty113">'Бланк заказа'!$X$307:$X$307</definedName>
    <definedName name="SalesQty114">'Бланк заказа'!$X$308:$X$308</definedName>
    <definedName name="SalesQty115">'Бланк заказа'!$X$309:$X$309</definedName>
    <definedName name="SalesQty116">'Бланк заказа'!$X$310:$X$310</definedName>
    <definedName name="SalesQty117">'Бланк заказа'!$X$311:$X$311</definedName>
    <definedName name="SalesQty118">'Бланк заказа'!$X$312:$X$312</definedName>
    <definedName name="SalesQty119">'Бланк заказа'!$X$313:$X$313</definedName>
    <definedName name="SalesQty12">'Бланк заказа'!$X$46:$X$46</definedName>
    <definedName name="SalesQty120">'Бланк заказа'!$X$314:$X$314</definedName>
    <definedName name="SalesQty121">'Бланк заказа'!$X$315:$X$315</definedName>
    <definedName name="SalesQty122">'Бланк заказа'!$X$316:$X$316</definedName>
    <definedName name="SalesQty123">'Бланк заказа'!$X$317:$X$317</definedName>
    <definedName name="SalesQty124">'Бланк заказа'!$X$318:$X$318</definedName>
    <definedName name="SalesQty125">'Бланк заказа'!$X$319:$X$319</definedName>
    <definedName name="SalesQty126">'Бланк заказа'!$X$324:$X$324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заказа'!$X$67:$X$67</definedName>
    <definedName name="SalesQty21">'Бланк заказа'!$X$68:$X$68</definedName>
    <definedName name="SalesQty22">'Бланк заказа'!$X$69:$X$69</definedName>
    <definedName name="SalesQty23">'Бланк заказа'!$X$74:$X$74</definedName>
    <definedName name="SalesQty24">'Бланк заказа'!$X$75:$X$75</definedName>
    <definedName name="SalesQty25">'Бланк заказа'!$X$80:$X$80</definedName>
    <definedName name="SalesQty26">'Бланк заказа'!$X$85:$X$85</definedName>
    <definedName name="SalesQty27">'Бланк заказа'!$X$86:$X$86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заказа'!$X$101:$X$101</definedName>
    <definedName name="SalesQty35">'Бланк заказа'!$X$102:$X$102</definedName>
    <definedName name="SalesQty36">'Бланк заказа'!$X$103:$X$103</definedName>
    <definedName name="SalesQty37">'Бланк заказа'!$X$108:$X$108</definedName>
    <definedName name="SalesQty38">'Бланк заказа'!$X$109:$X$109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заказа'!$X$118:$X$118</definedName>
    <definedName name="SalesQty44">'Бланк заказа'!$X$119:$X$119</definedName>
    <definedName name="SalesQty45">'Бланк заказа'!$X$124:$X$124</definedName>
    <definedName name="SalesQty46">'Бланк заказа'!$X$125:$X$125</definedName>
    <definedName name="SalesQty47">'Бланк заказа'!$X$130:$X$130</definedName>
    <definedName name="SalesQty48">'Бланк заказа'!$X$131:$X$131</definedName>
    <definedName name="SalesQty49">'Бланк заказа'!$X$136:$X$136</definedName>
    <definedName name="SalesQty5">'Бланк заказа'!$X$31:$X$31</definedName>
    <definedName name="SalesQty50">'Бланк заказа'!$X$141:$X$141</definedName>
    <definedName name="SalesQty51">'Бланк заказа'!$X$146:$X$146</definedName>
    <definedName name="SalesQty52">'Бланк заказа'!$X$147:$X$147</definedName>
    <definedName name="SalesQty53">'Бланк заказа'!$X$152:$X$152</definedName>
    <definedName name="SalesQty54">'Бланк заказа'!$X$158:$X$158</definedName>
    <definedName name="SalesQty55">'Бланк заказа'!$X$163:$X$163</definedName>
    <definedName name="SalesQty56">'Бланк заказа'!$X$164:$X$164</definedName>
    <definedName name="SalesQty57">'Бланк заказа'!$X$165:$X$165</definedName>
    <definedName name="SalesQty58">'Бланк заказа'!$X$166:$X$166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заказа'!$X$177:$X$177</definedName>
    <definedName name="SalesQty62">'Бланк заказа'!$X$178:$X$178</definedName>
    <definedName name="SalesQty63">'Бланк заказа'!$X$179:$X$179</definedName>
    <definedName name="SalesQty64">'Бланк заказа'!$X$183:$X$183</definedName>
    <definedName name="SalesQty65">'Бланк заказа'!$X$188:$X$188</definedName>
    <definedName name="SalesQty66">'Бланк заказа'!$X$194:$X$194</definedName>
    <definedName name="SalesQty67">'Бланк заказа'!$X$195:$X$195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заказа'!$X$202:$X$202</definedName>
    <definedName name="SalesQty71">'Бланк заказа'!$X$203:$X$203</definedName>
    <definedName name="SalesQty72">'Бланк заказа'!$X$204:$X$204</definedName>
    <definedName name="SalesQty73">'Бланк заказа'!$X$209:$X$209</definedName>
    <definedName name="SalesQty74">'Бланк заказа'!$X$210:$X$210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заказа'!$X$227:$X$227</definedName>
    <definedName name="SalesQty84">'Бланк заказа'!$X$232:$X$232</definedName>
    <definedName name="SalesQty85">'Бланк заказа'!$X$236:$X$236</definedName>
    <definedName name="SalesQty86">'Бланк заказа'!$X$237:$X$237</definedName>
    <definedName name="SalesQty87">'Бланк заказа'!$X$238:$X$238</definedName>
    <definedName name="SalesQty88">'Бланк заказа'!$X$243:$X$243</definedName>
    <definedName name="SalesQty89">'Бланк заказа'!$X$248:$X$248</definedName>
    <definedName name="SalesQty9">'Бланк заказа'!$X$43:$X$43</definedName>
    <definedName name="SalesQty90">'Бланк заказа'!$X$249:$X$249</definedName>
    <definedName name="SalesQty91">'Бланк заказа'!$X$255:$X$255</definedName>
    <definedName name="SalesQty92">'Бланк заказа'!$X$261:$X$261</definedName>
    <definedName name="SalesQty93">'Бланк заказа'!$X$262:$X$262</definedName>
    <definedName name="SalesQty94">'Бланк заказа'!$X$268:$X$268</definedName>
    <definedName name="SalesQty95">'Бланк заказа'!$X$272:$X$272</definedName>
    <definedName name="SalesQty96">'Бланк заказа'!$X$278:$X$278</definedName>
    <definedName name="SalesQty97">'Бланк заказа'!$X$279:$X$279</definedName>
    <definedName name="SalesQty98">'Бланк заказа'!$X$280:$X$280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заказа'!$Y$299:$Y$299</definedName>
    <definedName name="SalesRoundBox106">'Бланк заказа'!$Y$300:$Y$300</definedName>
    <definedName name="SalesRoundBox107">'Бланк заказа'!$Y$301:$Y$301</definedName>
    <definedName name="SalesRoundBox108">'Бланк заказа'!$Y$302:$Y$302</definedName>
    <definedName name="SalesRoundBox109">'Бланк заказа'!$Y$303:$Y$303</definedName>
    <definedName name="SalesRoundBox11">'Бланк заказа'!$Y$45:$Y$45</definedName>
    <definedName name="SalesRoundBox110">'Бланк заказа'!$Y$304:$Y$304</definedName>
    <definedName name="SalesRoundBox111">'Бланк заказа'!$Y$305:$Y$305</definedName>
    <definedName name="SalesRoundBox112">'Бланк заказа'!$Y$306:$Y$306</definedName>
    <definedName name="SalesRoundBox113">'Бланк заказа'!$Y$307:$Y$307</definedName>
    <definedName name="SalesRoundBox114">'Бланк заказа'!$Y$308:$Y$308</definedName>
    <definedName name="SalesRoundBox115">'Бланк заказа'!$Y$309:$Y$309</definedName>
    <definedName name="SalesRoundBox116">'Бланк заказа'!$Y$310:$Y$310</definedName>
    <definedName name="SalesRoundBox117">'Бланк заказа'!$Y$311:$Y$311</definedName>
    <definedName name="SalesRoundBox118">'Бланк заказа'!$Y$312:$Y$312</definedName>
    <definedName name="SalesRoundBox119">'Бланк заказа'!$Y$313:$Y$313</definedName>
    <definedName name="SalesRoundBox12">'Бланк заказа'!$Y$46:$Y$46</definedName>
    <definedName name="SalesRoundBox120">'Бланк заказа'!$Y$314:$Y$314</definedName>
    <definedName name="SalesRoundBox121">'Бланк заказа'!$Y$315:$Y$315</definedName>
    <definedName name="SalesRoundBox122">'Бланк заказа'!$Y$316:$Y$316</definedName>
    <definedName name="SalesRoundBox123">'Бланк заказа'!$Y$317:$Y$317</definedName>
    <definedName name="SalesRoundBox124">'Бланк заказа'!$Y$318:$Y$318</definedName>
    <definedName name="SalesRoundBox125">'Бланк заказа'!$Y$319:$Y$319</definedName>
    <definedName name="SalesRoundBox126">'Бланк заказа'!$Y$324:$Y$324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заказа'!$Y$67:$Y$67</definedName>
    <definedName name="SalesRoundBox21">'Бланк заказа'!$Y$68:$Y$68</definedName>
    <definedName name="SalesRoundBox22">'Бланк заказа'!$Y$69:$Y$69</definedName>
    <definedName name="SalesRoundBox23">'Бланк заказа'!$Y$74:$Y$74</definedName>
    <definedName name="SalesRoundBox24">'Бланк заказа'!$Y$75:$Y$75</definedName>
    <definedName name="SalesRoundBox25">'Бланк заказа'!$Y$80:$Y$80</definedName>
    <definedName name="SalesRoundBox26">'Бланк заказа'!$Y$85:$Y$85</definedName>
    <definedName name="SalesRoundBox27">'Бланк заказа'!$Y$86:$Y$86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заказа'!$Y$101:$Y$101</definedName>
    <definedName name="SalesRoundBox35">'Бланк заказа'!$Y$102:$Y$102</definedName>
    <definedName name="SalesRoundBox36">'Бланк заказа'!$Y$103:$Y$103</definedName>
    <definedName name="SalesRoundBox37">'Бланк заказа'!$Y$108:$Y$108</definedName>
    <definedName name="SalesRoundBox38">'Бланк заказа'!$Y$109:$Y$109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заказа'!$Y$118:$Y$118</definedName>
    <definedName name="SalesRoundBox44">'Бланк заказа'!$Y$119:$Y$119</definedName>
    <definedName name="SalesRoundBox45">'Бланк заказа'!$Y$124:$Y$124</definedName>
    <definedName name="SalesRoundBox46">'Бланк заказа'!$Y$125:$Y$125</definedName>
    <definedName name="SalesRoundBox47">'Бланк заказа'!$Y$130:$Y$130</definedName>
    <definedName name="SalesRoundBox48">'Бланк заказа'!$Y$131:$Y$131</definedName>
    <definedName name="SalesRoundBox49">'Бланк заказа'!$Y$136:$Y$136</definedName>
    <definedName name="SalesRoundBox5">'Бланк заказа'!$Y$31:$Y$31</definedName>
    <definedName name="SalesRoundBox50">'Бланк заказа'!$Y$141:$Y$141</definedName>
    <definedName name="SalesRoundBox51">'Бланк заказа'!$Y$146:$Y$146</definedName>
    <definedName name="SalesRoundBox52">'Бланк заказа'!$Y$147:$Y$147</definedName>
    <definedName name="SalesRoundBox53">'Бланк заказа'!$Y$152:$Y$152</definedName>
    <definedName name="SalesRoundBox54">'Бланк заказа'!$Y$158:$Y$158</definedName>
    <definedName name="SalesRoundBox55">'Бланк заказа'!$Y$163:$Y$163</definedName>
    <definedName name="SalesRoundBox56">'Бланк заказа'!$Y$164:$Y$164</definedName>
    <definedName name="SalesRoundBox57">'Бланк заказа'!$Y$165:$Y$165</definedName>
    <definedName name="SalesRoundBox58">'Бланк заказа'!$Y$166:$Y$166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заказа'!$Y$177:$Y$177</definedName>
    <definedName name="SalesRoundBox62">'Бланк заказа'!$Y$178:$Y$178</definedName>
    <definedName name="SalesRoundBox63">'Бланк заказа'!$Y$179:$Y$179</definedName>
    <definedName name="SalesRoundBox64">'Бланк заказа'!$Y$183:$Y$183</definedName>
    <definedName name="SalesRoundBox65">'Бланк заказа'!$Y$188:$Y$188</definedName>
    <definedName name="SalesRoundBox66">'Бланк заказа'!$Y$194:$Y$194</definedName>
    <definedName name="SalesRoundBox67">'Бланк заказа'!$Y$195:$Y$195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заказа'!$Y$202:$Y$202</definedName>
    <definedName name="SalesRoundBox71">'Бланк заказа'!$Y$203:$Y$203</definedName>
    <definedName name="SalesRoundBox72">'Бланк заказа'!$Y$204:$Y$204</definedName>
    <definedName name="SalesRoundBox73">'Бланк заказа'!$Y$209:$Y$209</definedName>
    <definedName name="SalesRoundBox74">'Бланк заказа'!$Y$210:$Y$210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заказа'!$Y$227:$Y$227</definedName>
    <definedName name="SalesRoundBox84">'Бланк заказа'!$Y$232:$Y$232</definedName>
    <definedName name="SalesRoundBox85">'Бланк заказа'!$Y$236:$Y$236</definedName>
    <definedName name="SalesRoundBox86">'Бланк заказа'!$Y$237:$Y$237</definedName>
    <definedName name="SalesRoundBox87">'Бланк заказа'!$Y$238:$Y$238</definedName>
    <definedName name="SalesRoundBox88">'Бланк заказа'!$Y$243:$Y$243</definedName>
    <definedName name="SalesRoundBox89">'Бланк заказа'!$Y$248:$Y$248</definedName>
    <definedName name="SalesRoundBox9">'Бланк заказа'!$Y$43:$Y$43</definedName>
    <definedName name="SalesRoundBox90">'Бланк заказа'!$Y$249:$Y$249</definedName>
    <definedName name="SalesRoundBox91">'Бланк заказа'!$Y$255:$Y$255</definedName>
    <definedName name="SalesRoundBox92">'Бланк заказа'!$Y$261:$Y$261</definedName>
    <definedName name="SalesRoundBox93">'Бланк заказа'!$Y$262:$Y$262</definedName>
    <definedName name="SalesRoundBox94">'Бланк заказа'!$Y$268:$Y$268</definedName>
    <definedName name="SalesRoundBox95">'Бланк заказа'!$Y$272:$Y$272</definedName>
    <definedName name="SalesRoundBox96">'Бланк заказа'!$Y$278:$Y$278</definedName>
    <definedName name="SalesRoundBox97">'Бланк заказа'!$Y$279:$Y$279</definedName>
    <definedName name="SalesRoundBox98">'Бланк заказа'!$Y$280:$Y$280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заказа'!$W$299:$W$299</definedName>
    <definedName name="UnitOfMeasure106">'Бланк заказа'!$W$300:$W$300</definedName>
    <definedName name="UnitOfMeasure107">'Бланк заказа'!$W$301:$W$301</definedName>
    <definedName name="UnitOfMeasure108">'Бланк заказа'!$W$302:$W$302</definedName>
    <definedName name="UnitOfMeasure109">'Бланк заказа'!$W$303:$W$303</definedName>
    <definedName name="UnitOfMeasure11">'Бланк заказа'!$W$45:$W$45</definedName>
    <definedName name="UnitOfMeasure110">'Бланк заказа'!$W$304:$W$304</definedName>
    <definedName name="UnitOfMeasure111">'Бланк заказа'!$W$305:$W$305</definedName>
    <definedName name="UnitOfMeasure112">'Бланк заказа'!$W$306:$W$306</definedName>
    <definedName name="UnitOfMeasure113">'Бланк заказа'!$W$307:$W$307</definedName>
    <definedName name="UnitOfMeasure114">'Бланк заказа'!$W$308:$W$308</definedName>
    <definedName name="UnitOfMeasure115">'Бланк заказа'!$W$309:$W$309</definedName>
    <definedName name="UnitOfMeasure116">'Бланк заказа'!$W$310:$W$310</definedName>
    <definedName name="UnitOfMeasure117">'Бланк заказа'!$W$311:$W$311</definedName>
    <definedName name="UnitOfMeasure118">'Бланк заказа'!$W$312:$W$312</definedName>
    <definedName name="UnitOfMeasure119">'Бланк заказа'!$W$313:$W$313</definedName>
    <definedName name="UnitOfMeasure12">'Бланк заказа'!$W$46:$W$46</definedName>
    <definedName name="UnitOfMeasure120">'Бланк заказа'!$W$314:$W$314</definedName>
    <definedName name="UnitOfMeasure121">'Бланк заказа'!$W$315:$W$315</definedName>
    <definedName name="UnitOfMeasure122">'Бланк заказа'!$W$316:$W$316</definedName>
    <definedName name="UnitOfMeasure123">'Бланк заказа'!$W$317:$W$317</definedName>
    <definedName name="UnitOfMeasure124">'Бланк заказа'!$W$318:$W$318</definedName>
    <definedName name="UnitOfMeasure125">'Бланк заказа'!$W$319:$W$319</definedName>
    <definedName name="UnitOfMeasure126">'Бланк заказа'!$W$324:$W$324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заказа'!$W$67:$W$67</definedName>
    <definedName name="UnitOfMeasure21">'Бланк заказа'!$W$68:$W$68</definedName>
    <definedName name="UnitOfMeasure22">'Бланк заказа'!$W$69:$W$69</definedName>
    <definedName name="UnitOfMeasure23">'Бланк заказа'!$W$74:$W$74</definedName>
    <definedName name="UnitOfMeasure24">'Бланк заказа'!$W$75:$W$75</definedName>
    <definedName name="UnitOfMeasure25">'Бланк заказа'!$W$80:$W$80</definedName>
    <definedName name="UnitOfMeasure26">'Бланк заказа'!$W$85:$W$85</definedName>
    <definedName name="UnitOfMeasure27">'Бланк заказа'!$W$86:$W$86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заказа'!$W$101:$W$101</definedName>
    <definedName name="UnitOfMeasure35">'Бланк заказа'!$W$102:$W$102</definedName>
    <definedName name="UnitOfMeasure36">'Бланк заказа'!$W$103:$W$103</definedName>
    <definedName name="UnitOfMeasure37">'Бланк заказа'!$W$108:$W$108</definedName>
    <definedName name="UnitOfMeasure38">'Бланк заказа'!$W$109:$W$109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заказа'!$W$118:$W$118</definedName>
    <definedName name="UnitOfMeasure44">'Бланк заказа'!$W$119:$W$119</definedName>
    <definedName name="UnitOfMeasure45">'Бланк заказа'!$W$124:$W$124</definedName>
    <definedName name="UnitOfMeasure46">'Бланк заказа'!$W$125:$W$125</definedName>
    <definedName name="UnitOfMeasure47">'Бланк заказа'!$W$130:$W$130</definedName>
    <definedName name="UnitOfMeasure48">'Бланк заказа'!$W$131:$W$131</definedName>
    <definedName name="UnitOfMeasure49">'Бланк заказа'!$W$136:$W$136</definedName>
    <definedName name="UnitOfMeasure5">'Бланк заказа'!$W$31:$W$31</definedName>
    <definedName name="UnitOfMeasure50">'Бланк заказа'!$W$141:$W$141</definedName>
    <definedName name="UnitOfMeasure51">'Бланк заказа'!$W$146:$W$146</definedName>
    <definedName name="UnitOfMeasure52">'Бланк заказа'!$W$147:$W$147</definedName>
    <definedName name="UnitOfMeasure53">'Бланк заказа'!$W$152:$W$152</definedName>
    <definedName name="UnitOfMeasure54">'Бланк заказа'!$W$158:$W$158</definedName>
    <definedName name="UnitOfMeasure55">'Бланк заказа'!$W$163:$W$163</definedName>
    <definedName name="UnitOfMeasure56">'Бланк заказа'!$W$164:$W$164</definedName>
    <definedName name="UnitOfMeasure57">'Бланк заказа'!$W$165:$W$165</definedName>
    <definedName name="UnitOfMeasure58">'Бланк заказа'!$W$166:$W$166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заказа'!$W$177:$W$177</definedName>
    <definedName name="UnitOfMeasure62">'Бланк заказа'!$W$178:$W$178</definedName>
    <definedName name="UnitOfMeasure63">'Бланк заказа'!$W$179:$W$179</definedName>
    <definedName name="UnitOfMeasure64">'Бланк заказа'!$W$183:$W$183</definedName>
    <definedName name="UnitOfMeasure65">'Бланк заказа'!$W$188:$W$188</definedName>
    <definedName name="UnitOfMeasure66">'Бланк заказа'!$W$194:$W$194</definedName>
    <definedName name="UnitOfMeasure67">'Бланк заказа'!$W$195:$W$195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заказа'!$W$202:$W$202</definedName>
    <definedName name="UnitOfMeasure71">'Бланк заказа'!$W$203:$W$203</definedName>
    <definedName name="UnitOfMeasure72">'Бланк заказа'!$W$204:$W$204</definedName>
    <definedName name="UnitOfMeasure73">'Бланк заказа'!$W$209:$W$209</definedName>
    <definedName name="UnitOfMeasure74">'Бланк заказа'!$W$210:$W$210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заказа'!$W$227:$W$227</definedName>
    <definedName name="UnitOfMeasure84">'Бланк заказа'!$W$232:$W$232</definedName>
    <definedName name="UnitOfMeasure85">'Бланк заказа'!$W$236:$W$236</definedName>
    <definedName name="UnitOfMeasure86">'Бланк заказа'!$W$237:$W$237</definedName>
    <definedName name="UnitOfMeasure87">'Бланк заказа'!$W$238:$W$238</definedName>
    <definedName name="UnitOfMeasure88">'Бланк заказа'!$W$243:$W$243</definedName>
    <definedName name="UnitOfMeasure89">'Бланк заказа'!$W$248:$W$248</definedName>
    <definedName name="UnitOfMeasure9">'Бланк заказа'!$W$43:$W$43</definedName>
    <definedName name="UnitOfMeasure90">'Бланк заказа'!$W$249:$W$249</definedName>
    <definedName name="UnitOfMeasure91">'Бланк заказа'!$W$255:$W$255</definedName>
    <definedName name="UnitOfMeasure92">'Бланк заказа'!$W$261:$W$261</definedName>
    <definedName name="UnitOfMeasure93">'Бланк заказа'!$W$262:$W$262</definedName>
    <definedName name="UnitOfMeasure94">'Бланк заказа'!$W$268:$W$268</definedName>
    <definedName name="UnitOfMeasure95">'Бланк заказа'!$W$272:$W$272</definedName>
    <definedName name="UnitOfMeasure96">'Бланк заказа'!$W$278:$W$278</definedName>
    <definedName name="UnitOfMeasure97">'Бланк заказа'!$W$279:$W$279</definedName>
    <definedName name="UnitOfMeasure98">'Бланк заказа'!$W$280:$W$280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7" i="2" l="1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X326" i="2"/>
  <c r="Y325" i="2"/>
  <c r="X325" i="2"/>
  <c r="BP324" i="2"/>
  <c r="BO324" i="2"/>
  <c r="BN324" i="2"/>
  <c r="BM324" i="2"/>
  <c r="Z324" i="2"/>
  <c r="Z325" i="2" s="1"/>
  <c r="Y324" i="2"/>
  <c r="Y326" i="2" s="1"/>
  <c r="X321" i="2"/>
  <c r="X320" i="2"/>
  <c r="BO319" i="2"/>
  <c r="BM319" i="2"/>
  <c r="Z319" i="2"/>
  <c r="Y319" i="2"/>
  <c r="BP319" i="2" s="1"/>
  <c r="BP318" i="2"/>
  <c r="BO318" i="2"/>
  <c r="BN318" i="2"/>
  <c r="BM318" i="2"/>
  <c r="Z318" i="2"/>
  <c r="Y318" i="2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P315" i="2" s="1"/>
  <c r="BO314" i="2"/>
  <c r="BN314" i="2"/>
  <c r="BM314" i="2"/>
  <c r="Z314" i="2"/>
  <c r="Y314" i="2"/>
  <c r="BP314" i="2" s="1"/>
  <c r="BO313" i="2"/>
  <c r="BM313" i="2"/>
  <c r="Z313" i="2"/>
  <c r="Y313" i="2"/>
  <c r="BP313" i="2" s="1"/>
  <c r="BP312" i="2"/>
  <c r="BO312" i="2"/>
  <c r="BN312" i="2"/>
  <c r="BM312" i="2"/>
  <c r="Z312" i="2"/>
  <c r="Y312" i="2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N308" i="2"/>
  <c r="BM308" i="2"/>
  <c r="Z308" i="2"/>
  <c r="Y308" i="2"/>
  <c r="BP308" i="2" s="1"/>
  <c r="P308" i="2"/>
  <c r="BO307" i="2"/>
  <c r="BM307" i="2"/>
  <c r="Z307" i="2"/>
  <c r="Y307" i="2"/>
  <c r="BP307" i="2" s="1"/>
  <c r="BO306" i="2"/>
  <c r="BM306" i="2"/>
  <c r="Z306" i="2"/>
  <c r="Y306" i="2"/>
  <c r="BP306" i="2" s="1"/>
  <c r="P306" i="2"/>
  <c r="BP305" i="2"/>
  <c r="BO305" i="2"/>
  <c r="BN305" i="2"/>
  <c r="BM305" i="2"/>
  <c r="Z305" i="2"/>
  <c r="Y305" i="2"/>
  <c r="BO304" i="2"/>
  <c r="BM304" i="2"/>
  <c r="Z304" i="2"/>
  <c r="Y304" i="2"/>
  <c r="BN304" i="2" s="1"/>
  <c r="P304" i="2"/>
  <c r="BO303" i="2"/>
  <c r="BM303" i="2"/>
  <c r="Z303" i="2"/>
  <c r="Y303" i="2"/>
  <c r="BN303" i="2" s="1"/>
  <c r="BO302" i="2"/>
  <c r="BM302" i="2"/>
  <c r="Z302" i="2"/>
  <c r="Y302" i="2"/>
  <c r="BP302" i="2" s="1"/>
  <c r="BO301" i="2"/>
  <c r="BM301" i="2"/>
  <c r="Z301" i="2"/>
  <c r="Y301" i="2"/>
  <c r="BN301" i="2" s="1"/>
  <c r="P301" i="2"/>
  <c r="BP300" i="2"/>
  <c r="BO300" i="2"/>
  <c r="BN300" i="2"/>
  <c r="BM300" i="2"/>
  <c r="Z300" i="2"/>
  <c r="Y300" i="2"/>
  <c r="BO299" i="2"/>
  <c r="BM299" i="2"/>
  <c r="Z299" i="2"/>
  <c r="Z320" i="2" s="1"/>
  <c r="Y299" i="2"/>
  <c r="X297" i="2"/>
  <c r="X296" i="2"/>
  <c r="BO295" i="2"/>
  <c r="BM295" i="2"/>
  <c r="Z295" i="2"/>
  <c r="Y295" i="2"/>
  <c r="BN295" i="2" s="1"/>
  <c r="P295" i="2"/>
  <c r="BO294" i="2"/>
  <c r="BM294" i="2"/>
  <c r="Z294" i="2"/>
  <c r="Y294" i="2"/>
  <c r="BP294" i="2" s="1"/>
  <c r="P294" i="2"/>
  <c r="BP293" i="2"/>
  <c r="BO293" i="2"/>
  <c r="BN293" i="2"/>
  <c r="BM293" i="2"/>
  <c r="Z293" i="2"/>
  <c r="Z296" i="2" s="1"/>
  <c r="Y293" i="2"/>
  <c r="Y297" i="2" s="1"/>
  <c r="X291" i="2"/>
  <c r="X290" i="2"/>
  <c r="BO289" i="2"/>
  <c r="BM289" i="2"/>
  <c r="Z289" i="2"/>
  <c r="Y289" i="2"/>
  <c r="BP289" i="2" s="1"/>
  <c r="BO288" i="2"/>
  <c r="BM288" i="2"/>
  <c r="Z288" i="2"/>
  <c r="Z290" i="2" s="1"/>
  <c r="Y288" i="2"/>
  <c r="Y291" i="2" s="1"/>
  <c r="P288" i="2"/>
  <c r="X286" i="2"/>
  <c r="X285" i="2"/>
  <c r="BO284" i="2"/>
  <c r="BM284" i="2"/>
  <c r="Z284" i="2"/>
  <c r="Z285" i="2" s="1"/>
  <c r="Y284" i="2"/>
  <c r="Y286" i="2" s="1"/>
  <c r="P284" i="2"/>
  <c r="X282" i="2"/>
  <c r="X281" i="2"/>
  <c r="BP280" i="2"/>
  <c r="BO280" i="2"/>
  <c r="BN280" i="2"/>
  <c r="BM280" i="2"/>
  <c r="Z280" i="2"/>
  <c r="Y280" i="2"/>
  <c r="BO279" i="2"/>
  <c r="BM279" i="2"/>
  <c r="Z279" i="2"/>
  <c r="Y279" i="2"/>
  <c r="BP279" i="2" s="1"/>
  <c r="BO278" i="2"/>
  <c r="BM278" i="2"/>
  <c r="Z278" i="2"/>
  <c r="Z281" i="2" s="1"/>
  <c r="Y278" i="2"/>
  <c r="BP278" i="2" s="1"/>
  <c r="X274" i="2"/>
  <c r="X273" i="2"/>
  <c r="BO272" i="2"/>
  <c r="BN272" i="2"/>
  <c r="BM272" i="2"/>
  <c r="Z272" i="2"/>
  <c r="Z273" i="2" s="1"/>
  <c r="Y272" i="2"/>
  <c r="Y274" i="2" s="1"/>
  <c r="P272" i="2"/>
  <c r="X270" i="2"/>
  <c r="X269" i="2"/>
  <c r="BO268" i="2"/>
  <c r="BM268" i="2"/>
  <c r="Z268" i="2"/>
  <c r="Z269" i="2" s="1"/>
  <c r="Y268" i="2"/>
  <c r="BN268" i="2" s="1"/>
  <c r="X264" i="2"/>
  <c r="X263" i="2"/>
  <c r="BO262" i="2"/>
  <c r="BM262" i="2"/>
  <c r="Z262" i="2"/>
  <c r="Y262" i="2"/>
  <c r="BN262" i="2" s="1"/>
  <c r="P262" i="2"/>
  <c r="BO261" i="2"/>
  <c r="BM261" i="2"/>
  <c r="Z261" i="2"/>
  <c r="Y261" i="2"/>
  <c r="BN261" i="2" s="1"/>
  <c r="P261" i="2"/>
  <c r="X257" i="2"/>
  <c r="X256" i="2"/>
  <c r="BO255" i="2"/>
  <c r="BM255" i="2"/>
  <c r="Z255" i="2"/>
  <c r="Z256" i="2" s="1"/>
  <c r="Y255" i="2"/>
  <c r="BN255" i="2" s="1"/>
  <c r="P255" i="2"/>
  <c r="X251" i="2"/>
  <c r="X250" i="2"/>
  <c r="BO249" i="2"/>
  <c r="BN249" i="2"/>
  <c r="BM249" i="2"/>
  <c r="Z249" i="2"/>
  <c r="Y249" i="2"/>
  <c r="BP249" i="2" s="1"/>
  <c r="P249" i="2"/>
  <c r="BO248" i="2"/>
  <c r="BM248" i="2"/>
  <c r="Z248" i="2"/>
  <c r="Y248" i="2"/>
  <c r="Y251" i="2" s="1"/>
  <c r="P248" i="2"/>
  <c r="X245" i="2"/>
  <c r="X244" i="2"/>
  <c r="BO243" i="2"/>
  <c r="BM243" i="2"/>
  <c r="Z243" i="2"/>
  <c r="Z244" i="2" s="1"/>
  <c r="Y243" i="2"/>
  <c r="Y245" i="2" s="1"/>
  <c r="P243" i="2"/>
  <c r="X240" i="2"/>
  <c r="X239" i="2"/>
  <c r="BO238" i="2"/>
  <c r="BM238" i="2"/>
  <c r="Z238" i="2"/>
  <c r="Y238" i="2"/>
  <c r="BP238" i="2" s="1"/>
  <c r="BO237" i="2"/>
  <c r="BM237" i="2"/>
  <c r="Z237" i="2"/>
  <c r="Y237" i="2"/>
  <c r="BP237" i="2" s="1"/>
  <c r="BO236" i="2"/>
  <c r="BM236" i="2"/>
  <c r="Z236" i="2"/>
  <c r="Z239" i="2" s="1"/>
  <c r="Y236" i="2"/>
  <c r="BP236" i="2" s="1"/>
  <c r="X234" i="2"/>
  <c r="Z233" i="2"/>
  <c r="X233" i="2"/>
  <c r="BO232" i="2"/>
  <c r="BM232" i="2"/>
  <c r="Z232" i="2"/>
  <c r="Y232" i="2"/>
  <c r="Y234" i="2" s="1"/>
  <c r="X229" i="2"/>
  <c r="X228" i="2"/>
  <c r="BO227" i="2"/>
  <c r="BM227" i="2"/>
  <c r="Z227" i="2"/>
  <c r="Z228" i="2" s="1"/>
  <c r="Y227" i="2"/>
  <c r="BN227" i="2" s="1"/>
  <c r="P227" i="2"/>
  <c r="X224" i="2"/>
  <c r="X223" i="2"/>
  <c r="BO222" i="2"/>
  <c r="BM222" i="2"/>
  <c r="Z222" i="2"/>
  <c r="Y222" i="2"/>
  <c r="BN222" i="2" s="1"/>
  <c r="P222" i="2"/>
  <c r="BO221" i="2"/>
  <c r="BM221" i="2"/>
  <c r="Z221" i="2"/>
  <c r="Y221" i="2"/>
  <c r="BN221" i="2" s="1"/>
  <c r="P221" i="2"/>
  <c r="BO220" i="2"/>
  <c r="BM220" i="2"/>
  <c r="Z220" i="2"/>
  <c r="Y220" i="2"/>
  <c r="BP220" i="2" s="1"/>
  <c r="P220" i="2"/>
  <c r="BP219" i="2"/>
  <c r="BO219" i="2"/>
  <c r="BN219" i="2"/>
  <c r="BM219" i="2"/>
  <c r="Z219" i="2"/>
  <c r="Z223" i="2" s="1"/>
  <c r="Y219" i="2"/>
  <c r="P219" i="2"/>
  <c r="X216" i="2"/>
  <c r="X215" i="2"/>
  <c r="BO214" i="2"/>
  <c r="BM214" i="2"/>
  <c r="Z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Z212" i="2"/>
  <c r="Y212" i="2"/>
  <c r="BP212" i="2" s="1"/>
  <c r="P212" i="2"/>
  <c r="BO211" i="2"/>
  <c r="BM211" i="2"/>
  <c r="Z211" i="2"/>
  <c r="Y211" i="2"/>
  <c r="BN211" i="2" s="1"/>
  <c r="P211" i="2"/>
  <c r="BO210" i="2"/>
  <c r="BM210" i="2"/>
  <c r="Z210" i="2"/>
  <c r="Y210" i="2"/>
  <c r="BN210" i="2" s="1"/>
  <c r="P210" i="2"/>
  <c r="BO209" i="2"/>
  <c r="BM209" i="2"/>
  <c r="Z209" i="2"/>
  <c r="Y209" i="2"/>
  <c r="Y216" i="2" s="1"/>
  <c r="P209" i="2"/>
  <c r="X206" i="2"/>
  <c r="X205" i="2"/>
  <c r="BO204" i="2"/>
  <c r="BM204" i="2"/>
  <c r="Z204" i="2"/>
  <c r="Y204" i="2"/>
  <c r="BP204" i="2" s="1"/>
  <c r="P204" i="2"/>
  <c r="BO203" i="2"/>
  <c r="BM203" i="2"/>
  <c r="Z203" i="2"/>
  <c r="Z205" i="2" s="1"/>
  <c r="Y203" i="2"/>
  <c r="BP203" i="2" s="1"/>
  <c r="P203" i="2"/>
  <c r="BO202" i="2"/>
  <c r="BM202" i="2"/>
  <c r="Z202" i="2"/>
  <c r="Y202" i="2"/>
  <c r="Y206" i="2" s="1"/>
  <c r="P202" i="2"/>
  <c r="X199" i="2"/>
  <c r="X198" i="2"/>
  <c r="BO197" i="2"/>
  <c r="BM197" i="2"/>
  <c r="Z197" i="2"/>
  <c r="Y197" i="2"/>
  <c r="BP197" i="2" s="1"/>
  <c r="P197" i="2"/>
  <c r="BO196" i="2"/>
  <c r="BM196" i="2"/>
  <c r="Z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Z194" i="2"/>
  <c r="Y194" i="2"/>
  <c r="Y199" i="2" s="1"/>
  <c r="P194" i="2"/>
  <c r="X190" i="2"/>
  <c r="X189" i="2"/>
  <c r="BO188" i="2"/>
  <c r="BN188" i="2"/>
  <c r="BM188" i="2"/>
  <c r="Z188" i="2"/>
  <c r="Z189" i="2" s="1"/>
  <c r="Y188" i="2"/>
  <c r="Y190" i="2" s="1"/>
  <c r="P188" i="2"/>
  <c r="X185" i="2"/>
  <c r="X184" i="2"/>
  <c r="BO183" i="2"/>
  <c r="BM183" i="2"/>
  <c r="Z183" i="2"/>
  <c r="Z184" i="2" s="1"/>
  <c r="Y183" i="2"/>
  <c r="BN183" i="2" s="1"/>
  <c r="X181" i="2"/>
  <c r="X180" i="2"/>
  <c r="BO179" i="2"/>
  <c r="BM179" i="2"/>
  <c r="Z179" i="2"/>
  <c r="Y179" i="2"/>
  <c r="BN179" i="2" s="1"/>
  <c r="P179" i="2"/>
  <c r="BO178" i="2"/>
  <c r="BM178" i="2"/>
  <c r="Z178" i="2"/>
  <c r="Y178" i="2"/>
  <c r="BN178" i="2" s="1"/>
  <c r="P178" i="2"/>
  <c r="BO177" i="2"/>
  <c r="BM177" i="2"/>
  <c r="Z177" i="2"/>
  <c r="Y177" i="2"/>
  <c r="P177" i="2"/>
  <c r="X173" i="2"/>
  <c r="X172" i="2"/>
  <c r="BP171" i="2"/>
  <c r="BO171" i="2"/>
  <c r="BN171" i="2"/>
  <c r="BM171" i="2"/>
  <c r="Z171" i="2"/>
  <c r="Y171" i="2"/>
  <c r="P171" i="2"/>
  <c r="BO170" i="2"/>
  <c r="BM170" i="2"/>
  <c r="Z170" i="2"/>
  <c r="Z172" i="2" s="1"/>
  <c r="Y170" i="2"/>
  <c r="BP170" i="2" s="1"/>
  <c r="P170" i="2"/>
  <c r="X168" i="2"/>
  <c r="X167" i="2"/>
  <c r="BO166" i="2"/>
  <c r="BM166" i="2"/>
  <c r="Z166" i="2"/>
  <c r="Y166" i="2"/>
  <c r="BN166" i="2" s="1"/>
  <c r="P166" i="2"/>
  <c r="BO165" i="2"/>
  <c r="BM165" i="2"/>
  <c r="Z165" i="2"/>
  <c r="Y165" i="2"/>
  <c r="BP165" i="2" s="1"/>
  <c r="P165" i="2"/>
  <c r="BP164" i="2"/>
  <c r="BO164" i="2"/>
  <c r="BN164" i="2"/>
  <c r="BM164" i="2"/>
  <c r="Z164" i="2"/>
  <c r="Y164" i="2"/>
  <c r="BO163" i="2"/>
  <c r="BM163" i="2"/>
  <c r="Z163" i="2"/>
  <c r="Z167" i="2" s="1"/>
  <c r="Y163" i="2"/>
  <c r="BP163" i="2" s="1"/>
  <c r="X160" i="2"/>
  <c r="Y159" i="2"/>
  <c r="X159" i="2"/>
  <c r="BP158" i="2"/>
  <c r="BO158" i="2"/>
  <c r="BN158" i="2"/>
  <c r="BM158" i="2"/>
  <c r="Z158" i="2"/>
  <c r="Z159" i="2" s="1"/>
  <c r="Y158" i="2"/>
  <c r="Y160" i="2" s="1"/>
  <c r="X154" i="2"/>
  <c r="X153" i="2"/>
  <c r="BO152" i="2"/>
  <c r="BM152" i="2"/>
  <c r="Z152" i="2"/>
  <c r="Z153" i="2" s="1"/>
  <c r="Y152" i="2"/>
  <c r="Y154" i="2" s="1"/>
  <c r="P152" i="2"/>
  <c r="X149" i="2"/>
  <c r="X148" i="2"/>
  <c r="BP147" i="2"/>
  <c r="BO147" i="2"/>
  <c r="BN147" i="2"/>
  <c r="BM147" i="2"/>
  <c r="Z147" i="2"/>
  <c r="Y147" i="2"/>
  <c r="P147" i="2"/>
  <c r="BO146" i="2"/>
  <c r="BM146" i="2"/>
  <c r="Z146" i="2"/>
  <c r="Z148" i="2" s="1"/>
  <c r="Y146" i="2"/>
  <c r="BP146" i="2" s="1"/>
  <c r="P146" i="2"/>
  <c r="X143" i="2"/>
  <c r="Z142" i="2"/>
  <c r="X142" i="2"/>
  <c r="BO141" i="2"/>
  <c r="BM141" i="2"/>
  <c r="Z141" i="2"/>
  <c r="Y141" i="2"/>
  <c r="Y142" i="2" s="1"/>
  <c r="P141" i="2"/>
  <c r="X138" i="2"/>
  <c r="Y137" i="2"/>
  <c r="X137" i="2"/>
  <c r="BP136" i="2"/>
  <c r="BO136" i="2"/>
  <c r="BN136" i="2"/>
  <c r="BM136" i="2"/>
  <c r="Z136" i="2"/>
  <c r="Z137" i="2" s="1"/>
  <c r="Y136" i="2"/>
  <c r="Y138" i="2" s="1"/>
  <c r="X133" i="2"/>
  <c r="X132" i="2"/>
  <c r="BO131" i="2"/>
  <c r="BM131" i="2"/>
  <c r="Z131" i="2"/>
  <c r="Z132" i="2" s="1"/>
  <c r="Y131" i="2"/>
  <c r="P131" i="2"/>
  <c r="BO130" i="2"/>
  <c r="BM130" i="2"/>
  <c r="Z130" i="2"/>
  <c r="Y130" i="2"/>
  <c r="Y132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Y124" i="2"/>
  <c r="Y127" i="2" s="1"/>
  <c r="P124" i="2"/>
  <c r="X121" i="2"/>
  <c r="X120" i="2"/>
  <c r="BO119" i="2"/>
  <c r="BM119" i="2"/>
  <c r="Z119" i="2"/>
  <c r="Y119" i="2"/>
  <c r="BN119" i="2" s="1"/>
  <c r="P119" i="2"/>
  <c r="BO118" i="2"/>
  <c r="BM118" i="2"/>
  <c r="Z118" i="2"/>
  <c r="Z120" i="2" s="1"/>
  <c r="Y118" i="2"/>
  <c r="BN118" i="2" s="1"/>
  <c r="P118" i="2"/>
  <c r="X115" i="2"/>
  <c r="X114" i="2"/>
  <c r="BO113" i="2"/>
  <c r="BM113" i="2"/>
  <c r="Z113" i="2"/>
  <c r="Y113" i="2"/>
  <c r="BN113" i="2" s="1"/>
  <c r="P113" i="2"/>
  <c r="BO112" i="2"/>
  <c r="BM112" i="2"/>
  <c r="Z112" i="2"/>
  <c r="Y112" i="2"/>
  <c r="BN112" i="2" s="1"/>
  <c r="P112" i="2"/>
  <c r="BO111" i="2"/>
  <c r="BM111" i="2"/>
  <c r="Z111" i="2"/>
  <c r="Y111" i="2"/>
  <c r="BP111" i="2" s="1"/>
  <c r="P111" i="2"/>
  <c r="BO110" i="2"/>
  <c r="BM110" i="2"/>
  <c r="Z110" i="2"/>
  <c r="Y110" i="2"/>
  <c r="BP110" i="2" s="1"/>
  <c r="P110" i="2"/>
  <c r="BO109" i="2"/>
  <c r="BM109" i="2"/>
  <c r="Z109" i="2"/>
  <c r="Y109" i="2"/>
  <c r="BP109" i="2" s="1"/>
  <c r="P109" i="2"/>
  <c r="BO108" i="2"/>
  <c r="BM108" i="2"/>
  <c r="Z108" i="2"/>
  <c r="Z114" i="2" s="1"/>
  <c r="Y108" i="2"/>
  <c r="BN108" i="2" s="1"/>
  <c r="P108" i="2"/>
  <c r="X105" i="2"/>
  <c r="X104" i="2"/>
  <c r="BO103" i="2"/>
  <c r="BM103" i="2"/>
  <c r="Z103" i="2"/>
  <c r="Y103" i="2"/>
  <c r="BP103" i="2" s="1"/>
  <c r="P103" i="2"/>
  <c r="BO102" i="2"/>
  <c r="BM102" i="2"/>
  <c r="Z102" i="2"/>
  <c r="Y102" i="2"/>
  <c r="BN102" i="2" s="1"/>
  <c r="P102" i="2"/>
  <c r="BO101" i="2"/>
  <c r="BM101" i="2"/>
  <c r="Z101" i="2"/>
  <c r="Y101" i="2"/>
  <c r="BN101" i="2" s="1"/>
  <c r="P101" i="2"/>
  <c r="X98" i="2"/>
  <c r="X97" i="2"/>
  <c r="BO96" i="2"/>
  <c r="BM96" i="2"/>
  <c r="Z96" i="2"/>
  <c r="Y96" i="2"/>
  <c r="BN96" i="2" s="1"/>
  <c r="P96" i="2"/>
  <c r="BO95" i="2"/>
  <c r="BM95" i="2"/>
  <c r="Z95" i="2"/>
  <c r="Y95" i="2"/>
  <c r="BP95" i="2" s="1"/>
  <c r="P95" i="2"/>
  <c r="BO94" i="2"/>
  <c r="BM94" i="2"/>
  <c r="Z94" i="2"/>
  <c r="Y94" i="2"/>
  <c r="BP94" i="2" s="1"/>
  <c r="P94" i="2"/>
  <c r="BO93" i="2"/>
  <c r="BM93" i="2"/>
  <c r="Z93" i="2"/>
  <c r="Y93" i="2"/>
  <c r="BP93" i="2" s="1"/>
  <c r="BO92" i="2"/>
  <c r="BN92" i="2"/>
  <c r="BM92" i="2"/>
  <c r="Z92" i="2"/>
  <c r="Y92" i="2"/>
  <c r="BP92" i="2" s="1"/>
  <c r="P92" i="2"/>
  <c r="BO91" i="2"/>
  <c r="BM91" i="2"/>
  <c r="Z91" i="2"/>
  <c r="Y91" i="2"/>
  <c r="Y98" i="2" s="1"/>
  <c r="X88" i="2"/>
  <c r="X87" i="2"/>
  <c r="BO86" i="2"/>
  <c r="BN86" i="2"/>
  <c r="BM86" i="2"/>
  <c r="Z86" i="2"/>
  <c r="Y86" i="2"/>
  <c r="BP86" i="2" s="1"/>
  <c r="P86" i="2"/>
  <c r="BO85" i="2"/>
  <c r="BM85" i="2"/>
  <c r="Z85" i="2"/>
  <c r="Z87" i="2" s="1"/>
  <c r="Y85" i="2"/>
  <c r="Y87" i="2" s="1"/>
  <c r="X82" i="2"/>
  <c r="X81" i="2"/>
  <c r="BO80" i="2"/>
  <c r="BN80" i="2"/>
  <c r="BM80" i="2"/>
  <c r="Z80" i="2"/>
  <c r="Z81" i="2" s="1"/>
  <c r="Y80" i="2"/>
  <c r="Y81" i="2" s="1"/>
  <c r="Y77" i="2"/>
  <c r="X77" i="2"/>
  <c r="Y76" i="2"/>
  <c r="X76" i="2"/>
  <c r="BP75" i="2"/>
  <c r="BO75" i="2"/>
  <c r="BN75" i="2"/>
  <c r="BM75" i="2"/>
  <c r="Z75" i="2"/>
  <c r="Y75" i="2"/>
  <c r="P75" i="2"/>
  <c r="BO74" i="2"/>
  <c r="BN74" i="2"/>
  <c r="BM74" i="2"/>
  <c r="Z74" i="2"/>
  <c r="Y74" i="2"/>
  <c r="BP74" i="2" s="1"/>
  <c r="P74" i="2"/>
  <c r="X71" i="2"/>
  <c r="X70" i="2"/>
  <c r="BO69" i="2"/>
  <c r="BM69" i="2"/>
  <c r="Z69" i="2"/>
  <c r="Y69" i="2"/>
  <c r="BP69" i="2" s="1"/>
  <c r="BO68" i="2"/>
  <c r="BN68" i="2"/>
  <c r="BM68" i="2"/>
  <c r="Z68" i="2"/>
  <c r="Y68" i="2"/>
  <c r="BP68" i="2" s="1"/>
  <c r="BO67" i="2"/>
  <c r="BM67" i="2"/>
  <c r="Z67" i="2"/>
  <c r="Z70" i="2" s="1"/>
  <c r="Y67" i="2"/>
  <c r="BP67" i="2" s="1"/>
  <c r="X65" i="2"/>
  <c r="Z64" i="2"/>
  <c r="X64" i="2"/>
  <c r="BO63" i="2"/>
  <c r="BM63" i="2"/>
  <c r="Z63" i="2"/>
  <c r="Y63" i="2"/>
  <c r="Y64" i="2" s="1"/>
  <c r="X61" i="2"/>
  <c r="X60" i="2"/>
  <c r="BO59" i="2"/>
  <c r="BM59" i="2"/>
  <c r="Z59" i="2"/>
  <c r="Z60" i="2" s="1"/>
  <c r="Y59" i="2"/>
  <c r="BP59" i="2" s="1"/>
  <c r="X57" i="2"/>
  <c r="Z56" i="2"/>
  <c r="X56" i="2"/>
  <c r="BO55" i="2"/>
  <c r="BM55" i="2"/>
  <c r="Z55" i="2"/>
  <c r="Y55" i="2"/>
  <c r="Y57" i="2" s="1"/>
  <c r="X52" i="2"/>
  <c r="X51" i="2"/>
  <c r="BO50" i="2"/>
  <c r="BM50" i="2"/>
  <c r="Z50" i="2"/>
  <c r="Y50" i="2"/>
  <c r="BN50" i="2" s="1"/>
  <c r="P50" i="2"/>
  <c r="BO49" i="2"/>
  <c r="BN49" i="2"/>
  <c r="BM49" i="2"/>
  <c r="Z49" i="2"/>
  <c r="Y49" i="2"/>
  <c r="BP49" i="2" s="1"/>
  <c r="P49" i="2"/>
  <c r="BO48" i="2"/>
  <c r="BM48" i="2"/>
  <c r="Z48" i="2"/>
  <c r="Y48" i="2"/>
  <c r="BN48" i="2" s="1"/>
  <c r="P48" i="2"/>
  <c r="BP47" i="2"/>
  <c r="BO47" i="2"/>
  <c r="BN47" i="2"/>
  <c r="BM47" i="2"/>
  <c r="Z47" i="2"/>
  <c r="Y47" i="2"/>
  <c r="P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Z44" i="2"/>
  <c r="Y44" i="2"/>
  <c r="BP44" i="2" s="1"/>
  <c r="P44" i="2"/>
  <c r="BO43" i="2"/>
  <c r="BM43" i="2"/>
  <c r="Z43" i="2"/>
  <c r="Z51" i="2" s="1"/>
  <c r="Y43" i="2"/>
  <c r="P43" i="2"/>
  <c r="X40" i="2"/>
  <c r="X39" i="2"/>
  <c r="BO38" i="2"/>
  <c r="BN38" i="2"/>
  <c r="BM38" i="2"/>
  <c r="Z38" i="2"/>
  <c r="Y38" i="2"/>
  <c r="BP38" i="2" s="1"/>
  <c r="BO37" i="2"/>
  <c r="BM37" i="2"/>
  <c r="Z37" i="2"/>
  <c r="Y37" i="2"/>
  <c r="BP37" i="2" s="1"/>
  <c r="BO36" i="2"/>
  <c r="BM36" i="2"/>
  <c r="Z36" i="2"/>
  <c r="Y36" i="2"/>
  <c r="Y40" i="2" s="1"/>
  <c r="X33" i="2"/>
  <c r="X32" i="2"/>
  <c r="BO31" i="2"/>
  <c r="BM31" i="2"/>
  <c r="Z31" i="2"/>
  <c r="Y31" i="2"/>
  <c r="BN31" i="2" s="1"/>
  <c r="BO30" i="2"/>
  <c r="BM30" i="2"/>
  <c r="Z30" i="2"/>
  <c r="Y30" i="2"/>
  <c r="BN30" i="2" s="1"/>
  <c r="BP29" i="2"/>
  <c r="BO29" i="2"/>
  <c r="BN29" i="2"/>
  <c r="BM29" i="2"/>
  <c r="Z29" i="2"/>
  <c r="Y29" i="2"/>
  <c r="BO28" i="2"/>
  <c r="BM28" i="2"/>
  <c r="Z28" i="2"/>
  <c r="Z32" i="2" s="1"/>
  <c r="Y28" i="2"/>
  <c r="X24" i="2"/>
  <c r="X23" i="2"/>
  <c r="X331" i="2" s="1"/>
  <c r="BO22" i="2"/>
  <c r="BM22" i="2"/>
  <c r="Z22" i="2"/>
  <c r="Z23" i="2" s="1"/>
  <c r="Y22" i="2"/>
  <c r="Y23" i="2" s="1"/>
  <c r="P22" i="2"/>
  <c r="H10" i="2"/>
  <c r="A9" i="2"/>
  <c r="F10" i="2" s="1"/>
  <c r="D7" i="2"/>
  <c r="Q6" i="2"/>
  <c r="P2" i="2"/>
  <c r="BP36" i="2" l="1"/>
  <c r="Y65" i="2"/>
  <c r="BP101" i="2"/>
  <c r="X329" i="2"/>
  <c r="X327" i="2"/>
  <c r="Y32" i="2"/>
  <c r="X328" i="2"/>
  <c r="BP30" i="2"/>
  <c r="Z39" i="2"/>
  <c r="Y51" i="2"/>
  <c r="BN44" i="2"/>
  <c r="BP50" i="2"/>
  <c r="BN55" i="2"/>
  <c r="BN63" i="2"/>
  <c r="BP63" i="2"/>
  <c r="BN69" i="2"/>
  <c r="Y82" i="2"/>
  <c r="Y88" i="2"/>
  <c r="Z97" i="2"/>
  <c r="BN93" i="2"/>
  <c r="BN95" i="2"/>
  <c r="Z104" i="2"/>
  <c r="Y105" i="2"/>
  <c r="BN109" i="2"/>
  <c r="BN110" i="2"/>
  <c r="BP118" i="2"/>
  <c r="Z126" i="2"/>
  <c r="BN124" i="2"/>
  <c r="BP124" i="2"/>
  <c r="BN130" i="2"/>
  <c r="BP130" i="2"/>
  <c r="Y133" i="2"/>
  <c r="BN141" i="2"/>
  <c r="Y149" i="2"/>
  <c r="BP166" i="2"/>
  <c r="Y167" i="2"/>
  <c r="Y173" i="2"/>
  <c r="Y181" i="2"/>
  <c r="Z180" i="2"/>
  <c r="Y185" i="2"/>
  <c r="Z198" i="2"/>
  <c r="BN196" i="2"/>
  <c r="BN202" i="2"/>
  <c r="BP202" i="2"/>
  <c r="BN204" i="2"/>
  <c r="Y205" i="2"/>
  <c r="BP210" i="2"/>
  <c r="Y224" i="2"/>
  <c r="BP221" i="2"/>
  <c r="Y229" i="2"/>
  <c r="BN232" i="2"/>
  <c r="BN238" i="2"/>
  <c r="Z250" i="2"/>
  <c r="Z263" i="2"/>
  <c r="Y270" i="2"/>
  <c r="BP295" i="2"/>
  <c r="Y296" i="2"/>
  <c r="Y24" i="2"/>
  <c r="Z76" i="2"/>
  <c r="BP112" i="2"/>
  <c r="Y143" i="2"/>
  <c r="Y148" i="2"/>
  <c r="Y168" i="2"/>
  <c r="Y172" i="2"/>
  <c r="BP178" i="2"/>
  <c r="BP183" i="2"/>
  <c r="Y184" i="2"/>
  <c r="Z215" i="2"/>
  <c r="BP227" i="2"/>
  <c r="Y228" i="2"/>
  <c r="BP261" i="2"/>
  <c r="BP268" i="2"/>
  <c r="Y269" i="2"/>
  <c r="Y321" i="2"/>
  <c r="BN302" i="2"/>
  <c r="BP303" i="2"/>
  <c r="BN306" i="2"/>
  <c r="BN309" i="2"/>
  <c r="BN311" i="2"/>
  <c r="BN315" i="2"/>
  <c r="BN317" i="2"/>
  <c r="Z332" i="2"/>
  <c r="Y281" i="2"/>
  <c r="BN59" i="2"/>
  <c r="BN278" i="2"/>
  <c r="J9" i="2"/>
  <c r="BN194" i="2"/>
  <c r="BP43" i="2"/>
  <c r="BP96" i="2"/>
  <c r="BP194" i="2"/>
  <c r="BP255" i="2"/>
  <c r="BP301" i="2"/>
  <c r="BN307" i="2"/>
  <c r="BP28" i="2"/>
  <c r="BP31" i="2"/>
  <c r="BN46" i="2"/>
  <c r="Y60" i="2"/>
  <c r="BN67" i="2"/>
  <c r="BP102" i="2"/>
  <c r="BP113" i="2"/>
  <c r="BN125" i="2"/>
  <c r="BN146" i="2"/>
  <c r="BN165" i="2"/>
  <c r="BP179" i="2"/>
  <c r="BN197" i="2"/>
  <c r="BP211" i="2"/>
  <c r="BP222" i="2"/>
  <c r="BP262" i="2"/>
  <c r="BP304" i="2"/>
  <c r="BN310" i="2"/>
  <c r="BN313" i="2"/>
  <c r="BN316" i="2"/>
  <c r="BN319" i="2"/>
  <c r="Y71" i="2"/>
  <c r="BP85" i="2"/>
  <c r="BP91" i="2"/>
  <c r="BN94" i="2"/>
  <c r="Y97" i="2"/>
  <c r="BP108" i="2"/>
  <c r="BP119" i="2"/>
  <c r="BN131" i="2"/>
  <c r="BN152" i="2"/>
  <c r="BN170" i="2"/>
  <c r="BN203" i="2"/>
  <c r="BN214" i="2"/>
  <c r="Y256" i="2"/>
  <c r="BN85" i="2"/>
  <c r="BN111" i="2"/>
  <c r="Y180" i="2"/>
  <c r="BN209" i="2"/>
  <c r="Y223" i="2"/>
  <c r="BN237" i="2"/>
  <c r="BN243" i="2"/>
  <c r="BN279" i="2"/>
  <c r="Y239" i="2"/>
  <c r="Y240" i="2"/>
  <c r="Y282" i="2"/>
  <c r="A10" i="2"/>
  <c r="Y70" i="2"/>
  <c r="BN91" i="2"/>
  <c r="Y114" i="2"/>
  <c r="BN177" i="2"/>
  <c r="BN220" i="2"/>
  <c r="Y263" i="2"/>
  <c r="BN284" i="2"/>
  <c r="BN289" i="2"/>
  <c r="BN294" i="2"/>
  <c r="BN299" i="2"/>
  <c r="Y61" i="2"/>
  <c r="Y120" i="2"/>
  <c r="BP131" i="2"/>
  <c r="BP152" i="2"/>
  <c r="Y126" i="2"/>
  <c r="BP177" i="2"/>
  <c r="Y198" i="2"/>
  <c r="BP209" i="2"/>
  <c r="BP243" i="2"/>
  <c r="Y257" i="2"/>
  <c r="BP284" i="2"/>
  <c r="BP299" i="2"/>
  <c r="Y320" i="2"/>
  <c r="BN22" i="2"/>
  <c r="Y33" i="2"/>
  <c r="BP55" i="2"/>
  <c r="BN103" i="2"/>
  <c r="Y115" i="2"/>
  <c r="Y153" i="2"/>
  <c r="BN163" i="2"/>
  <c r="BP188" i="2"/>
  <c r="BN212" i="2"/>
  <c r="Y215" i="2"/>
  <c r="BP232" i="2"/>
  <c r="Y264" i="2"/>
  <c r="BP272" i="2"/>
  <c r="BN288" i="2"/>
  <c r="BN37" i="2"/>
  <c r="BN43" i="2"/>
  <c r="BN28" i="2"/>
  <c r="BP48" i="2"/>
  <c r="BP248" i="2"/>
  <c r="Y52" i="2"/>
  <c r="Y244" i="2"/>
  <c r="Y285" i="2"/>
  <c r="Y290" i="2"/>
  <c r="BN236" i="2"/>
  <c r="BP288" i="2"/>
  <c r="Y56" i="2"/>
  <c r="Y189" i="2"/>
  <c r="Y233" i="2"/>
  <c r="Y250" i="2"/>
  <c r="Y273" i="2"/>
  <c r="Y121" i="2"/>
  <c r="Y39" i="2"/>
  <c r="F9" i="2"/>
  <c r="H9" i="2"/>
  <c r="BN248" i="2"/>
  <c r="BP22" i="2"/>
  <c r="BP80" i="2"/>
  <c r="BP141" i="2"/>
  <c r="Y104" i="2"/>
  <c r="BN36" i="2"/>
  <c r="Y331" i="2" l="1"/>
  <c r="Y327" i="2"/>
  <c r="X330" i="2"/>
  <c r="A340" i="2"/>
  <c r="Y329" i="2"/>
  <c r="Y328" i="2"/>
  <c r="Y330" i="2" s="1"/>
  <c r="C340" i="2" l="1"/>
  <c r="B340" i="2"/>
</calcChain>
</file>

<file path=xl/sharedStrings.xml><?xml version="1.0" encoding="utf-8"?>
<sst xmlns="http://schemas.openxmlformats.org/spreadsheetml/2006/main" count="2176" uniqueCount="536">
  <si>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</si>
  <si>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</si>
  <si>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</si>
  <si>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</si>
  <si>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</si>
  <si>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</si>
  <si>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</si>
  <si>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</si>
  <si>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</si>
  <si>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</si>
  <si>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</si>
  <si>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</si>
  <si>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</si>
  <si>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</si>
  <si>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</si>
  <si>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</si>
  <si>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</si>
  <si>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</si>
  <si>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</si>
  <si>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</si>
  <si>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</si>
  <si>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</si>
  <si>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</si>
  <si>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</si>
  <si>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</si>
  <si>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</si>
  <si>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</si>
  <si>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</si>
  <si>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</si>
  <si>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</si>
  <si>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</si>
  <si>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</si>
  <si>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</si>
  <si>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</si>
  <si>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</si>
  <si>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</si>
  <si>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</si>
  <si>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</si>
  <si>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</si>
  <si>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</si>
  <si>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</si>
  <si>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</si>
  <si>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</si>
  <si>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</si>
  <si>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</si>
  <si>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</si>
  <si>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</si>
  <si>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</si>
  <si>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</si>
  <si>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</si>
  <si>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</si>
  <si>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</si>
  <si>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</si>
  <si>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</si>
  <si>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</si>
  <si>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</si>
  <si>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</si>
  <si>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</si>
  <si>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</si>
  <si>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</si>
  <si>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</si>
  <si>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</si>
  <si>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</si>
  <si>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</si>
  <si>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</si>
  <si>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</si>
  <si>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</si>
  <si>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</si>
  <si>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</si>
  <si>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</si>
  <si>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</si>
  <si>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22.03.2025</t>
  </si>
  <si>
    <t>20.03.2025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</si>
  <si>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</si>
  <si>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</si>
  <si>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</si>
  <si>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</si>
  <si>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</si>
  <si>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</si>
  <si>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</si>
  <si>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</si>
  <si>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</si>
  <si>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</si>
  <si>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</si>
  <si>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</si>
  <si>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</si>
  <si>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</si>
  <si>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</si>
  <si>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</si>
  <si>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</si>
  <si>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</si>
  <si>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</si>
  <si>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</si>
  <si>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</si>
  <si>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</si>
  <si>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</si>
  <si>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</si>
  <si>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</si>
  <si>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</si>
  <si>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</si>
  <si>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</si>
  <si>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</si>
  <si>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</si>
  <si>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</si>
  <si>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</si>
  <si>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</si>
  <si>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</si>
  <si>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</si>
  <si>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</si>
  <si>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</si>
  <si>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</si>
  <si>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</si>
  <si>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</si>
  <si>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</si>
  <si>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</si>
  <si>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</si>
  <si>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</si>
  <si>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</si>
  <si>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</si>
  <si>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</si>
  <si>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</si>
  <si>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</si>
  <si>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</si>
  <si>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</si>
  <si>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</si>
  <si>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</si>
  <si>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</si>
  <si>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</si>
  <si>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</si>
  <si>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</si>
  <si>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</si>
  <si>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</si>
  <si>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</si>
  <si>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</si>
  <si>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</si>
  <si>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</si>
  <si>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</si>
  <si>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</si>
  <si>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</si>
  <si>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</si>
  <si>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</si>
  <si>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</si>
  <si>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</si>
  <si>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</si>
  <si>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</si>
  <si>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</si>
  <si>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Новинка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</si>
  <si>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</si>
  <si>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</si>
  <si>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</si>
  <si>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</si>
  <si>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</si>
  <si>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</si>
  <si>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</si>
  <si>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</si>
  <si>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</si>
  <si>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</si>
  <si>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</si>
  <si>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</si>
  <si>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</si>
  <si>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</si>
  <si>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</si>
  <si>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</si>
  <si>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</si>
  <si>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</si>
  <si>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</si>
  <si>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</si>
  <si>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</si>
  <si>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</si>
  <si>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</si>
  <si>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</si>
  <si>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</si>
  <si>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</si>
  <si>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</si>
  <si>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</si>
  <si>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</si>
  <si>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</si>
  <si>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</si>
  <si>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</si>
  <si>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</si>
  <si>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</si>
  <si>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</si>
  <si>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</si>
  <si>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</si>
  <si>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</si>
  <si>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</si>
  <si>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</si>
  <si>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</si>
  <si>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</si>
  <si>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</si>
  <si>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</si>
  <si>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</si>
  <si>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</si>
  <si>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</si>
  <si>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</si>
  <si>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</si>
  <si>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</si>
  <si>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</si>
  <si>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</si>
  <si>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</si>
  <si>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</si>
  <si>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</si>
  <si>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</si>
  <si>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</si>
  <si>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</si>
  <si>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</si>
  <si>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</si>
  <si>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</si>
  <si>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</si>
  <si>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</si>
  <si>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</si>
  <si>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</si>
  <si>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</si>
  <si>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</si>
  <si>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</si>
  <si>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</si>
  <si>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</si>
  <si>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</si>
  <si>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</si>
  <si>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</si>
  <si>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</si>
  <si>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</si>
  <si>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</si>
  <si>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</si>
  <si>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</si>
  <si>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</si>
  <si>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</si>
  <si>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</si>
  <si>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</si>
  <si>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</si>
  <si>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</si>
  <si>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Слой, мин. 1</t>
  </si>
  <si>
    <t>Слой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</si>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</sst>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0"/>
  <sheetViews>
    <sheetView showGridLines="0" tabSelected="1" zoomScaleNormal="100" zoomScaleSheetLayoutView="100" workbookViewId="0">
      <selection activeCell="Y15" sqref="Y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1" t="s">
        <v>26</v>
      </c>
      <c r="E1" s="341"/>
      <c r="F1" s="341"/>
      <c r="G1" s="14" t="s">
        <v>70</v>
      </c>
      <c r="H1" s="341" t="s">
        <v>47</v>
      </c>
      <c r="I1" s="341"/>
      <c r="J1" s="341"/>
      <c r="K1" s="341"/>
      <c r="L1" s="341"/>
      <c r="M1" s="341"/>
      <c r="N1" s="341"/>
      <c r="O1" s="341"/>
      <c r="P1" s="341"/>
      <c r="Q1" s="341"/>
      <c r="R1" s="342" t="s">
        <v>71</v>
      </c>
      <c r="S1" s="343"/>
      <c r="T1" s="34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4"/>
      <c r="R2" s="344"/>
      <c r="S2" s="344"/>
      <c r="T2" s="344"/>
      <c r="U2" s="344"/>
      <c r="V2" s="344"/>
      <c r="W2" s="34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4"/>
      <c r="Q3" s="344"/>
      <c r="R3" s="344"/>
      <c r="S3" s="344"/>
      <c r="T3" s="344"/>
      <c r="U3" s="344"/>
      <c r="V3" s="344"/>
      <c r="W3" s="34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5" t="s">
        <v>8</v>
      </c>
      <c r="B5" s="345"/>
      <c r="C5" s="345"/>
      <c r="D5" s="346"/>
      <c r="E5" s="346"/>
      <c r="F5" s="347" t="s">
        <v>14</v>
      </c>
      <c r="G5" s="347"/>
      <c r="H5" s="346"/>
      <c r="I5" s="346"/>
      <c r="J5" s="346"/>
      <c r="K5" s="346"/>
      <c r="L5" s="346"/>
      <c r="M5" s="346"/>
      <c r="N5" s="75"/>
      <c r="P5" s="27" t="s">
        <v>4</v>
      </c>
      <c r="Q5" s="348">
        <v>45747</v>
      </c>
      <c r="R5" s="348"/>
      <c r="T5" s="349" t="s">
        <v>3</v>
      </c>
      <c r="U5" s="350"/>
      <c r="V5" s="351" t="s">
        <v>522</v>
      </c>
      <c r="W5" s="352"/>
      <c r="AB5" s="59"/>
      <c r="AC5" s="59"/>
      <c r="AD5" s="59"/>
      <c r="AE5" s="59"/>
    </row>
    <row r="6" spans="1:32" s="17" customFormat="1" ht="24" customHeight="1" x14ac:dyDescent="0.2">
      <c r="A6" s="345" t="s">
        <v>1</v>
      </c>
      <c r="B6" s="345"/>
      <c r="C6" s="345"/>
      <c r="D6" s="353" t="s">
        <v>79</v>
      </c>
      <c r="E6" s="353"/>
      <c r="F6" s="353"/>
      <c r="G6" s="353"/>
      <c r="H6" s="353"/>
      <c r="I6" s="353"/>
      <c r="J6" s="353"/>
      <c r="K6" s="353"/>
      <c r="L6" s="353"/>
      <c r="M6" s="353"/>
      <c r="N6" s="76"/>
      <c r="P6" s="27" t="s">
        <v>27</v>
      </c>
      <c r="Q6" s="354" t="str">
        <f>IF(Q5=0," ",CHOOSE(WEEKDAY(Q5,2),"Понедельник","Вторник","Среда","Четверг","Пятница","Суббота","Воскресенье"))</f>
        <v>Понедельник</v>
      </c>
      <c r="R6" s="354"/>
      <c r="T6" s="355" t="s">
        <v>5</v>
      </c>
      <c r="U6" s="356"/>
      <c r="V6" s="357" t="s">
        <v>73</v>
      </c>
      <c r="W6" s="3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77"/>
      <c r="P7" s="29"/>
      <c r="Q7" s="48"/>
      <c r="R7" s="48"/>
      <c r="T7" s="355"/>
      <c r="U7" s="356"/>
      <c r="V7" s="359"/>
      <c r="W7" s="360"/>
      <c r="AB7" s="59"/>
      <c r="AC7" s="59"/>
      <c r="AD7" s="59"/>
      <c r="AE7" s="59"/>
    </row>
    <row r="8" spans="1:32" s="17" customFormat="1" ht="25.5" customHeight="1" x14ac:dyDescent="0.2">
      <c r="A8" s="366" t="s">
        <v>58</v>
      </c>
      <c r="B8" s="366"/>
      <c r="C8" s="366"/>
      <c r="D8" s="367" t="s">
        <v>80</v>
      </c>
      <c r="E8" s="367"/>
      <c r="F8" s="367"/>
      <c r="G8" s="367"/>
      <c r="H8" s="367"/>
      <c r="I8" s="367"/>
      <c r="J8" s="367"/>
      <c r="K8" s="367"/>
      <c r="L8" s="367"/>
      <c r="M8" s="367"/>
      <c r="N8" s="78"/>
      <c r="P8" s="27" t="s">
        <v>11</v>
      </c>
      <c r="Q8" s="368">
        <v>0.375</v>
      </c>
      <c r="R8" s="369"/>
      <c r="T8" s="355"/>
      <c r="U8" s="356"/>
      <c r="V8" s="359"/>
      <c r="W8" s="360"/>
      <c r="AB8" s="59"/>
      <c r="AC8" s="59"/>
      <c r="AD8" s="59"/>
      <c r="AE8" s="59"/>
    </row>
    <row r="9" spans="1:32" s="1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46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3"/>
      <c r="L9" s="373"/>
      <c r="M9" s="373"/>
      <c r="N9" s="73"/>
      <c r="P9" s="31" t="s">
        <v>15</v>
      </c>
      <c r="Q9" s="374"/>
      <c r="R9" s="374"/>
      <c r="T9" s="355"/>
      <c r="U9" s="356"/>
      <c r="V9" s="361"/>
      <c r="W9" s="3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5" t="str">
        <f>IFERROR(VLOOKUP($D$10,Proxy,2,FALSE),"")</f>
        <v/>
      </c>
      <c r="I10" s="375"/>
      <c r="J10" s="375"/>
      <c r="K10" s="375"/>
      <c r="L10" s="375"/>
      <c r="M10" s="375"/>
      <c r="N10" s="74"/>
      <c r="P10" s="31" t="s">
        <v>32</v>
      </c>
      <c r="Q10" s="376"/>
      <c r="R10" s="376"/>
      <c r="U10" s="29" t="s">
        <v>12</v>
      </c>
      <c r="V10" s="377" t="s">
        <v>74</v>
      </c>
      <c r="W10" s="3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9"/>
      <c r="R11" s="379"/>
      <c r="U11" s="29" t="s">
        <v>28</v>
      </c>
      <c r="V11" s="380" t="s">
        <v>55</v>
      </c>
      <c r="W11" s="3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1" t="s">
        <v>75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1"/>
      <c r="N12" s="79"/>
      <c r="P12" s="27" t="s">
        <v>30</v>
      </c>
      <c r="Q12" s="368"/>
      <c r="R12" s="368"/>
      <c r="S12" s="28"/>
      <c r="T12"/>
      <c r="U12" s="29" t="s">
        <v>46</v>
      </c>
      <c r="V12" s="382"/>
      <c r="W12" s="382"/>
      <c r="X12"/>
      <c r="AB12" s="59"/>
      <c r="AC12" s="59"/>
      <c r="AD12" s="59"/>
      <c r="AE12" s="59"/>
    </row>
    <row r="13" spans="1:32" s="17" customFormat="1" ht="23.25" customHeight="1" x14ac:dyDescent="0.2">
      <c r="A13" s="381" t="s">
        <v>76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1"/>
      <c r="N13" s="79"/>
      <c r="O13" s="31"/>
      <c r="P13" s="31" t="s">
        <v>31</v>
      </c>
      <c r="Q13" s="380"/>
      <c r="R13" s="3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1" t="s">
        <v>77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81"/>
      <c r="M14" s="381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3" t="s">
        <v>78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3"/>
      <c r="N15" s="80"/>
      <c r="O15"/>
      <c r="P15" s="384" t="s">
        <v>61</v>
      </c>
      <c r="Q15" s="384"/>
      <c r="R15" s="384"/>
      <c r="S15" s="384"/>
      <c r="T15" s="38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5"/>
      <c r="Q16" s="385"/>
      <c r="R16" s="385"/>
      <c r="S16" s="385"/>
      <c r="T16" s="38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8" t="s">
        <v>59</v>
      </c>
      <c r="B17" s="388" t="s">
        <v>49</v>
      </c>
      <c r="C17" s="390" t="s">
        <v>48</v>
      </c>
      <c r="D17" s="392" t="s">
        <v>50</v>
      </c>
      <c r="E17" s="393"/>
      <c r="F17" s="388" t="s">
        <v>21</v>
      </c>
      <c r="G17" s="388" t="s">
        <v>24</v>
      </c>
      <c r="H17" s="388" t="s">
        <v>22</v>
      </c>
      <c r="I17" s="388" t="s">
        <v>23</v>
      </c>
      <c r="J17" s="388" t="s">
        <v>16</v>
      </c>
      <c r="K17" s="388" t="s">
        <v>66</v>
      </c>
      <c r="L17" s="388" t="s">
        <v>68</v>
      </c>
      <c r="M17" s="388" t="s">
        <v>2</v>
      </c>
      <c r="N17" s="388" t="s">
        <v>67</v>
      </c>
      <c r="O17" s="388" t="s">
        <v>25</v>
      </c>
      <c r="P17" s="392" t="s">
        <v>17</v>
      </c>
      <c r="Q17" s="396"/>
      <c r="R17" s="396"/>
      <c r="S17" s="396"/>
      <c r="T17" s="393"/>
      <c r="U17" s="386" t="s">
        <v>56</v>
      </c>
      <c r="V17" s="387"/>
      <c r="W17" s="388" t="s">
        <v>6</v>
      </c>
      <c r="X17" s="388" t="s">
        <v>41</v>
      </c>
      <c r="Y17" s="398" t="s">
        <v>54</v>
      </c>
      <c r="Z17" s="400" t="s">
        <v>18</v>
      </c>
      <c r="AA17" s="402" t="s">
        <v>60</v>
      </c>
      <c r="AB17" s="402" t="s">
        <v>19</v>
      </c>
      <c r="AC17" s="402" t="s">
        <v>69</v>
      </c>
      <c r="AD17" s="404" t="s">
        <v>57</v>
      </c>
      <c r="AE17" s="405"/>
      <c r="AF17" s="406"/>
      <c r="AG17" s="85"/>
      <c r="BD17" s="84" t="s">
        <v>64</v>
      </c>
    </row>
    <row r="18" spans="1:68" ht="14.25" customHeight="1" x14ac:dyDescent="0.2">
      <c r="A18" s="389"/>
      <c r="B18" s="389"/>
      <c r="C18" s="391"/>
      <c r="D18" s="394"/>
      <c r="E18" s="395"/>
      <c r="F18" s="389"/>
      <c r="G18" s="389"/>
      <c r="H18" s="389"/>
      <c r="I18" s="389"/>
      <c r="J18" s="389"/>
      <c r="K18" s="389"/>
      <c r="L18" s="389"/>
      <c r="M18" s="389"/>
      <c r="N18" s="389"/>
      <c r="O18" s="389"/>
      <c r="P18" s="394"/>
      <c r="Q18" s="397"/>
      <c r="R18" s="397"/>
      <c r="S18" s="397"/>
      <c r="T18" s="395"/>
      <c r="U18" s="86" t="s">
        <v>44</v>
      </c>
      <c r="V18" s="86" t="s">
        <v>43</v>
      </c>
      <c r="W18" s="389"/>
      <c r="X18" s="389"/>
      <c r="Y18" s="399"/>
      <c r="Z18" s="401"/>
      <c r="AA18" s="403"/>
      <c r="AB18" s="403"/>
      <c r="AC18" s="403"/>
      <c r="AD18" s="407"/>
      <c r="AE18" s="408"/>
      <c r="AF18" s="409"/>
      <c r="AG18" s="85"/>
      <c r="BD18" s="84"/>
    </row>
    <row r="19" spans="1:68" ht="27.75" customHeight="1" x14ac:dyDescent="0.2">
      <c r="A19" s="410" t="s">
        <v>81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  <c r="AA19" s="54"/>
      <c r="AB19" s="54"/>
      <c r="AC19" s="54"/>
    </row>
    <row r="20" spans="1:68" ht="16.5" customHeight="1" x14ac:dyDescent="0.25">
      <c r="A20" s="411" t="s">
        <v>81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411"/>
      <c r="AA20" s="65"/>
      <c r="AB20" s="65"/>
      <c r="AC20" s="82"/>
    </row>
    <row r="21" spans="1:68" ht="14.25" customHeight="1" x14ac:dyDescent="0.25">
      <c r="A21" s="412" t="s">
        <v>82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412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3">
        <v>4607111035752</v>
      </c>
      <c r="E22" s="41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5"/>
      <c r="R22" s="415"/>
      <c r="S22" s="415"/>
      <c r="T22" s="41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0"/>
      <c r="N23" s="420"/>
      <c r="O23" s="421"/>
      <c r="P23" s="417" t="s">
        <v>40</v>
      </c>
      <c r="Q23" s="418"/>
      <c r="R23" s="418"/>
      <c r="S23" s="418"/>
      <c r="T23" s="418"/>
      <c r="U23" s="418"/>
      <c r="V23" s="419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  <c r="N24" s="420"/>
      <c r="O24" s="421"/>
      <c r="P24" s="417" t="s">
        <v>40</v>
      </c>
      <c r="Q24" s="418"/>
      <c r="R24" s="418"/>
      <c r="S24" s="418"/>
      <c r="T24" s="418"/>
      <c r="U24" s="418"/>
      <c r="V24" s="419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0" t="s">
        <v>45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  <c r="P25" s="410"/>
      <c r="Q25" s="410"/>
      <c r="R25" s="410"/>
      <c r="S25" s="410"/>
      <c r="T25" s="410"/>
      <c r="U25" s="410"/>
      <c r="V25" s="410"/>
      <c r="W25" s="410"/>
      <c r="X25" s="410"/>
      <c r="Y25" s="410"/>
      <c r="Z25" s="410"/>
      <c r="AA25" s="54"/>
      <c r="AB25" s="54"/>
      <c r="AC25" s="54"/>
    </row>
    <row r="26" spans="1:68" ht="16.5" customHeight="1" x14ac:dyDescent="0.25">
      <c r="A26" s="411" t="s">
        <v>90</v>
      </c>
      <c r="B26" s="411"/>
      <c r="C26" s="411"/>
      <c r="D26" s="411"/>
      <c r="E26" s="411"/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411"/>
      <c r="Q26" s="411"/>
      <c r="R26" s="411"/>
      <c r="S26" s="411"/>
      <c r="T26" s="411"/>
      <c r="U26" s="411"/>
      <c r="V26" s="411"/>
      <c r="W26" s="411"/>
      <c r="X26" s="411"/>
      <c r="Y26" s="411"/>
      <c r="Z26" s="411"/>
      <c r="AA26" s="65"/>
      <c r="AB26" s="65"/>
      <c r="AC26" s="82"/>
    </row>
    <row r="27" spans="1:68" ht="14.25" customHeight="1" x14ac:dyDescent="0.25">
      <c r="A27" s="412" t="s">
        <v>91</v>
      </c>
      <c r="B27" s="412"/>
      <c r="C27" s="412"/>
      <c r="D27" s="412"/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  <c r="U27" s="412"/>
      <c r="V27" s="412"/>
      <c r="W27" s="412"/>
      <c r="X27" s="412"/>
      <c r="Y27" s="412"/>
      <c r="Z27" s="412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3">
        <v>4607111036520</v>
      </c>
      <c r="E28" s="41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22" t="s">
        <v>94</v>
      </c>
      <c r="Q28" s="415"/>
      <c r="R28" s="415"/>
      <c r="S28" s="415"/>
      <c r="T28" s="41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3">
        <v>4607111036537</v>
      </c>
      <c r="E29" s="41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3" t="s">
        <v>100</v>
      </c>
      <c r="Q29" s="415"/>
      <c r="R29" s="415"/>
      <c r="S29" s="415"/>
      <c r="T29" s="41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413">
        <v>4607111036599</v>
      </c>
      <c r="E30" s="413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24" t="s">
        <v>103</v>
      </c>
      <c r="Q30" s="415"/>
      <c r="R30" s="415"/>
      <c r="S30" s="415"/>
      <c r="T30" s="416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413">
        <v>4607111036605</v>
      </c>
      <c r="E31" s="413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25" t="s">
        <v>106</v>
      </c>
      <c r="Q31" s="415"/>
      <c r="R31" s="415"/>
      <c r="S31" s="415"/>
      <c r="T31" s="416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0"/>
      <c r="N32" s="420"/>
      <c r="O32" s="421"/>
      <c r="P32" s="417" t="s">
        <v>40</v>
      </c>
      <c r="Q32" s="418"/>
      <c r="R32" s="418"/>
      <c r="S32" s="418"/>
      <c r="T32" s="418"/>
      <c r="U32" s="418"/>
      <c r="V32" s="419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0"/>
      <c r="N33" s="420"/>
      <c r="O33" s="421"/>
      <c r="P33" s="417" t="s">
        <v>40</v>
      </c>
      <c r="Q33" s="418"/>
      <c r="R33" s="418"/>
      <c r="S33" s="418"/>
      <c r="T33" s="418"/>
      <c r="U33" s="418"/>
      <c r="V33" s="419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1" t="s">
        <v>107</v>
      </c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65"/>
      <c r="AB34" s="65"/>
      <c r="AC34" s="82"/>
    </row>
    <row r="35" spans="1:68" ht="14.25" customHeight="1" x14ac:dyDescent="0.25">
      <c r="A35" s="412" t="s">
        <v>82</v>
      </c>
      <c r="B35" s="412"/>
      <c r="C35" s="412"/>
      <c r="D35" s="412"/>
      <c r="E35" s="412"/>
      <c r="F35" s="412"/>
      <c r="G35" s="412"/>
      <c r="H35" s="412"/>
      <c r="I35" s="412"/>
      <c r="J35" s="412"/>
      <c r="K35" s="412"/>
      <c r="L35" s="412"/>
      <c r="M35" s="412"/>
      <c r="N35" s="412"/>
      <c r="O35" s="412"/>
      <c r="P35" s="412"/>
      <c r="Q35" s="412"/>
      <c r="R35" s="412"/>
      <c r="S35" s="412"/>
      <c r="T35" s="412"/>
      <c r="U35" s="412"/>
      <c r="V35" s="412"/>
      <c r="W35" s="412"/>
      <c r="X35" s="412"/>
      <c r="Y35" s="412"/>
      <c r="Z35" s="412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413">
        <v>4620207490075</v>
      </c>
      <c r="E36" s="41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6" t="s">
        <v>110</v>
      </c>
      <c r="Q36" s="415"/>
      <c r="R36" s="415"/>
      <c r="S36" s="415"/>
      <c r="T36" s="41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413">
        <v>4620207490174</v>
      </c>
      <c r="E37" s="413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27" t="s">
        <v>114</v>
      </c>
      <c r="Q37" s="415"/>
      <c r="R37" s="415"/>
      <c r="S37" s="415"/>
      <c r="T37" s="416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413">
        <v>4620207490044</v>
      </c>
      <c r="E38" s="413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28" t="s">
        <v>118</v>
      </c>
      <c r="Q38" s="415"/>
      <c r="R38" s="415"/>
      <c r="S38" s="415"/>
      <c r="T38" s="416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0"/>
      <c r="N39" s="420"/>
      <c r="O39" s="421"/>
      <c r="P39" s="417" t="s">
        <v>40</v>
      </c>
      <c r="Q39" s="418"/>
      <c r="R39" s="418"/>
      <c r="S39" s="418"/>
      <c r="T39" s="418"/>
      <c r="U39" s="418"/>
      <c r="V39" s="419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0"/>
      <c r="N40" s="420"/>
      <c r="O40" s="421"/>
      <c r="P40" s="417" t="s">
        <v>40</v>
      </c>
      <c r="Q40" s="418"/>
      <c r="R40" s="418"/>
      <c r="S40" s="418"/>
      <c r="T40" s="418"/>
      <c r="U40" s="418"/>
      <c r="V40" s="419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1" t="s">
        <v>120</v>
      </c>
      <c r="B41" s="411"/>
      <c r="C41" s="411"/>
      <c r="D41" s="411"/>
      <c r="E41" s="411"/>
      <c r="F41" s="411"/>
      <c r="G41" s="411"/>
      <c r="H41" s="411"/>
      <c r="I41" s="411"/>
      <c r="J41" s="411"/>
      <c r="K41" s="411"/>
      <c r="L41" s="411"/>
      <c r="M41" s="411"/>
      <c r="N41" s="411"/>
      <c r="O41" s="411"/>
      <c r="P41" s="411"/>
      <c r="Q41" s="411"/>
      <c r="R41" s="411"/>
      <c r="S41" s="411"/>
      <c r="T41" s="411"/>
      <c r="U41" s="411"/>
      <c r="V41" s="411"/>
      <c r="W41" s="411"/>
      <c r="X41" s="411"/>
      <c r="Y41" s="411"/>
      <c r="Z41" s="411"/>
      <c r="AA41" s="65"/>
      <c r="AB41" s="65"/>
      <c r="AC41" s="82"/>
    </row>
    <row r="42" spans="1:68" ht="14.25" customHeight="1" x14ac:dyDescent="0.25">
      <c r="A42" s="412" t="s">
        <v>82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412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413">
        <v>4607111038999</v>
      </c>
      <c r="E43" s="413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5"/>
      <c r="R43" s="415"/>
      <c r="S43" s="415"/>
      <c r="T43" s="416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89</v>
      </c>
      <c r="AK43" s="87">
        <v>1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124</v>
      </c>
      <c r="B44" s="63" t="s">
        <v>125</v>
      </c>
      <c r="C44" s="36">
        <v>4301070972</v>
      </c>
      <c r="D44" s="413">
        <v>4607111037183</v>
      </c>
      <c r="E44" s="413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126</v>
      </c>
      <c r="M44" s="38" t="s">
        <v>86</v>
      </c>
      <c r="N44" s="38"/>
      <c r="O44" s="37">
        <v>180</v>
      </c>
      <c r="P44" s="43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15"/>
      <c r="R44" s="415"/>
      <c r="S44" s="415"/>
      <c r="T44" s="416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127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128</v>
      </c>
      <c r="B45" s="63" t="s">
        <v>129</v>
      </c>
      <c r="C45" s="36">
        <v>4301071044</v>
      </c>
      <c r="D45" s="413">
        <v>4607111039385</v>
      </c>
      <c r="E45" s="413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15"/>
      <c r="R45" s="415"/>
      <c r="S45" s="415"/>
      <c r="T45" s="416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130</v>
      </c>
      <c r="B46" s="63" t="s">
        <v>131</v>
      </c>
      <c r="C46" s="36">
        <v>4301071045</v>
      </c>
      <c r="D46" s="413">
        <v>4607111039392</v>
      </c>
      <c r="E46" s="413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43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5"/>
      <c r="R46" s="415"/>
      <c r="S46" s="415"/>
      <c r="T46" s="416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132</v>
      </c>
      <c r="AG46" s="81"/>
      <c r="AJ46" s="87" t="s">
        <v>89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4301071031</v>
      </c>
      <c r="D47" s="413">
        <v>4607111038982</v>
      </c>
      <c r="E47" s="413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3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5"/>
      <c r="R47" s="415"/>
      <c r="S47" s="415"/>
      <c r="T47" s="416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132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135</v>
      </c>
      <c r="B48" s="63" t="s">
        <v>136</v>
      </c>
      <c r="C48" s="36">
        <v>4301071046</v>
      </c>
      <c r="D48" s="413">
        <v>4607111039354</v>
      </c>
      <c r="E48" s="413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15"/>
      <c r="R48" s="415"/>
      <c r="S48" s="415"/>
      <c r="T48" s="416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132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4301070968</v>
      </c>
      <c r="D49" s="413">
        <v>4607111036889</v>
      </c>
      <c r="E49" s="413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126</v>
      </c>
      <c r="M49" s="38" t="s">
        <v>86</v>
      </c>
      <c r="N49" s="38"/>
      <c r="O49" s="37">
        <v>180</v>
      </c>
      <c r="P49" s="4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15"/>
      <c r="R49" s="415"/>
      <c r="S49" s="415"/>
      <c r="T49" s="416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132</v>
      </c>
      <c r="AG49" s="81"/>
      <c r="AJ49" s="87" t="s">
        <v>127</v>
      </c>
      <c r="AK49" s="87">
        <v>84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4301071047</v>
      </c>
      <c r="D50" s="413">
        <v>4607111039330</v>
      </c>
      <c r="E50" s="413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5"/>
      <c r="R50" s="415"/>
      <c r="S50" s="415"/>
      <c r="T50" s="416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132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0"/>
      <c r="N51" s="420"/>
      <c r="O51" s="421"/>
      <c r="P51" s="417" t="s">
        <v>40</v>
      </c>
      <c r="Q51" s="418"/>
      <c r="R51" s="418"/>
      <c r="S51" s="418"/>
      <c r="T51" s="418"/>
      <c r="U51" s="418"/>
      <c r="V51" s="419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0"/>
      <c r="N52" s="420"/>
      <c r="O52" s="421"/>
      <c r="P52" s="417" t="s">
        <v>40</v>
      </c>
      <c r="Q52" s="418"/>
      <c r="R52" s="418"/>
      <c r="S52" s="418"/>
      <c r="T52" s="418"/>
      <c r="U52" s="418"/>
      <c r="V52" s="419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1" t="s">
        <v>141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411"/>
      <c r="Z53" s="411"/>
      <c r="AA53" s="65"/>
      <c r="AB53" s="65"/>
      <c r="AC53" s="82"/>
    </row>
    <row r="54" spans="1:68" ht="14.25" customHeight="1" x14ac:dyDescent="0.25">
      <c r="A54" s="412" t="s">
        <v>82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66"/>
      <c r="AB54" s="66"/>
      <c r="AC54" s="83"/>
    </row>
    <row r="55" spans="1:68" ht="16.5" customHeight="1" x14ac:dyDescent="0.25">
      <c r="A55" s="63" t="s">
        <v>142</v>
      </c>
      <c r="B55" s="63" t="s">
        <v>143</v>
      </c>
      <c r="C55" s="36">
        <v>4301071073</v>
      </c>
      <c r="D55" s="413">
        <v>4620207490822</v>
      </c>
      <c r="E55" s="413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87</v>
      </c>
      <c r="L55" s="37" t="s">
        <v>88</v>
      </c>
      <c r="M55" s="38" t="s">
        <v>86</v>
      </c>
      <c r="N55" s="38"/>
      <c r="O55" s="37">
        <v>365</v>
      </c>
      <c r="P55" s="437" t="s">
        <v>144</v>
      </c>
      <c r="Q55" s="415"/>
      <c r="R55" s="415"/>
      <c r="S55" s="415"/>
      <c r="T55" s="416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146</v>
      </c>
      <c r="AC55" s="121" t="s">
        <v>145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20"/>
      <c r="B56" s="420"/>
      <c r="C56" s="420"/>
      <c r="D56" s="420"/>
      <c r="E56" s="420"/>
      <c r="F56" s="420"/>
      <c r="G56" s="420"/>
      <c r="H56" s="420"/>
      <c r="I56" s="420"/>
      <c r="J56" s="420"/>
      <c r="K56" s="420"/>
      <c r="L56" s="420"/>
      <c r="M56" s="420"/>
      <c r="N56" s="420"/>
      <c r="O56" s="421"/>
      <c r="P56" s="417" t="s">
        <v>40</v>
      </c>
      <c r="Q56" s="418"/>
      <c r="R56" s="418"/>
      <c r="S56" s="418"/>
      <c r="T56" s="418"/>
      <c r="U56" s="418"/>
      <c r="V56" s="419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20"/>
      <c r="B57" s="420"/>
      <c r="C57" s="420"/>
      <c r="D57" s="420"/>
      <c r="E57" s="420"/>
      <c r="F57" s="420"/>
      <c r="G57" s="420"/>
      <c r="H57" s="420"/>
      <c r="I57" s="420"/>
      <c r="J57" s="420"/>
      <c r="K57" s="420"/>
      <c r="L57" s="420"/>
      <c r="M57" s="420"/>
      <c r="N57" s="420"/>
      <c r="O57" s="421"/>
      <c r="P57" s="417" t="s">
        <v>40</v>
      </c>
      <c r="Q57" s="418"/>
      <c r="R57" s="418"/>
      <c r="S57" s="418"/>
      <c r="T57" s="418"/>
      <c r="U57" s="418"/>
      <c r="V57" s="419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2" t="s">
        <v>147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412"/>
      <c r="AA58" s="66"/>
      <c r="AB58" s="66"/>
      <c r="AC58" s="83"/>
    </row>
    <row r="59" spans="1:68" ht="16.5" customHeight="1" x14ac:dyDescent="0.25">
      <c r="A59" s="63" t="s">
        <v>148</v>
      </c>
      <c r="B59" s="63" t="s">
        <v>149</v>
      </c>
      <c r="C59" s="36">
        <v>4301100087</v>
      </c>
      <c r="D59" s="413">
        <v>4607111039743</v>
      </c>
      <c r="E59" s="413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97</v>
      </c>
      <c r="L59" s="37" t="s">
        <v>88</v>
      </c>
      <c r="M59" s="38" t="s">
        <v>86</v>
      </c>
      <c r="N59" s="38"/>
      <c r="O59" s="37">
        <v>365</v>
      </c>
      <c r="P59" s="438" t="s">
        <v>150</v>
      </c>
      <c r="Q59" s="415"/>
      <c r="R59" s="415"/>
      <c r="S59" s="415"/>
      <c r="T59" s="416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151</v>
      </c>
      <c r="AG59" s="81"/>
      <c r="AJ59" s="87" t="s">
        <v>89</v>
      </c>
      <c r="AK59" s="87">
        <v>1</v>
      </c>
      <c r="BB59" s="124" t="s">
        <v>96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0"/>
      <c r="N60" s="420"/>
      <c r="O60" s="421"/>
      <c r="P60" s="417" t="s">
        <v>40</v>
      </c>
      <c r="Q60" s="418"/>
      <c r="R60" s="418"/>
      <c r="S60" s="418"/>
      <c r="T60" s="418"/>
      <c r="U60" s="418"/>
      <c r="V60" s="419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20"/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0"/>
      <c r="N61" s="420"/>
      <c r="O61" s="421"/>
      <c r="P61" s="417" t="s">
        <v>40</v>
      </c>
      <c r="Q61" s="418"/>
      <c r="R61" s="418"/>
      <c r="S61" s="418"/>
      <c r="T61" s="418"/>
      <c r="U61" s="418"/>
      <c r="V61" s="419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2" t="s">
        <v>91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412"/>
      <c r="Z62" s="412"/>
      <c r="AA62" s="66"/>
      <c r="AB62" s="66"/>
      <c r="AC62" s="83"/>
    </row>
    <row r="63" spans="1:68" ht="16.5" customHeight="1" x14ac:dyDescent="0.25">
      <c r="A63" s="63" t="s">
        <v>152</v>
      </c>
      <c r="B63" s="63" t="s">
        <v>153</v>
      </c>
      <c r="C63" s="36">
        <v>4301132194</v>
      </c>
      <c r="D63" s="413">
        <v>4607111039712</v>
      </c>
      <c r="E63" s="413"/>
      <c r="F63" s="62">
        <v>0.2</v>
      </c>
      <c r="G63" s="37">
        <v>6</v>
      </c>
      <c r="H63" s="62">
        <v>1.2</v>
      </c>
      <c r="I63" s="62">
        <v>1.56</v>
      </c>
      <c r="J63" s="37">
        <v>140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39" t="s">
        <v>154</v>
      </c>
      <c r="Q63" s="415"/>
      <c r="R63" s="415"/>
      <c r="S63" s="415"/>
      <c r="T63" s="416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155</v>
      </c>
      <c r="AG63" s="81"/>
      <c r="AJ63" s="87" t="s">
        <v>89</v>
      </c>
      <c r="AK63" s="87">
        <v>1</v>
      </c>
      <c r="BB63" s="126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420"/>
      <c r="B64" s="420"/>
      <c r="C64" s="420"/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  <c r="O64" s="421"/>
      <c r="P64" s="417" t="s">
        <v>40</v>
      </c>
      <c r="Q64" s="418"/>
      <c r="R64" s="418"/>
      <c r="S64" s="418"/>
      <c r="T64" s="418"/>
      <c r="U64" s="418"/>
      <c r="V64" s="419"/>
      <c r="W64" s="42" t="s">
        <v>39</v>
      </c>
      <c r="X64" s="43">
        <f>IFERROR(SUM(X63:X63),"0")</f>
        <v>0</v>
      </c>
      <c r="Y64" s="43">
        <f>IFERROR(SUM(Y63:Y63),"0")</f>
        <v>0</v>
      </c>
      <c r="Z64" s="43">
        <f>IFERROR(IF(Z63="",0,Z63),"0")</f>
        <v>0</v>
      </c>
      <c r="AA64" s="67"/>
      <c r="AB64" s="67"/>
      <c r="AC64" s="67"/>
    </row>
    <row r="65" spans="1:68" x14ac:dyDescent="0.2">
      <c r="A65" s="420"/>
      <c r="B65" s="420"/>
      <c r="C65" s="420"/>
      <c r="D65" s="420"/>
      <c r="E65" s="420"/>
      <c r="F65" s="420"/>
      <c r="G65" s="420"/>
      <c r="H65" s="420"/>
      <c r="I65" s="420"/>
      <c r="J65" s="420"/>
      <c r="K65" s="420"/>
      <c r="L65" s="420"/>
      <c r="M65" s="420"/>
      <c r="N65" s="420"/>
      <c r="O65" s="421"/>
      <c r="P65" s="417" t="s">
        <v>40</v>
      </c>
      <c r="Q65" s="418"/>
      <c r="R65" s="418"/>
      <c r="S65" s="418"/>
      <c r="T65" s="418"/>
      <c r="U65" s="418"/>
      <c r="V65" s="419"/>
      <c r="W65" s="42" t="s">
        <v>0</v>
      </c>
      <c r="X65" s="43">
        <f>IFERROR(SUMPRODUCT(X63:X63*H63:H63),"0")</f>
        <v>0</v>
      </c>
      <c r="Y65" s="43">
        <f>IFERROR(SUMPRODUCT(Y63:Y63*H63:H63),"0")</f>
        <v>0</v>
      </c>
      <c r="Z65" s="42"/>
      <c r="AA65" s="67"/>
      <c r="AB65" s="67"/>
      <c r="AC65" s="67"/>
    </row>
    <row r="66" spans="1:68" ht="14.25" customHeight="1" x14ac:dyDescent="0.25">
      <c r="A66" s="412" t="s">
        <v>156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412"/>
      <c r="AA66" s="66"/>
      <c r="AB66" s="66"/>
      <c r="AC66" s="83"/>
    </row>
    <row r="67" spans="1:68" ht="16.5" customHeight="1" x14ac:dyDescent="0.25">
      <c r="A67" s="63" t="s">
        <v>157</v>
      </c>
      <c r="B67" s="63" t="s">
        <v>158</v>
      </c>
      <c r="C67" s="36">
        <v>4301135664</v>
      </c>
      <c r="D67" s="413">
        <v>4607111039705</v>
      </c>
      <c r="E67" s="413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40" t="s">
        <v>159</v>
      </c>
      <c r="Q67" s="415"/>
      <c r="R67" s="415"/>
      <c r="S67" s="415"/>
      <c r="T67" s="416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7" t="s">
        <v>160</v>
      </c>
      <c r="AG67" s="81"/>
      <c r="AJ67" s="87" t="s">
        <v>89</v>
      </c>
      <c r="AK67" s="87">
        <v>1</v>
      </c>
      <c r="BB67" s="128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4301135665</v>
      </c>
      <c r="D68" s="413">
        <v>4607111039729</v>
      </c>
      <c r="E68" s="413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97</v>
      </c>
      <c r="L68" s="37" t="s">
        <v>88</v>
      </c>
      <c r="M68" s="38" t="s">
        <v>86</v>
      </c>
      <c r="N68" s="38"/>
      <c r="O68" s="37">
        <v>365</v>
      </c>
      <c r="P68" s="441" t="s">
        <v>163</v>
      </c>
      <c r="Q68" s="415"/>
      <c r="R68" s="415"/>
      <c r="S68" s="415"/>
      <c r="T68" s="416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9" t="s">
        <v>164</v>
      </c>
      <c r="AG68" s="81"/>
      <c r="AJ68" s="87" t="s">
        <v>89</v>
      </c>
      <c r="AK68" s="87">
        <v>1</v>
      </c>
      <c r="BB68" s="130" t="s">
        <v>96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27" customHeight="1" x14ac:dyDescent="0.25">
      <c r="A69" s="63" t="s">
        <v>165</v>
      </c>
      <c r="B69" s="63" t="s">
        <v>166</v>
      </c>
      <c r="C69" s="36">
        <v>4301135702</v>
      </c>
      <c r="D69" s="413">
        <v>4620207490228</v>
      </c>
      <c r="E69" s="413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97</v>
      </c>
      <c r="L69" s="37" t="s">
        <v>88</v>
      </c>
      <c r="M69" s="38" t="s">
        <v>86</v>
      </c>
      <c r="N69" s="38"/>
      <c r="O69" s="37">
        <v>365</v>
      </c>
      <c r="P69" s="442" t="s">
        <v>167</v>
      </c>
      <c r="Q69" s="415"/>
      <c r="R69" s="415"/>
      <c r="S69" s="415"/>
      <c r="T69" s="416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31" t="s">
        <v>164</v>
      </c>
      <c r="AG69" s="81"/>
      <c r="AJ69" s="87" t="s">
        <v>89</v>
      </c>
      <c r="AK69" s="87">
        <v>1</v>
      </c>
      <c r="BB69" s="132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20"/>
      <c r="B70" s="420"/>
      <c r="C70" s="420"/>
      <c r="D70" s="420"/>
      <c r="E70" s="420"/>
      <c r="F70" s="420"/>
      <c r="G70" s="420"/>
      <c r="H70" s="420"/>
      <c r="I70" s="420"/>
      <c r="J70" s="420"/>
      <c r="K70" s="420"/>
      <c r="L70" s="420"/>
      <c r="M70" s="420"/>
      <c r="N70" s="420"/>
      <c r="O70" s="421"/>
      <c r="P70" s="417" t="s">
        <v>40</v>
      </c>
      <c r="Q70" s="418"/>
      <c r="R70" s="418"/>
      <c r="S70" s="418"/>
      <c r="T70" s="418"/>
      <c r="U70" s="418"/>
      <c r="V70" s="419"/>
      <c r="W70" s="42" t="s">
        <v>39</v>
      </c>
      <c r="X70" s="43">
        <f>IFERROR(SUM(X67:X69),"0")</f>
        <v>0</v>
      </c>
      <c r="Y70" s="43">
        <f>IFERROR(SUM(Y67:Y69),"0")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420"/>
      <c r="B71" s="420"/>
      <c r="C71" s="420"/>
      <c r="D71" s="420"/>
      <c r="E71" s="420"/>
      <c r="F71" s="420"/>
      <c r="G71" s="420"/>
      <c r="H71" s="420"/>
      <c r="I71" s="420"/>
      <c r="J71" s="420"/>
      <c r="K71" s="420"/>
      <c r="L71" s="420"/>
      <c r="M71" s="420"/>
      <c r="N71" s="420"/>
      <c r="O71" s="421"/>
      <c r="P71" s="417" t="s">
        <v>40</v>
      </c>
      <c r="Q71" s="418"/>
      <c r="R71" s="418"/>
      <c r="S71" s="418"/>
      <c r="T71" s="418"/>
      <c r="U71" s="418"/>
      <c r="V71" s="419"/>
      <c r="W71" s="42" t="s">
        <v>0</v>
      </c>
      <c r="X71" s="43">
        <f>IFERROR(SUMPRODUCT(X67:X69*H67:H69),"0")</f>
        <v>0</v>
      </c>
      <c r="Y71" s="43">
        <f>IFERROR(SUMPRODUCT(Y67:Y69*H67:H69),"0")</f>
        <v>0</v>
      </c>
      <c r="Z71" s="42"/>
      <c r="AA71" s="67"/>
      <c r="AB71" s="67"/>
      <c r="AC71" s="67"/>
    </row>
    <row r="72" spans="1:68" ht="16.5" customHeight="1" x14ac:dyDescent="0.25">
      <c r="A72" s="411" t="s">
        <v>168</v>
      </c>
      <c r="B72" s="411"/>
      <c r="C72" s="411"/>
      <c r="D72" s="411"/>
      <c r="E72" s="411"/>
      <c r="F72" s="411"/>
      <c r="G72" s="411"/>
      <c r="H72" s="411"/>
      <c r="I72" s="411"/>
      <c r="J72" s="411"/>
      <c r="K72" s="411"/>
      <c r="L72" s="411"/>
      <c r="M72" s="411"/>
      <c r="N72" s="411"/>
      <c r="O72" s="411"/>
      <c r="P72" s="411"/>
      <c r="Q72" s="411"/>
      <c r="R72" s="411"/>
      <c r="S72" s="411"/>
      <c r="T72" s="411"/>
      <c r="U72" s="411"/>
      <c r="V72" s="411"/>
      <c r="W72" s="411"/>
      <c r="X72" s="411"/>
      <c r="Y72" s="411"/>
      <c r="Z72" s="411"/>
      <c r="AA72" s="65"/>
      <c r="AB72" s="65"/>
      <c r="AC72" s="82"/>
    </row>
    <row r="73" spans="1:68" ht="14.25" customHeight="1" x14ac:dyDescent="0.25">
      <c r="A73" s="412" t="s">
        <v>82</v>
      </c>
      <c r="B73" s="412"/>
      <c r="C73" s="412"/>
      <c r="D73" s="412"/>
      <c r="E73" s="412"/>
      <c r="F73" s="412"/>
      <c r="G73" s="412"/>
      <c r="H73" s="412"/>
      <c r="I73" s="412"/>
      <c r="J73" s="412"/>
      <c r="K73" s="412"/>
      <c r="L73" s="412"/>
      <c r="M73" s="412"/>
      <c r="N73" s="412"/>
      <c r="O73" s="412"/>
      <c r="P73" s="412"/>
      <c r="Q73" s="412"/>
      <c r="R73" s="412"/>
      <c r="S73" s="412"/>
      <c r="T73" s="412"/>
      <c r="U73" s="412"/>
      <c r="V73" s="412"/>
      <c r="W73" s="412"/>
      <c r="X73" s="412"/>
      <c r="Y73" s="412"/>
      <c r="Z73" s="412"/>
      <c r="AA73" s="66"/>
      <c r="AB73" s="66"/>
      <c r="AC73" s="83"/>
    </row>
    <row r="74" spans="1:68" ht="27" customHeight="1" x14ac:dyDescent="0.25">
      <c r="A74" s="63" t="s">
        <v>169</v>
      </c>
      <c r="B74" s="63" t="s">
        <v>170</v>
      </c>
      <c r="C74" s="36">
        <v>4301070977</v>
      </c>
      <c r="D74" s="413">
        <v>4607111037411</v>
      </c>
      <c r="E74" s="413"/>
      <c r="F74" s="62">
        <v>2.7</v>
      </c>
      <c r="G74" s="37">
        <v>1</v>
      </c>
      <c r="H74" s="62">
        <v>2.7</v>
      </c>
      <c r="I74" s="62">
        <v>2.8132000000000001</v>
      </c>
      <c r="J74" s="37">
        <v>234</v>
      </c>
      <c r="K74" s="37" t="s">
        <v>172</v>
      </c>
      <c r="L74" s="37" t="s">
        <v>88</v>
      </c>
      <c r="M74" s="38" t="s">
        <v>86</v>
      </c>
      <c r="N74" s="38"/>
      <c r="O74" s="37">
        <v>180</v>
      </c>
      <c r="P74" s="44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415"/>
      <c r="R74" s="415"/>
      <c r="S74" s="415"/>
      <c r="T74" s="416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IFERROR(IF(X74="","",X74*0.00502),"")</f>
        <v>0</v>
      </c>
      <c r="AA74" s="68" t="s">
        <v>46</v>
      </c>
      <c r="AB74" s="69" t="s">
        <v>46</v>
      </c>
      <c r="AC74" s="133" t="s">
        <v>171</v>
      </c>
      <c r="AG74" s="81"/>
      <c r="AJ74" s="87" t="s">
        <v>89</v>
      </c>
      <c r="AK74" s="87">
        <v>1</v>
      </c>
      <c r="BB74" s="134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4301070981</v>
      </c>
      <c r="D75" s="413">
        <v>4607111036728</v>
      </c>
      <c r="E75" s="413"/>
      <c r="F75" s="62">
        <v>5</v>
      </c>
      <c r="G75" s="37">
        <v>1</v>
      </c>
      <c r="H75" s="62">
        <v>5</v>
      </c>
      <c r="I75" s="62">
        <v>5.2131999999999996</v>
      </c>
      <c r="J75" s="37">
        <v>144</v>
      </c>
      <c r="K75" s="37" t="s">
        <v>87</v>
      </c>
      <c r="L75" s="37" t="s">
        <v>126</v>
      </c>
      <c r="M75" s="38" t="s">
        <v>86</v>
      </c>
      <c r="N75" s="38"/>
      <c r="O75" s="37">
        <v>180</v>
      </c>
      <c r="P75" s="44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415"/>
      <c r="R75" s="415"/>
      <c r="S75" s="415"/>
      <c r="T75" s="416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IFERROR(IF(X75="","",X75*0.00866),"")</f>
        <v>0</v>
      </c>
      <c r="AA75" s="68" t="s">
        <v>46</v>
      </c>
      <c r="AB75" s="69" t="s">
        <v>46</v>
      </c>
      <c r="AC75" s="135" t="s">
        <v>171</v>
      </c>
      <c r="AG75" s="81"/>
      <c r="AJ75" s="87" t="s">
        <v>127</v>
      </c>
      <c r="AK75" s="87">
        <v>144</v>
      </c>
      <c r="BB75" s="136" t="s">
        <v>70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20"/>
      <c r="B76" s="420"/>
      <c r="C76" s="420"/>
      <c r="D76" s="420"/>
      <c r="E76" s="420"/>
      <c r="F76" s="420"/>
      <c r="G76" s="420"/>
      <c r="H76" s="420"/>
      <c r="I76" s="420"/>
      <c r="J76" s="420"/>
      <c r="K76" s="420"/>
      <c r="L76" s="420"/>
      <c r="M76" s="420"/>
      <c r="N76" s="420"/>
      <c r="O76" s="421"/>
      <c r="P76" s="417" t="s">
        <v>40</v>
      </c>
      <c r="Q76" s="418"/>
      <c r="R76" s="418"/>
      <c r="S76" s="418"/>
      <c r="T76" s="418"/>
      <c r="U76" s="418"/>
      <c r="V76" s="419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20"/>
      <c r="B77" s="420"/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0"/>
      <c r="O77" s="421"/>
      <c r="P77" s="417" t="s">
        <v>40</v>
      </c>
      <c r="Q77" s="418"/>
      <c r="R77" s="418"/>
      <c r="S77" s="418"/>
      <c r="T77" s="418"/>
      <c r="U77" s="418"/>
      <c r="V77" s="419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411" t="s">
        <v>175</v>
      </c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1"/>
      <c r="N78" s="411"/>
      <c r="O78" s="411"/>
      <c r="P78" s="411"/>
      <c r="Q78" s="411"/>
      <c r="R78" s="411"/>
      <c r="S78" s="411"/>
      <c r="T78" s="411"/>
      <c r="U78" s="411"/>
      <c r="V78" s="411"/>
      <c r="W78" s="411"/>
      <c r="X78" s="411"/>
      <c r="Y78" s="411"/>
      <c r="Z78" s="411"/>
      <c r="AA78" s="65"/>
      <c r="AB78" s="65"/>
      <c r="AC78" s="82"/>
    </row>
    <row r="79" spans="1:68" ht="14.25" customHeight="1" x14ac:dyDescent="0.25">
      <c r="A79" s="412" t="s">
        <v>156</v>
      </c>
      <c r="B79" s="412"/>
      <c r="C79" s="412"/>
      <c r="D79" s="412"/>
      <c r="E79" s="412"/>
      <c r="F79" s="412"/>
      <c r="G79" s="412"/>
      <c r="H79" s="412"/>
      <c r="I79" s="412"/>
      <c r="J79" s="412"/>
      <c r="K79" s="412"/>
      <c r="L79" s="412"/>
      <c r="M79" s="412"/>
      <c r="N79" s="412"/>
      <c r="O79" s="412"/>
      <c r="P79" s="412"/>
      <c r="Q79" s="412"/>
      <c r="R79" s="412"/>
      <c r="S79" s="412"/>
      <c r="T79" s="412"/>
      <c r="U79" s="412"/>
      <c r="V79" s="412"/>
      <c r="W79" s="412"/>
      <c r="X79" s="412"/>
      <c r="Y79" s="412"/>
      <c r="Z79" s="412"/>
      <c r="AA79" s="66"/>
      <c r="AB79" s="66"/>
      <c r="AC79" s="83"/>
    </row>
    <row r="80" spans="1:68" ht="27" customHeight="1" x14ac:dyDescent="0.25">
      <c r="A80" s="63" t="s">
        <v>176</v>
      </c>
      <c r="B80" s="63" t="s">
        <v>177</v>
      </c>
      <c r="C80" s="36">
        <v>4301135584</v>
      </c>
      <c r="D80" s="413">
        <v>4607111033659</v>
      </c>
      <c r="E80" s="413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97</v>
      </c>
      <c r="L80" s="37" t="s">
        <v>88</v>
      </c>
      <c r="M80" s="38" t="s">
        <v>86</v>
      </c>
      <c r="N80" s="38"/>
      <c r="O80" s="37">
        <v>180</v>
      </c>
      <c r="P80" s="445" t="s">
        <v>178</v>
      </c>
      <c r="Q80" s="415"/>
      <c r="R80" s="415"/>
      <c r="S80" s="415"/>
      <c r="T80" s="416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IFERROR(IF(X80="","",X80*0.01788),"")</f>
        <v>0</v>
      </c>
      <c r="AA80" s="68" t="s">
        <v>46</v>
      </c>
      <c r="AB80" s="69" t="s">
        <v>46</v>
      </c>
      <c r="AC80" s="137" t="s">
        <v>179</v>
      </c>
      <c r="AG80" s="81"/>
      <c r="AJ80" s="87" t="s">
        <v>89</v>
      </c>
      <c r="AK80" s="87">
        <v>1</v>
      </c>
      <c r="BB80" s="138" t="s">
        <v>96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420"/>
      <c r="B81" s="420"/>
      <c r="C81" s="420"/>
      <c r="D81" s="420"/>
      <c r="E81" s="420"/>
      <c r="F81" s="420"/>
      <c r="G81" s="420"/>
      <c r="H81" s="420"/>
      <c r="I81" s="420"/>
      <c r="J81" s="420"/>
      <c r="K81" s="420"/>
      <c r="L81" s="420"/>
      <c r="M81" s="420"/>
      <c r="N81" s="420"/>
      <c r="O81" s="421"/>
      <c r="P81" s="417" t="s">
        <v>40</v>
      </c>
      <c r="Q81" s="418"/>
      <c r="R81" s="418"/>
      <c r="S81" s="418"/>
      <c r="T81" s="418"/>
      <c r="U81" s="418"/>
      <c r="V81" s="419"/>
      <c r="W81" s="42" t="s">
        <v>39</v>
      </c>
      <c r="X81" s="43">
        <f>IFERROR(SUM(X80:X80),"0")</f>
        <v>0</v>
      </c>
      <c r="Y81" s="43">
        <f>IFERROR(SUM(Y80:Y80),"0")</f>
        <v>0</v>
      </c>
      <c r="Z81" s="43">
        <f>IFERROR(IF(Z80="",0,Z80),"0")</f>
        <v>0</v>
      </c>
      <c r="AA81" s="67"/>
      <c r="AB81" s="67"/>
      <c r="AC81" s="67"/>
    </row>
    <row r="82" spans="1:68" x14ac:dyDescent="0.2">
      <c r="A82" s="420"/>
      <c r="B82" s="420"/>
      <c r="C82" s="420"/>
      <c r="D82" s="420"/>
      <c r="E82" s="420"/>
      <c r="F82" s="420"/>
      <c r="G82" s="420"/>
      <c r="H82" s="420"/>
      <c r="I82" s="420"/>
      <c r="J82" s="420"/>
      <c r="K82" s="420"/>
      <c r="L82" s="420"/>
      <c r="M82" s="420"/>
      <c r="N82" s="420"/>
      <c r="O82" s="421"/>
      <c r="P82" s="417" t="s">
        <v>40</v>
      </c>
      <c r="Q82" s="418"/>
      <c r="R82" s="418"/>
      <c r="S82" s="418"/>
      <c r="T82" s="418"/>
      <c r="U82" s="418"/>
      <c r="V82" s="419"/>
      <c r="W82" s="42" t="s">
        <v>0</v>
      </c>
      <c r="X82" s="43">
        <f>IFERROR(SUMPRODUCT(X80:X80*H80:H80),"0")</f>
        <v>0</v>
      </c>
      <c r="Y82" s="43">
        <f>IFERROR(SUMPRODUCT(Y80:Y80*H80:H80),"0")</f>
        <v>0</v>
      </c>
      <c r="Z82" s="42"/>
      <c r="AA82" s="67"/>
      <c r="AB82" s="67"/>
      <c r="AC82" s="67"/>
    </row>
    <row r="83" spans="1:68" ht="16.5" customHeight="1" x14ac:dyDescent="0.25">
      <c r="A83" s="411" t="s">
        <v>180</v>
      </c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411"/>
      <c r="AA83" s="65"/>
      <c r="AB83" s="65"/>
      <c r="AC83" s="82"/>
    </row>
    <row r="84" spans="1:68" ht="14.25" customHeight="1" x14ac:dyDescent="0.25">
      <c r="A84" s="412" t="s">
        <v>181</v>
      </c>
      <c r="B84" s="412"/>
      <c r="C84" s="412"/>
      <c r="D84" s="412"/>
      <c r="E84" s="412"/>
      <c r="F84" s="412"/>
      <c r="G84" s="412"/>
      <c r="H84" s="412"/>
      <c r="I84" s="412"/>
      <c r="J84" s="412"/>
      <c r="K84" s="412"/>
      <c r="L84" s="412"/>
      <c r="M84" s="412"/>
      <c r="N84" s="412"/>
      <c r="O84" s="412"/>
      <c r="P84" s="412"/>
      <c r="Q84" s="412"/>
      <c r="R84" s="412"/>
      <c r="S84" s="412"/>
      <c r="T84" s="412"/>
      <c r="U84" s="412"/>
      <c r="V84" s="412"/>
      <c r="W84" s="412"/>
      <c r="X84" s="412"/>
      <c r="Y84" s="412"/>
      <c r="Z84" s="412"/>
      <c r="AA84" s="66"/>
      <c r="AB84" s="66"/>
      <c r="AC84" s="83"/>
    </row>
    <row r="85" spans="1:68" ht="27" customHeight="1" x14ac:dyDescent="0.25">
      <c r="A85" s="63" t="s">
        <v>182</v>
      </c>
      <c r="B85" s="63" t="s">
        <v>183</v>
      </c>
      <c r="C85" s="36">
        <v>4301131041</v>
      </c>
      <c r="D85" s="413">
        <v>4607111034120</v>
      </c>
      <c r="E85" s="413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97</v>
      </c>
      <c r="L85" s="37" t="s">
        <v>88</v>
      </c>
      <c r="M85" s="38" t="s">
        <v>86</v>
      </c>
      <c r="N85" s="38"/>
      <c r="O85" s="37">
        <v>180</v>
      </c>
      <c r="P85" s="446" t="s">
        <v>184</v>
      </c>
      <c r="Q85" s="415"/>
      <c r="R85" s="415"/>
      <c r="S85" s="415"/>
      <c r="T85" s="416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9" t="s">
        <v>185</v>
      </c>
      <c r="AG85" s="81"/>
      <c r="AJ85" s="87" t="s">
        <v>89</v>
      </c>
      <c r="AK85" s="87">
        <v>1</v>
      </c>
      <c r="BB85" s="140" t="s">
        <v>96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186</v>
      </c>
      <c r="B86" s="63" t="s">
        <v>187</v>
      </c>
      <c r="C86" s="36">
        <v>4301131021</v>
      </c>
      <c r="D86" s="413">
        <v>4607111034137</v>
      </c>
      <c r="E86" s="413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97</v>
      </c>
      <c r="L86" s="37" t="s">
        <v>88</v>
      </c>
      <c r="M86" s="38" t="s">
        <v>86</v>
      </c>
      <c r="N86" s="38"/>
      <c r="O86" s="37">
        <v>180</v>
      </c>
      <c r="P86" s="44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6" s="415"/>
      <c r="R86" s="415"/>
      <c r="S86" s="415"/>
      <c r="T86" s="416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41" t="s">
        <v>188</v>
      </c>
      <c r="AG86" s="81"/>
      <c r="AJ86" s="87" t="s">
        <v>89</v>
      </c>
      <c r="AK86" s="87">
        <v>1</v>
      </c>
      <c r="BB86" s="142" t="s">
        <v>96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0"/>
      <c r="N87" s="420"/>
      <c r="O87" s="421"/>
      <c r="P87" s="417" t="s">
        <v>40</v>
      </c>
      <c r="Q87" s="418"/>
      <c r="R87" s="418"/>
      <c r="S87" s="418"/>
      <c r="T87" s="418"/>
      <c r="U87" s="418"/>
      <c r="V87" s="419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420"/>
      <c r="B88" s="420"/>
      <c r="C88" s="420"/>
      <c r="D88" s="420"/>
      <c r="E88" s="420"/>
      <c r="F88" s="420"/>
      <c r="G88" s="420"/>
      <c r="H88" s="420"/>
      <c r="I88" s="420"/>
      <c r="J88" s="420"/>
      <c r="K88" s="420"/>
      <c r="L88" s="420"/>
      <c r="M88" s="420"/>
      <c r="N88" s="420"/>
      <c r="O88" s="421"/>
      <c r="P88" s="417" t="s">
        <v>40</v>
      </c>
      <c r="Q88" s="418"/>
      <c r="R88" s="418"/>
      <c r="S88" s="418"/>
      <c r="T88" s="418"/>
      <c r="U88" s="418"/>
      <c r="V88" s="419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411" t="s">
        <v>189</v>
      </c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1"/>
      <c r="N89" s="411"/>
      <c r="O89" s="411"/>
      <c r="P89" s="411"/>
      <c r="Q89" s="411"/>
      <c r="R89" s="411"/>
      <c r="S89" s="411"/>
      <c r="T89" s="411"/>
      <c r="U89" s="411"/>
      <c r="V89" s="411"/>
      <c r="W89" s="411"/>
      <c r="X89" s="411"/>
      <c r="Y89" s="411"/>
      <c r="Z89" s="411"/>
      <c r="AA89" s="65"/>
      <c r="AB89" s="65"/>
      <c r="AC89" s="82"/>
    </row>
    <row r="90" spans="1:68" ht="14.25" customHeight="1" x14ac:dyDescent="0.25">
      <c r="A90" s="412" t="s">
        <v>156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412"/>
      <c r="AA90" s="66"/>
      <c r="AB90" s="66"/>
      <c r="AC90" s="83"/>
    </row>
    <row r="91" spans="1:68" ht="27" customHeight="1" x14ac:dyDescent="0.25">
      <c r="A91" s="63" t="s">
        <v>190</v>
      </c>
      <c r="B91" s="63" t="s">
        <v>191</v>
      </c>
      <c r="C91" s="36">
        <v>4301135569</v>
      </c>
      <c r="D91" s="413">
        <v>4607111033628</v>
      </c>
      <c r="E91" s="413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97</v>
      </c>
      <c r="L91" s="37" t="s">
        <v>88</v>
      </c>
      <c r="M91" s="38" t="s">
        <v>86</v>
      </c>
      <c r="N91" s="38"/>
      <c r="O91" s="37">
        <v>180</v>
      </c>
      <c r="P91" s="448" t="s">
        <v>192</v>
      </c>
      <c r="Q91" s="415"/>
      <c r="R91" s="415"/>
      <c r="S91" s="415"/>
      <c r="T91" s="416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6">IFERROR(IF(X91="","",X91),"")</f>
        <v>0</v>
      </c>
      <c r="Z91" s="41">
        <f t="shared" ref="Z91:Z96" si="7">IFERROR(IF(X91="","",X91*0.01788),"")</f>
        <v>0</v>
      </c>
      <c r="AA91" s="68" t="s">
        <v>46</v>
      </c>
      <c r="AB91" s="69" t="s">
        <v>46</v>
      </c>
      <c r="AC91" s="143" t="s">
        <v>179</v>
      </c>
      <c r="AG91" s="81"/>
      <c r="AJ91" s="87" t="s">
        <v>89</v>
      </c>
      <c r="AK91" s="87">
        <v>1</v>
      </c>
      <c r="BB91" s="144" t="s">
        <v>96</v>
      </c>
      <c r="BM91" s="81">
        <f t="shared" ref="BM91:BM96" si="8">IFERROR(X91*I91,"0")</f>
        <v>0</v>
      </c>
      <c r="BN91" s="81">
        <f t="shared" ref="BN91:BN96" si="9">IFERROR(Y91*I91,"0")</f>
        <v>0</v>
      </c>
      <c r="BO91" s="81">
        <f t="shared" ref="BO91:BO96" si="10">IFERROR(X91/J91,"0")</f>
        <v>0</v>
      </c>
      <c r="BP91" s="81">
        <f t="shared" ref="BP91:BP96" si="11">IFERROR(Y91/J91,"0")</f>
        <v>0</v>
      </c>
    </row>
    <row r="92" spans="1:68" ht="27" customHeight="1" x14ac:dyDescent="0.25">
      <c r="A92" s="63" t="s">
        <v>193</v>
      </c>
      <c r="B92" s="63" t="s">
        <v>194</v>
      </c>
      <c r="C92" s="36">
        <v>4301135565</v>
      </c>
      <c r="D92" s="413">
        <v>4607111033451</v>
      </c>
      <c r="E92" s="413"/>
      <c r="F92" s="62">
        <v>0.3</v>
      </c>
      <c r="G92" s="37">
        <v>12</v>
      </c>
      <c r="H92" s="62">
        <v>3.6</v>
      </c>
      <c r="I92" s="62">
        <v>4.3036000000000003</v>
      </c>
      <c r="J92" s="37">
        <v>70</v>
      </c>
      <c r="K92" s="37" t="s">
        <v>97</v>
      </c>
      <c r="L92" s="37" t="s">
        <v>88</v>
      </c>
      <c r="M92" s="38" t="s">
        <v>86</v>
      </c>
      <c r="N92" s="38"/>
      <c r="O92" s="37">
        <v>180</v>
      </c>
      <c r="P92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2" s="415"/>
      <c r="R92" s="415"/>
      <c r="S92" s="415"/>
      <c r="T92" s="416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6"/>
        <v>0</v>
      </c>
      <c r="Z92" s="41">
        <f t="shared" si="7"/>
        <v>0</v>
      </c>
      <c r="AA92" s="68" t="s">
        <v>46</v>
      </c>
      <c r="AB92" s="69" t="s">
        <v>46</v>
      </c>
      <c r="AC92" s="145" t="s">
        <v>179</v>
      </c>
      <c r="AG92" s="81"/>
      <c r="AJ92" s="87" t="s">
        <v>89</v>
      </c>
      <c r="AK92" s="87">
        <v>1</v>
      </c>
      <c r="BB92" s="146" t="s">
        <v>96</v>
      </c>
      <c r="BM92" s="81">
        <f t="shared" si="8"/>
        <v>0</v>
      </c>
      <c r="BN92" s="81">
        <f t="shared" si="9"/>
        <v>0</v>
      </c>
      <c r="BO92" s="81">
        <f t="shared" si="10"/>
        <v>0</v>
      </c>
      <c r="BP92" s="81">
        <f t="shared" si="11"/>
        <v>0</v>
      </c>
    </row>
    <row r="93" spans="1:68" ht="27" customHeight="1" x14ac:dyDescent="0.25">
      <c r="A93" s="63" t="s">
        <v>195</v>
      </c>
      <c r="B93" s="63" t="s">
        <v>196</v>
      </c>
      <c r="C93" s="36">
        <v>4301135575</v>
      </c>
      <c r="D93" s="413">
        <v>4607111035141</v>
      </c>
      <c r="E93" s="413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97</v>
      </c>
      <c r="L93" s="37" t="s">
        <v>88</v>
      </c>
      <c r="M93" s="38" t="s">
        <v>86</v>
      </c>
      <c r="N93" s="38"/>
      <c r="O93" s="37">
        <v>180</v>
      </c>
      <c r="P93" s="450" t="s">
        <v>197</v>
      </c>
      <c r="Q93" s="415"/>
      <c r="R93" s="415"/>
      <c r="S93" s="415"/>
      <c r="T93" s="416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6"/>
        <v>0</v>
      </c>
      <c r="Z93" s="41">
        <f t="shared" si="7"/>
        <v>0</v>
      </c>
      <c r="AA93" s="68" t="s">
        <v>46</v>
      </c>
      <c r="AB93" s="69" t="s">
        <v>46</v>
      </c>
      <c r="AC93" s="147" t="s">
        <v>198</v>
      </c>
      <c r="AG93" s="81"/>
      <c r="AJ93" s="87" t="s">
        <v>89</v>
      </c>
      <c r="AK93" s="87">
        <v>1</v>
      </c>
      <c r="BB93" s="148" t="s">
        <v>96</v>
      </c>
      <c r="BM93" s="81">
        <f t="shared" si="8"/>
        <v>0</v>
      </c>
      <c r="BN93" s="81">
        <f t="shared" si="9"/>
        <v>0</v>
      </c>
      <c r="BO93" s="81">
        <f t="shared" si="10"/>
        <v>0</v>
      </c>
      <c r="BP93" s="81">
        <f t="shared" si="11"/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4301135578</v>
      </c>
      <c r="D94" s="413">
        <v>4607111033444</v>
      </c>
      <c r="E94" s="413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88</v>
      </c>
      <c r="M94" s="38" t="s">
        <v>86</v>
      </c>
      <c r="N94" s="38"/>
      <c r="O94" s="37">
        <v>180</v>
      </c>
      <c r="P94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4" s="415"/>
      <c r="R94" s="415"/>
      <c r="S94" s="415"/>
      <c r="T94" s="416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9" t="s">
        <v>179</v>
      </c>
      <c r="AG94" s="81"/>
      <c r="AJ94" s="87" t="s">
        <v>89</v>
      </c>
      <c r="AK94" s="87">
        <v>1</v>
      </c>
      <c r="BB94" s="150" t="s">
        <v>96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201</v>
      </c>
      <c r="B95" s="63" t="s">
        <v>202</v>
      </c>
      <c r="C95" s="36">
        <v>4301135290</v>
      </c>
      <c r="D95" s="413">
        <v>4607111035028</v>
      </c>
      <c r="E95" s="413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5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5" s="415"/>
      <c r="R95" s="415"/>
      <c r="S95" s="415"/>
      <c r="T95" s="416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51" t="s">
        <v>198</v>
      </c>
      <c r="AG95" s="81"/>
      <c r="AJ95" s="87" t="s">
        <v>89</v>
      </c>
      <c r="AK95" s="87">
        <v>1</v>
      </c>
      <c r="BB95" s="152" t="s">
        <v>96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203</v>
      </c>
      <c r="B96" s="63" t="s">
        <v>204</v>
      </c>
      <c r="C96" s="36">
        <v>4301135285</v>
      </c>
      <c r="D96" s="413">
        <v>4607111036407</v>
      </c>
      <c r="E96" s="413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97</v>
      </c>
      <c r="L96" s="37" t="s">
        <v>88</v>
      </c>
      <c r="M96" s="38" t="s">
        <v>86</v>
      </c>
      <c r="N96" s="38"/>
      <c r="O96" s="37">
        <v>180</v>
      </c>
      <c r="P96" s="45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415"/>
      <c r="R96" s="415"/>
      <c r="S96" s="415"/>
      <c r="T96" s="416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53" t="s">
        <v>205</v>
      </c>
      <c r="AG96" s="81"/>
      <c r="AJ96" s="87" t="s">
        <v>89</v>
      </c>
      <c r="AK96" s="87">
        <v>1</v>
      </c>
      <c r="BB96" s="154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x14ac:dyDescent="0.2">
      <c r="A97" s="420"/>
      <c r="B97" s="420"/>
      <c r="C97" s="420"/>
      <c r="D97" s="420"/>
      <c r="E97" s="420"/>
      <c r="F97" s="420"/>
      <c r="G97" s="420"/>
      <c r="H97" s="420"/>
      <c r="I97" s="420"/>
      <c r="J97" s="420"/>
      <c r="K97" s="420"/>
      <c r="L97" s="420"/>
      <c r="M97" s="420"/>
      <c r="N97" s="420"/>
      <c r="O97" s="421"/>
      <c r="P97" s="417" t="s">
        <v>40</v>
      </c>
      <c r="Q97" s="418"/>
      <c r="R97" s="418"/>
      <c r="S97" s="418"/>
      <c r="T97" s="418"/>
      <c r="U97" s="418"/>
      <c r="V97" s="419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420"/>
      <c r="B98" s="420"/>
      <c r="C98" s="420"/>
      <c r="D98" s="420"/>
      <c r="E98" s="420"/>
      <c r="F98" s="420"/>
      <c r="G98" s="420"/>
      <c r="H98" s="420"/>
      <c r="I98" s="420"/>
      <c r="J98" s="420"/>
      <c r="K98" s="420"/>
      <c r="L98" s="420"/>
      <c r="M98" s="420"/>
      <c r="N98" s="420"/>
      <c r="O98" s="421"/>
      <c r="P98" s="417" t="s">
        <v>40</v>
      </c>
      <c r="Q98" s="418"/>
      <c r="R98" s="418"/>
      <c r="S98" s="418"/>
      <c r="T98" s="418"/>
      <c r="U98" s="418"/>
      <c r="V98" s="419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411" t="s">
        <v>206</v>
      </c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1"/>
      <c r="N99" s="411"/>
      <c r="O99" s="411"/>
      <c r="P99" s="411"/>
      <c r="Q99" s="411"/>
      <c r="R99" s="411"/>
      <c r="S99" s="411"/>
      <c r="T99" s="411"/>
      <c r="U99" s="411"/>
      <c r="V99" s="411"/>
      <c r="W99" s="411"/>
      <c r="X99" s="411"/>
      <c r="Y99" s="411"/>
      <c r="Z99" s="411"/>
      <c r="AA99" s="65"/>
      <c r="AB99" s="65"/>
      <c r="AC99" s="82"/>
    </row>
    <row r="100" spans="1:68" ht="14.25" customHeight="1" x14ac:dyDescent="0.25">
      <c r="A100" s="412" t="s">
        <v>207</v>
      </c>
      <c r="B100" s="412"/>
      <c r="C100" s="412"/>
      <c r="D100" s="412"/>
      <c r="E100" s="412"/>
      <c r="F100" s="412"/>
      <c r="G100" s="412"/>
      <c r="H100" s="412"/>
      <c r="I100" s="412"/>
      <c r="J100" s="412"/>
      <c r="K100" s="412"/>
      <c r="L100" s="412"/>
      <c r="M100" s="412"/>
      <c r="N100" s="412"/>
      <c r="O100" s="412"/>
      <c r="P100" s="412"/>
      <c r="Q100" s="412"/>
      <c r="R100" s="412"/>
      <c r="S100" s="412"/>
      <c r="T100" s="412"/>
      <c r="U100" s="412"/>
      <c r="V100" s="412"/>
      <c r="W100" s="412"/>
      <c r="X100" s="412"/>
      <c r="Y100" s="412"/>
      <c r="Z100" s="412"/>
      <c r="AA100" s="66"/>
      <c r="AB100" s="66"/>
      <c r="AC100" s="83"/>
    </row>
    <row r="101" spans="1:68" ht="27" customHeight="1" x14ac:dyDescent="0.25">
      <c r="A101" s="63" t="s">
        <v>208</v>
      </c>
      <c r="B101" s="63" t="s">
        <v>209</v>
      </c>
      <c r="C101" s="36">
        <v>4301136042</v>
      </c>
      <c r="D101" s="413">
        <v>4607025784012</v>
      </c>
      <c r="E101" s="413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97</v>
      </c>
      <c r="L101" s="37" t="s">
        <v>88</v>
      </c>
      <c r="M101" s="38" t="s">
        <v>86</v>
      </c>
      <c r="N101" s="38"/>
      <c r="O101" s="37">
        <v>180</v>
      </c>
      <c r="P101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415"/>
      <c r="R101" s="415"/>
      <c r="S101" s="415"/>
      <c r="T101" s="416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55" t="s">
        <v>210</v>
      </c>
      <c r="AG101" s="81"/>
      <c r="AJ101" s="87" t="s">
        <v>89</v>
      </c>
      <c r="AK101" s="87">
        <v>1</v>
      </c>
      <c r="BB101" s="156" t="s">
        <v>96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t="27" customHeight="1" x14ac:dyDescent="0.25">
      <c r="A102" s="63" t="s">
        <v>211</v>
      </c>
      <c r="B102" s="63" t="s">
        <v>212</v>
      </c>
      <c r="C102" s="36">
        <v>4301136040</v>
      </c>
      <c r="D102" s="413">
        <v>4607025784319</v>
      </c>
      <c r="E102" s="413"/>
      <c r="F102" s="62">
        <v>0.36</v>
      </c>
      <c r="G102" s="37">
        <v>10</v>
      </c>
      <c r="H102" s="62">
        <v>3.6</v>
      </c>
      <c r="I102" s="62">
        <v>4.2439999999999998</v>
      </c>
      <c r="J102" s="37">
        <v>70</v>
      </c>
      <c r="K102" s="37" t="s">
        <v>97</v>
      </c>
      <c r="L102" s="37" t="s">
        <v>88</v>
      </c>
      <c r="M102" s="38" t="s">
        <v>86</v>
      </c>
      <c r="N102" s="38"/>
      <c r="O102" s="37">
        <v>180</v>
      </c>
      <c r="P102" s="45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2" s="415"/>
      <c r="R102" s="415"/>
      <c r="S102" s="415"/>
      <c r="T102" s="416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7" t="s">
        <v>213</v>
      </c>
      <c r="AG102" s="81"/>
      <c r="AJ102" s="87" t="s">
        <v>89</v>
      </c>
      <c r="AK102" s="87">
        <v>1</v>
      </c>
      <c r="BB102" s="158" t="s">
        <v>96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ht="16.5" customHeight="1" x14ac:dyDescent="0.25">
      <c r="A103" s="63" t="s">
        <v>214</v>
      </c>
      <c r="B103" s="63" t="s">
        <v>215</v>
      </c>
      <c r="C103" s="36">
        <v>4301136039</v>
      </c>
      <c r="D103" s="413">
        <v>4607111035370</v>
      </c>
      <c r="E103" s="413"/>
      <c r="F103" s="62">
        <v>0.14000000000000001</v>
      </c>
      <c r="G103" s="37">
        <v>22</v>
      </c>
      <c r="H103" s="62">
        <v>3.08</v>
      </c>
      <c r="I103" s="62">
        <v>3.464</v>
      </c>
      <c r="J103" s="37">
        <v>84</v>
      </c>
      <c r="K103" s="37" t="s">
        <v>87</v>
      </c>
      <c r="L103" s="37" t="s">
        <v>88</v>
      </c>
      <c r="M103" s="38" t="s">
        <v>86</v>
      </c>
      <c r="N103" s="38"/>
      <c r="O103" s="37">
        <v>180</v>
      </c>
      <c r="P103" s="45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3" s="415"/>
      <c r="R103" s="415"/>
      <c r="S103" s="415"/>
      <c r="T103" s="416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IFERROR(IF(X103="","",X103*0.0155),"")</f>
        <v>0</v>
      </c>
      <c r="AA103" s="68" t="s">
        <v>46</v>
      </c>
      <c r="AB103" s="69" t="s">
        <v>46</v>
      </c>
      <c r="AC103" s="159" t="s">
        <v>216</v>
      </c>
      <c r="AG103" s="81"/>
      <c r="AJ103" s="87" t="s">
        <v>89</v>
      </c>
      <c r="AK103" s="87">
        <v>1</v>
      </c>
      <c r="BB103" s="160" t="s">
        <v>96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0"/>
      <c r="N104" s="420"/>
      <c r="O104" s="421"/>
      <c r="P104" s="417" t="s">
        <v>40</v>
      </c>
      <c r="Q104" s="418"/>
      <c r="R104" s="418"/>
      <c r="S104" s="418"/>
      <c r="T104" s="418"/>
      <c r="U104" s="418"/>
      <c r="V104" s="419"/>
      <c r="W104" s="42" t="s">
        <v>39</v>
      </c>
      <c r="X104" s="43">
        <f>IFERROR(SUM(X101:X103),"0")</f>
        <v>0</v>
      </c>
      <c r="Y104" s="43">
        <f>IFERROR(SUM(Y101:Y103),"0")</f>
        <v>0</v>
      </c>
      <c r="Z104" s="43">
        <f>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0"/>
      <c r="N105" s="420"/>
      <c r="O105" s="421"/>
      <c r="P105" s="417" t="s">
        <v>40</v>
      </c>
      <c r="Q105" s="418"/>
      <c r="R105" s="418"/>
      <c r="S105" s="418"/>
      <c r="T105" s="418"/>
      <c r="U105" s="418"/>
      <c r="V105" s="419"/>
      <c r="W105" s="42" t="s">
        <v>0</v>
      </c>
      <c r="X105" s="43">
        <f>IFERROR(SUMPRODUCT(X101:X103*H101:H103),"0")</f>
        <v>0</v>
      </c>
      <c r="Y105" s="43">
        <f>IFERROR(SUMPRODUCT(Y101:Y103*H101:H103),"0")</f>
        <v>0</v>
      </c>
      <c r="Z105" s="42"/>
      <c r="AA105" s="67"/>
      <c r="AB105" s="67"/>
      <c r="AC105" s="67"/>
    </row>
    <row r="106" spans="1:68" ht="16.5" customHeight="1" x14ac:dyDescent="0.25">
      <c r="A106" s="411" t="s">
        <v>217</v>
      </c>
      <c r="B106" s="411"/>
      <c r="C106" s="411"/>
      <c r="D106" s="411"/>
      <c r="E106" s="411"/>
      <c r="F106" s="411"/>
      <c r="G106" s="411"/>
      <c r="H106" s="411"/>
      <c r="I106" s="411"/>
      <c r="J106" s="411"/>
      <c r="K106" s="411"/>
      <c r="L106" s="411"/>
      <c r="M106" s="411"/>
      <c r="N106" s="411"/>
      <c r="O106" s="411"/>
      <c r="P106" s="411"/>
      <c r="Q106" s="411"/>
      <c r="R106" s="411"/>
      <c r="S106" s="411"/>
      <c r="T106" s="411"/>
      <c r="U106" s="411"/>
      <c r="V106" s="411"/>
      <c r="W106" s="411"/>
      <c r="X106" s="411"/>
      <c r="Y106" s="411"/>
      <c r="Z106" s="411"/>
      <c r="AA106" s="65"/>
      <c r="AB106" s="65"/>
      <c r="AC106" s="82"/>
    </row>
    <row r="107" spans="1:68" ht="14.25" customHeight="1" x14ac:dyDescent="0.25">
      <c r="A107" s="412" t="s">
        <v>82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412"/>
      <c r="AA107" s="66"/>
      <c r="AB107" s="66"/>
      <c r="AC107" s="83"/>
    </row>
    <row r="108" spans="1:68" ht="27" customHeight="1" x14ac:dyDescent="0.25">
      <c r="A108" s="63" t="s">
        <v>218</v>
      </c>
      <c r="B108" s="63" t="s">
        <v>219</v>
      </c>
      <c r="C108" s="36">
        <v>4301071051</v>
      </c>
      <c r="D108" s="413">
        <v>4607111039262</v>
      </c>
      <c r="E108" s="413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415"/>
      <c r="R108" s="415"/>
      <c r="S108" s="415"/>
      <c r="T108" s="416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ref="Y108:Y113" si="12">IFERROR(IF(X108="","",X108),"")</f>
        <v>0</v>
      </c>
      <c r="Z108" s="41">
        <f t="shared" ref="Z108:Z113" si="13">IFERROR(IF(X108="","",X108*0.0155),"")</f>
        <v>0</v>
      </c>
      <c r="AA108" s="68" t="s">
        <v>46</v>
      </c>
      <c r="AB108" s="69" t="s">
        <v>46</v>
      </c>
      <c r="AC108" s="161" t="s">
        <v>171</v>
      </c>
      <c r="AG108" s="81"/>
      <c r="AJ108" s="87" t="s">
        <v>89</v>
      </c>
      <c r="AK108" s="87">
        <v>1</v>
      </c>
      <c r="BB108" s="162" t="s">
        <v>70</v>
      </c>
      <c r="BM108" s="81">
        <f t="shared" ref="BM108:BM113" si="14">IFERROR(X108*I108,"0")</f>
        <v>0</v>
      </c>
      <c r="BN108" s="81">
        <f t="shared" ref="BN108:BN113" si="15">IFERROR(Y108*I108,"0")</f>
        <v>0</v>
      </c>
      <c r="BO108" s="81">
        <f t="shared" ref="BO108:BO113" si="16">IFERROR(X108/J108,"0")</f>
        <v>0</v>
      </c>
      <c r="BP108" s="81">
        <f t="shared" ref="BP108:BP113" si="17">IFERROR(Y108/J108,"0")</f>
        <v>0</v>
      </c>
    </row>
    <row r="109" spans="1:68" ht="27" customHeight="1" x14ac:dyDescent="0.25">
      <c r="A109" s="63" t="s">
        <v>220</v>
      </c>
      <c r="B109" s="63" t="s">
        <v>221</v>
      </c>
      <c r="C109" s="36">
        <v>4301070976</v>
      </c>
      <c r="D109" s="413">
        <v>4607111034144</v>
      </c>
      <c r="E109" s="413"/>
      <c r="F109" s="62">
        <v>0.9</v>
      </c>
      <c r="G109" s="37">
        <v>8</v>
      </c>
      <c r="H109" s="62">
        <v>7.2</v>
      </c>
      <c r="I109" s="62">
        <v>7.4859999999999998</v>
      </c>
      <c r="J109" s="37">
        <v>84</v>
      </c>
      <c r="K109" s="37" t="s">
        <v>87</v>
      </c>
      <c r="L109" s="37" t="s">
        <v>126</v>
      </c>
      <c r="M109" s="38" t="s">
        <v>86</v>
      </c>
      <c r="N109" s="38"/>
      <c r="O109" s="37">
        <v>180</v>
      </c>
      <c r="P109" s="45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9" s="415"/>
      <c r="R109" s="415"/>
      <c r="S109" s="415"/>
      <c r="T109" s="416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63" t="s">
        <v>171</v>
      </c>
      <c r="AG109" s="81"/>
      <c r="AJ109" s="87" t="s">
        <v>127</v>
      </c>
      <c r="AK109" s="87">
        <v>84</v>
      </c>
      <c r="BB109" s="164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ht="27" customHeight="1" x14ac:dyDescent="0.25">
      <c r="A110" s="63" t="s">
        <v>222</v>
      </c>
      <c r="B110" s="63" t="s">
        <v>223</v>
      </c>
      <c r="C110" s="36">
        <v>4301071038</v>
      </c>
      <c r="D110" s="413">
        <v>4607111039248</v>
      </c>
      <c r="E110" s="413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5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415"/>
      <c r="R110" s="415"/>
      <c r="S110" s="415"/>
      <c r="T110" s="416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65" t="s">
        <v>171</v>
      </c>
      <c r="AG110" s="81"/>
      <c r="AJ110" s="87" t="s">
        <v>89</v>
      </c>
      <c r="AK110" s="87">
        <v>1</v>
      </c>
      <c r="BB110" s="166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224</v>
      </c>
      <c r="B111" s="63" t="s">
        <v>225</v>
      </c>
      <c r="C111" s="36">
        <v>4301071049</v>
      </c>
      <c r="D111" s="413">
        <v>4607111039293</v>
      </c>
      <c r="E111" s="413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6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415"/>
      <c r="R111" s="415"/>
      <c r="S111" s="415"/>
      <c r="T111" s="416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7" t="s">
        <v>171</v>
      </c>
      <c r="AG111" s="81"/>
      <c r="AJ111" s="87" t="s">
        <v>89</v>
      </c>
      <c r="AK111" s="87">
        <v>1</v>
      </c>
      <c r="BB111" s="168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226</v>
      </c>
      <c r="B112" s="63" t="s">
        <v>227</v>
      </c>
      <c r="C112" s="36">
        <v>4301071039</v>
      </c>
      <c r="D112" s="413">
        <v>4607111039279</v>
      </c>
      <c r="E112" s="413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87</v>
      </c>
      <c r="L112" s="37" t="s">
        <v>88</v>
      </c>
      <c r="M112" s="38" t="s">
        <v>86</v>
      </c>
      <c r="N112" s="38"/>
      <c r="O112" s="37">
        <v>180</v>
      </c>
      <c r="P112" s="46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415"/>
      <c r="R112" s="415"/>
      <c r="S112" s="415"/>
      <c r="T112" s="416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9" t="s">
        <v>171</v>
      </c>
      <c r="AG112" s="81"/>
      <c r="AJ112" s="87" t="s">
        <v>89</v>
      </c>
      <c r="AK112" s="87">
        <v>1</v>
      </c>
      <c r="BB112" s="170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228</v>
      </c>
      <c r="B113" s="63" t="s">
        <v>229</v>
      </c>
      <c r="C113" s="36">
        <v>4301070958</v>
      </c>
      <c r="D113" s="413">
        <v>4607111038098</v>
      </c>
      <c r="E113" s="413"/>
      <c r="F113" s="62">
        <v>0.8</v>
      </c>
      <c r="G113" s="37">
        <v>8</v>
      </c>
      <c r="H113" s="62">
        <v>6.4</v>
      </c>
      <c r="I113" s="62">
        <v>6.6859999999999999</v>
      </c>
      <c r="J113" s="37">
        <v>84</v>
      </c>
      <c r="K113" s="37" t="s">
        <v>87</v>
      </c>
      <c r="L113" s="37" t="s">
        <v>231</v>
      </c>
      <c r="M113" s="38" t="s">
        <v>86</v>
      </c>
      <c r="N113" s="38"/>
      <c r="O113" s="37">
        <v>180</v>
      </c>
      <c r="P113" s="46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3" s="415"/>
      <c r="R113" s="415"/>
      <c r="S113" s="415"/>
      <c r="T113" s="416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71" t="s">
        <v>230</v>
      </c>
      <c r="AG113" s="81"/>
      <c r="AJ113" s="87" t="s">
        <v>232</v>
      </c>
      <c r="AK113" s="87">
        <v>12</v>
      </c>
      <c r="BB113" s="172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x14ac:dyDescent="0.2">
      <c r="A114" s="420"/>
      <c r="B114" s="420"/>
      <c r="C114" s="420"/>
      <c r="D114" s="420"/>
      <c r="E114" s="420"/>
      <c r="F114" s="420"/>
      <c r="G114" s="420"/>
      <c r="H114" s="420"/>
      <c r="I114" s="420"/>
      <c r="J114" s="420"/>
      <c r="K114" s="420"/>
      <c r="L114" s="420"/>
      <c r="M114" s="420"/>
      <c r="N114" s="420"/>
      <c r="O114" s="421"/>
      <c r="P114" s="417" t="s">
        <v>40</v>
      </c>
      <c r="Q114" s="418"/>
      <c r="R114" s="418"/>
      <c r="S114" s="418"/>
      <c r="T114" s="418"/>
      <c r="U114" s="418"/>
      <c r="V114" s="419"/>
      <c r="W114" s="42" t="s">
        <v>39</v>
      </c>
      <c r="X114" s="43">
        <f>IFERROR(SUM(X108:X113),"0")</f>
        <v>0</v>
      </c>
      <c r="Y114" s="43">
        <f>IFERROR(SUM(Y108:Y113),"0")</f>
        <v>0</v>
      </c>
      <c r="Z114" s="43">
        <f>IFERROR(IF(Z108="",0,Z108),"0")+IFERROR(IF(Z109="",0,Z109),"0")+IFERROR(IF(Z110="",0,Z110),"0")+IFERROR(IF(Z111="",0,Z111),"0")+IFERROR(IF(Z112="",0,Z112),"0")+IFERROR(IF(Z113="",0,Z113),"0")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420"/>
      <c r="B115" s="420"/>
      <c r="C115" s="420"/>
      <c r="D115" s="420"/>
      <c r="E115" s="420"/>
      <c r="F115" s="420"/>
      <c r="G115" s="420"/>
      <c r="H115" s="420"/>
      <c r="I115" s="420"/>
      <c r="J115" s="420"/>
      <c r="K115" s="420"/>
      <c r="L115" s="420"/>
      <c r="M115" s="420"/>
      <c r="N115" s="420"/>
      <c r="O115" s="421"/>
      <c r="P115" s="417" t="s">
        <v>40</v>
      </c>
      <c r="Q115" s="418"/>
      <c r="R115" s="418"/>
      <c r="S115" s="418"/>
      <c r="T115" s="418"/>
      <c r="U115" s="418"/>
      <c r="V115" s="419"/>
      <c r="W115" s="42" t="s">
        <v>0</v>
      </c>
      <c r="X115" s="43">
        <f>IFERROR(SUMPRODUCT(X108:X113*H108:H113),"0")</f>
        <v>0</v>
      </c>
      <c r="Y115" s="43">
        <f>IFERROR(SUMPRODUCT(Y108:Y113*H108:H113),"0")</f>
        <v>0</v>
      </c>
      <c r="Z115" s="42"/>
      <c r="AA115" s="67"/>
      <c r="AB115" s="67"/>
      <c r="AC115" s="67"/>
    </row>
    <row r="116" spans="1:68" ht="16.5" customHeight="1" x14ac:dyDescent="0.25">
      <c r="A116" s="411" t="s">
        <v>233</v>
      </c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1"/>
      <c r="P116" s="411"/>
      <c r="Q116" s="411"/>
      <c r="R116" s="411"/>
      <c r="S116" s="411"/>
      <c r="T116" s="411"/>
      <c r="U116" s="411"/>
      <c r="V116" s="411"/>
      <c r="W116" s="411"/>
      <c r="X116" s="411"/>
      <c r="Y116" s="411"/>
      <c r="Z116" s="411"/>
      <c r="AA116" s="65"/>
      <c r="AB116" s="65"/>
      <c r="AC116" s="82"/>
    </row>
    <row r="117" spans="1:68" ht="14.25" customHeight="1" x14ac:dyDescent="0.25">
      <c r="A117" s="412" t="s">
        <v>156</v>
      </c>
      <c r="B117" s="412"/>
      <c r="C117" s="412"/>
      <c r="D117" s="412"/>
      <c r="E117" s="412"/>
      <c r="F117" s="412"/>
      <c r="G117" s="412"/>
      <c r="H117" s="412"/>
      <c r="I117" s="412"/>
      <c r="J117" s="412"/>
      <c r="K117" s="412"/>
      <c r="L117" s="412"/>
      <c r="M117" s="412"/>
      <c r="N117" s="412"/>
      <c r="O117" s="412"/>
      <c r="P117" s="412"/>
      <c r="Q117" s="412"/>
      <c r="R117" s="412"/>
      <c r="S117" s="412"/>
      <c r="T117" s="412"/>
      <c r="U117" s="412"/>
      <c r="V117" s="412"/>
      <c r="W117" s="412"/>
      <c r="X117" s="412"/>
      <c r="Y117" s="412"/>
      <c r="Z117" s="412"/>
      <c r="AA117" s="66"/>
      <c r="AB117" s="66"/>
      <c r="AC117" s="83"/>
    </row>
    <row r="118" spans="1:68" ht="27" customHeight="1" x14ac:dyDescent="0.25">
      <c r="A118" s="63" t="s">
        <v>234</v>
      </c>
      <c r="B118" s="63" t="s">
        <v>235</v>
      </c>
      <c r="C118" s="36">
        <v>4301135533</v>
      </c>
      <c r="D118" s="413">
        <v>4607111034014</v>
      </c>
      <c r="E118" s="413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97</v>
      </c>
      <c r="L118" s="37" t="s">
        <v>88</v>
      </c>
      <c r="M118" s="38" t="s">
        <v>86</v>
      </c>
      <c r="N118" s="38"/>
      <c r="O118" s="37">
        <v>180</v>
      </c>
      <c r="P118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8" s="415"/>
      <c r="R118" s="415"/>
      <c r="S118" s="415"/>
      <c r="T118" s="416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73" t="s">
        <v>236</v>
      </c>
      <c r="AG118" s="81"/>
      <c r="AJ118" s="87" t="s">
        <v>89</v>
      </c>
      <c r="AK118" s="87">
        <v>1</v>
      </c>
      <c r="BB118" s="174" t="s">
        <v>96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ht="27" customHeight="1" x14ac:dyDescent="0.25">
      <c r="A119" s="63" t="s">
        <v>237</v>
      </c>
      <c r="B119" s="63" t="s">
        <v>238</v>
      </c>
      <c r="C119" s="36">
        <v>4301135532</v>
      </c>
      <c r="D119" s="413">
        <v>4607111033994</v>
      </c>
      <c r="E119" s="413"/>
      <c r="F119" s="62">
        <v>0.25</v>
      </c>
      <c r="G119" s="37">
        <v>12</v>
      </c>
      <c r="H119" s="62">
        <v>3</v>
      </c>
      <c r="I119" s="62">
        <v>3.7035999999999998</v>
      </c>
      <c r="J119" s="37">
        <v>70</v>
      </c>
      <c r="K119" s="37" t="s">
        <v>97</v>
      </c>
      <c r="L119" s="37" t="s">
        <v>88</v>
      </c>
      <c r="M119" s="38" t="s">
        <v>86</v>
      </c>
      <c r="N119" s="38"/>
      <c r="O119" s="37">
        <v>180</v>
      </c>
      <c r="P119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9" s="415"/>
      <c r="R119" s="415"/>
      <c r="S119" s="415"/>
      <c r="T119" s="416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5" t="s">
        <v>179</v>
      </c>
      <c r="AG119" s="81"/>
      <c r="AJ119" s="87" t="s">
        <v>89</v>
      </c>
      <c r="AK119" s="87">
        <v>1</v>
      </c>
      <c r="BB119" s="176" t="s">
        <v>96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0"/>
      <c r="N120" s="420"/>
      <c r="O120" s="421"/>
      <c r="P120" s="417" t="s">
        <v>40</v>
      </c>
      <c r="Q120" s="418"/>
      <c r="R120" s="418"/>
      <c r="S120" s="418"/>
      <c r="T120" s="418"/>
      <c r="U120" s="418"/>
      <c r="V120" s="419"/>
      <c r="W120" s="42" t="s">
        <v>39</v>
      </c>
      <c r="X120" s="43">
        <f>IFERROR(SUM(X118:X119),"0")</f>
        <v>0</v>
      </c>
      <c r="Y120" s="43">
        <f>IFERROR(SUM(Y118:Y119),"0")</f>
        <v>0</v>
      </c>
      <c r="Z120" s="43">
        <f>IFERROR(IF(Z118="",0,Z118),"0")+IFERROR(IF(Z119="",0,Z119),"0")</f>
        <v>0</v>
      </c>
      <c r="AA120" s="67"/>
      <c r="AB120" s="67"/>
      <c r="AC120" s="67"/>
    </row>
    <row r="121" spans="1:68" x14ac:dyDescent="0.2">
      <c r="A121" s="420"/>
      <c r="B121" s="420"/>
      <c r="C121" s="420"/>
      <c r="D121" s="420"/>
      <c r="E121" s="420"/>
      <c r="F121" s="420"/>
      <c r="G121" s="420"/>
      <c r="H121" s="420"/>
      <c r="I121" s="420"/>
      <c r="J121" s="420"/>
      <c r="K121" s="420"/>
      <c r="L121" s="420"/>
      <c r="M121" s="420"/>
      <c r="N121" s="420"/>
      <c r="O121" s="421"/>
      <c r="P121" s="417" t="s">
        <v>40</v>
      </c>
      <c r="Q121" s="418"/>
      <c r="R121" s="418"/>
      <c r="S121" s="418"/>
      <c r="T121" s="418"/>
      <c r="U121" s="418"/>
      <c r="V121" s="419"/>
      <c r="W121" s="42" t="s">
        <v>0</v>
      </c>
      <c r="X121" s="43">
        <f>IFERROR(SUMPRODUCT(X118:X119*H118:H119),"0")</f>
        <v>0</v>
      </c>
      <c r="Y121" s="43">
        <f>IFERROR(SUMPRODUCT(Y118:Y119*H118:H119),"0")</f>
        <v>0</v>
      </c>
      <c r="Z121" s="42"/>
      <c r="AA121" s="67"/>
      <c r="AB121" s="67"/>
      <c r="AC121" s="67"/>
    </row>
    <row r="122" spans="1:68" ht="16.5" customHeight="1" x14ac:dyDescent="0.25">
      <c r="A122" s="411" t="s">
        <v>239</v>
      </c>
      <c r="B122" s="411"/>
      <c r="C122" s="411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1"/>
      <c r="O122" s="411"/>
      <c r="P122" s="411"/>
      <c r="Q122" s="411"/>
      <c r="R122" s="411"/>
      <c r="S122" s="411"/>
      <c r="T122" s="411"/>
      <c r="U122" s="411"/>
      <c r="V122" s="411"/>
      <c r="W122" s="411"/>
      <c r="X122" s="411"/>
      <c r="Y122" s="411"/>
      <c r="Z122" s="411"/>
      <c r="AA122" s="65"/>
      <c r="AB122" s="65"/>
      <c r="AC122" s="82"/>
    </row>
    <row r="123" spans="1:68" ht="14.25" customHeight="1" x14ac:dyDescent="0.25">
      <c r="A123" s="412" t="s">
        <v>156</v>
      </c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2"/>
      <c r="O123" s="412"/>
      <c r="P123" s="412"/>
      <c r="Q123" s="412"/>
      <c r="R123" s="412"/>
      <c r="S123" s="412"/>
      <c r="T123" s="412"/>
      <c r="U123" s="412"/>
      <c r="V123" s="412"/>
      <c r="W123" s="412"/>
      <c r="X123" s="412"/>
      <c r="Y123" s="412"/>
      <c r="Z123" s="412"/>
      <c r="AA123" s="66"/>
      <c r="AB123" s="66"/>
      <c r="AC123" s="83"/>
    </row>
    <row r="124" spans="1:68" ht="27" customHeight="1" x14ac:dyDescent="0.25">
      <c r="A124" s="63" t="s">
        <v>240</v>
      </c>
      <c r="B124" s="63" t="s">
        <v>241</v>
      </c>
      <c r="C124" s="36">
        <v>4301135311</v>
      </c>
      <c r="D124" s="413">
        <v>4607111039095</v>
      </c>
      <c r="E124" s="413"/>
      <c r="F124" s="62">
        <v>0.25</v>
      </c>
      <c r="G124" s="37">
        <v>12</v>
      </c>
      <c r="H124" s="62">
        <v>3</v>
      </c>
      <c r="I124" s="62">
        <v>3.7480000000000002</v>
      </c>
      <c r="J124" s="37">
        <v>70</v>
      </c>
      <c r="K124" s="37" t="s">
        <v>97</v>
      </c>
      <c r="L124" s="37" t="s">
        <v>88</v>
      </c>
      <c r="M124" s="38" t="s">
        <v>86</v>
      </c>
      <c r="N124" s="38"/>
      <c r="O124" s="37">
        <v>180</v>
      </c>
      <c r="P124" s="4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4" s="415"/>
      <c r="R124" s="415"/>
      <c r="S124" s="415"/>
      <c r="T124" s="416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7" t="s">
        <v>242</v>
      </c>
      <c r="AG124" s="81"/>
      <c r="AJ124" s="87" t="s">
        <v>89</v>
      </c>
      <c r="AK124" s="87">
        <v>1</v>
      </c>
      <c r="BB124" s="178" t="s">
        <v>96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16.5" customHeight="1" x14ac:dyDescent="0.25">
      <c r="A125" s="63" t="s">
        <v>243</v>
      </c>
      <c r="B125" s="63" t="s">
        <v>244</v>
      </c>
      <c r="C125" s="36">
        <v>4301135534</v>
      </c>
      <c r="D125" s="413">
        <v>4607111034199</v>
      </c>
      <c r="E125" s="413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97</v>
      </c>
      <c r="L125" s="37" t="s">
        <v>88</v>
      </c>
      <c r="M125" s="38" t="s">
        <v>86</v>
      </c>
      <c r="N125" s="38"/>
      <c r="O125" s="37">
        <v>180</v>
      </c>
      <c r="P125" s="46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5" s="415"/>
      <c r="R125" s="415"/>
      <c r="S125" s="415"/>
      <c r="T125" s="416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9" t="s">
        <v>245</v>
      </c>
      <c r="AG125" s="81"/>
      <c r="AJ125" s="87" t="s">
        <v>89</v>
      </c>
      <c r="AK125" s="87">
        <v>1</v>
      </c>
      <c r="BB125" s="180" t="s">
        <v>96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0"/>
      <c r="N126" s="420"/>
      <c r="O126" s="421"/>
      <c r="P126" s="417" t="s">
        <v>40</v>
      </c>
      <c r="Q126" s="418"/>
      <c r="R126" s="418"/>
      <c r="S126" s="418"/>
      <c r="T126" s="418"/>
      <c r="U126" s="418"/>
      <c r="V126" s="419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20"/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0"/>
      <c r="N127" s="420"/>
      <c r="O127" s="421"/>
      <c r="P127" s="417" t="s">
        <v>40</v>
      </c>
      <c r="Q127" s="418"/>
      <c r="R127" s="418"/>
      <c r="S127" s="418"/>
      <c r="T127" s="418"/>
      <c r="U127" s="418"/>
      <c r="V127" s="419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411" t="s">
        <v>246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411"/>
      <c r="Z128" s="411"/>
      <c r="AA128" s="65"/>
      <c r="AB128" s="65"/>
      <c r="AC128" s="82"/>
    </row>
    <row r="129" spans="1:68" ht="14.25" customHeight="1" x14ac:dyDescent="0.25">
      <c r="A129" s="412" t="s">
        <v>156</v>
      </c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412"/>
      <c r="Z129" s="412"/>
      <c r="AA129" s="66"/>
      <c r="AB129" s="66"/>
      <c r="AC129" s="83"/>
    </row>
    <row r="130" spans="1:68" ht="27" customHeight="1" x14ac:dyDescent="0.25">
      <c r="A130" s="63" t="s">
        <v>247</v>
      </c>
      <c r="B130" s="63" t="s">
        <v>248</v>
      </c>
      <c r="C130" s="36">
        <v>4301135275</v>
      </c>
      <c r="D130" s="413">
        <v>4607111034380</v>
      </c>
      <c r="E130" s="413"/>
      <c r="F130" s="62">
        <v>0.25</v>
      </c>
      <c r="G130" s="37">
        <v>12</v>
      </c>
      <c r="H130" s="62">
        <v>3</v>
      </c>
      <c r="I130" s="62">
        <v>3.28</v>
      </c>
      <c r="J130" s="37">
        <v>70</v>
      </c>
      <c r="K130" s="37" t="s">
        <v>97</v>
      </c>
      <c r="L130" s="37" t="s">
        <v>88</v>
      </c>
      <c r="M130" s="38" t="s">
        <v>86</v>
      </c>
      <c r="N130" s="38"/>
      <c r="O130" s="37">
        <v>180</v>
      </c>
      <c r="P130" s="46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0" s="415"/>
      <c r="R130" s="415"/>
      <c r="S130" s="415"/>
      <c r="T130" s="416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1" t="s">
        <v>249</v>
      </c>
      <c r="AG130" s="81"/>
      <c r="AJ130" s="87" t="s">
        <v>89</v>
      </c>
      <c r="AK130" s="87">
        <v>1</v>
      </c>
      <c r="BB130" s="182" t="s">
        <v>96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27" customHeight="1" x14ac:dyDescent="0.25">
      <c r="A131" s="63" t="s">
        <v>250</v>
      </c>
      <c r="B131" s="63" t="s">
        <v>251</v>
      </c>
      <c r="C131" s="36">
        <v>4301135277</v>
      </c>
      <c r="D131" s="413">
        <v>4607111034397</v>
      </c>
      <c r="E131" s="413"/>
      <c r="F131" s="62">
        <v>0.25</v>
      </c>
      <c r="G131" s="37">
        <v>12</v>
      </c>
      <c r="H131" s="62">
        <v>3</v>
      </c>
      <c r="I131" s="62">
        <v>3.28</v>
      </c>
      <c r="J131" s="37">
        <v>70</v>
      </c>
      <c r="K131" s="37" t="s">
        <v>97</v>
      </c>
      <c r="L131" s="37" t="s">
        <v>88</v>
      </c>
      <c r="M131" s="38" t="s">
        <v>86</v>
      </c>
      <c r="N131" s="38"/>
      <c r="O131" s="37">
        <v>180</v>
      </c>
      <c r="P131" s="4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1" s="415"/>
      <c r="R131" s="415"/>
      <c r="S131" s="415"/>
      <c r="T131" s="416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83" t="s">
        <v>236</v>
      </c>
      <c r="AG131" s="81"/>
      <c r="AJ131" s="87" t="s">
        <v>89</v>
      </c>
      <c r="AK131" s="87">
        <v>1</v>
      </c>
      <c r="BB131" s="184" t="s">
        <v>96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20"/>
      <c r="B132" s="420"/>
      <c r="C132" s="420"/>
      <c r="D132" s="420"/>
      <c r="E132" s="420"/>
      <c r="F132" s="420"/>
      <c r="G132" s="420"/>
      <c r="H132" s="420"/>
      <c r="I132" s="420"/>
      <c r="J132" s="420"/>
      <c r="K132" s="420"/>
      <c r="L132" s="420"/>
      <c r="M132" s="420"/>
      <c r="N132" s="420"/>
      <c r="O132" s="421"/>
      <c r="P132" s="417" t="s">
        <v>40</v>
      </c>
      <c r="Q132" s="418"/>
      <c r="R132" s="418"/>
      <c r="S132" s="418"/>
      <c r="T132" s="418"/>
      <c r="U132" s="418"/>
      <c r="V132" s="419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420"/>
      <c r="B133" s="420"/>
      <c r="C133" s="420"/>
      <c r="D133" s="420"/>
      <c r="E133" s="420"/>
      <c r="F133" s="420"/>
      <c r="G133" s="420"/>
      <c r="H133" s="420"/>
      <c r="I133" s="420"/>
      <c r="J133" s="420"/>
      <c r="K133" s="420"/>
      <c r="L133" s="420"/>
      <c r="M133" s="420"/>
      <c r="N133" s="420"/>
      <c r="O133" s="421"/>
      <c r="P133" s="417" t="s">
        <v>40</v>
      </c>
      <c r="Q133" s="418"/>
      <c r="R133" s="418"/>
      <c r="S133" s="418"/>
      <c r="T133" s="418"/>
      <c r="U133" s="418"/>
      <c r="V133" s="419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411" t="s">
        <v>252</v>
      </c>
      <c r="B134" s="411"/>
      <c r="C134" s="411"/>
      <c r="D134" s="411"/>
      <c r="E134" s="411"/>
      <c r="F134" s="411"/>
      <c r="G134" s="411"/>
      <c r="H134" s="411"/>
      <c r="I134" s="411"/>
      <c r="J134" s="411"/>
      <c r="K134" s="411"/>
      <c r="L134" s="411"/>
      <c r="M134" s="411"/>
      <c r="N134" s="411"/>
      <c r="O134" s="411"/>
      <c r="P134" s="411"/>
      <c r="Q134" s="411"/>
      <c r="R134" s="411"/>
      <c r="S134" s="411"/>
      <c r="T134" s="411"/>
      <c r="U134" s="411"/>
      <c r="V134" s="411"/>
      <c r="W134" s="411"/>
      <c r="X134" s="411"/>
      <c r="Y134" s="411"/>
      <c r="Z134" s="411"/>
      <c r="AA134" s="65"/>
      <c r="AB134" s="65"/>
      <c r="AC134" s="82"/>
    </row>
    <row r="135" spans="1:68" ht="14.25" customHeight="1" x14ac:dyDescent="0.25">
      <c r="A135" s="412" t="s">
        <v>156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412"/>
      <c r="AA135" s="66"/>
      <c r="AB135" s="66"/>
      <c r="AC135" s="83"/>
    </row>
    <row r="136" spans="1:68" ht="27" customHeight="1" x14ac:dyDescent="0.25">
      <c r="A136" s="63" t="s">
        <v>253</v>
      </c>
      <c r="B136" s="63" t="s">
        <v>254</v>
      </c>
      <c r="C136" s="36">
        <v>4301135570</v>
      </c>
      <c r="D136" s="413">
        <v>4607111035806</v>
      </c>
      <c r="E136" s="413"/>
      <c r="F136" s="62">
        <v>0.25</v>
      </c>
      <c r="G136" s="37">
        <v>12</v>
      </c>
      <c r="H136" s="62">
        <v>3</v>
      </c>
      <c r="I136" s="62">
        <v>3.7035999999999998</v>
      </c>
      <c r="J136" s="37">
        <v>70</v>
      </c>
      <c r="K136" s="37" t="s">
        <v>97</v>
      </c>
      <c r="L136" s="37" t="s">
        <v>88</v>
      </c>
      <c r="M136" s="38" t="s">
        <v>86</v>
      </c>
      <c r="N136" s="38"/>
      <c r="O136" s="37">
        <v>180</v>
      </c>
      <c r="P136" s="469" t="s">
        <v>255</v>
      </c>
      <c r="Q136" s="415"/>
      <c r="R136" s="415"/>
      <c r="S136" s="415"/>
      <c r="T136" s="416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5" t="s">
        <v>256</v>
      </c>
      <c r="AG136" s="81"/>
      <c r="AJ136" s="87" t="s">
        <v>89</v>
      </c>
      <c r="AK136" s="87">
        <v>1</v>
      </c>
      <c r="BB136" s="186" t="s">
        <v>96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0"/>
      <c r="N137" s="420"/>
      <c r="O137" s="421"/>
      <c r="P137" s="417" t="s">
        <v>40</v>
      </c>
      <c r="Q137" s="418"/>
      <c r="R137" s="418"/>
      <c r="S137" s="418"/>
      <c r="T137" s="418"/>
      <c r="U137" s="418"/>
      <c r="V137" s="419"/>
      <c r="W137" s="42" t="s">
        <v>39</v>
      </c>
      <c r="X137" s="43">
        <f>IFERROR(SUM(X136:X136),"0")</f>
        <v>0</v>
      </c>
      <c r="Y137" s="43">
        <f>IFERROR(SUM(Y136:Y136),"0")</f>
        <v>0</v>
      </c>
      <c r="Z137" s="43">
        <f>IFERROR(IF(Z136="",0,Z136),"0")</f>
        <v>0</v>
      </c>
      <c r="AA137" s="67"/>
      <c r="AB137" s="67"/>
      <c r="AC137" s="67"/>
    </row>
    <row r="138" spans="1:68" x14ac:dyDescent="0.2">
      <c r="A138" s="420"/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0"/>
      <c r="N138" s="420"/>
      <c r="O138" s="421"/>
      <c r="P138" s="417" t="s">
        <v>40</v>
      </c>
      <c r="Q138" s="418"/>
      <c r="R138" s="418"/>
      <c r="S138" s="418"/>
      <c r="T138" s="418"/>
      <c r="U138" s="418"/>
      <c r="V138" s="419"/>
      <c r="W138" s="42" t="s">
        <v>0</v>
      </c>
      <c r="X138" s="43">
        <f>IFERROR(SUMPRODUCT(X136:X136*H136:H136),"0")</f>
        <v>0</v>
      </c>
      <c r="Y138" s="43">
        <f>IFERROR(SUMPRODUCT(Y136:Y136*H136:H136),"0")</f>
        <v>0</v>
      </c>
      <c r="Z138" s="42"/>
      <c r="AA138" s="67"/>
      <c r="AB138" s="67"/>
      <c r="AC138" s="67"/>
    </row>
    <row r="139" spans="1:68" ht="16.5" customHeight="1" x14ac:dyDescent="0.25">
      <c r="A139" s="411" t="s">
        <v>257</v>
      </c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1"/>
      <c r="X139" s="411"/>
      <c r="Y139" s="411"/>
      <c r="Z139" s="411"/>
      <c r="AA139" s="65"/>
      <c r="AB139" s="65"/>
      <c r="AC139" s="82"/>
    </row>
    <row r="140" spans="1:68" ht="14.25" customHeight="1" x14ac:dyDescent="0.25">
      <c r="A140" s="412" t="s">
        <v>156</v>
      </c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  <c r="S140" s="412"/>
      <c r="T140" s="412"/>
      <c r="U140" s="412"/>
      <c r="V140" s="412"/>
      <c r="W140" s="412"/>
      <c r="X140" s="412"/>
      <c r="Y140" s="412"/>
      <c r="Z140" s="412"/>
      <c r="AA140" s="66"/>
      <c r="AB140" s="66"/>
      <c r="AC140" s="83"/>
    </row>
    <row r="141" spans="1:68" ht="16.5" customHeight="1" x14ac:dyDescent="0.25">
      <c r="A141" s="63" t="s">
        <v>258</v>
      </c>
      <c r="B141" s="63" t="s">
        <v>259</v>
      </c>
      <c r="C141" s="36">
        <v>4301135596</v>
      </c>
      <c r="D141" s="413">
        <v>4607111039613</v>
      </c>
      <c r="E141" s="413"/>
      <c r="F141" s="62">
        <v>0.09</v>
      </c>
      <c r="G141" s="37">
        <v>30</v>
      </c>
      <c r="H141" s="62">
        <v>2.7</v>
      </c>
      <c r="I141" s="62">
        <v>3.09</v>
      </c>
      <c r="J141" s="37">
        <v>126</v>
      </c>
      <c r="K141" s="37" t="s">
        <v>97</v>
      </c>
      <c r="L141" s="37" t="s">
        <v>88</v>
      </c>
      <c r="M141" s="38" t="s">
        <v>86</v>
      </c>
      <c r="N141" s="38"/>
      <c r="O141" s="37">
        <v>180</v>
      </c>
      <c r="P141" s="47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1" s="415"/>
      <c r="R141" s="415"/>
      <c r="S141" s="415"/>
      <c r="T141" s="416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IFERROR(IF(X141="","",X141*0.00936),"")</f>
        <v>0</v>
      </c>
      <c r="AA141" s="68" t="s">
        <v>46</v>
      </c>
      <c r="AB141" s="69" t="s">
        <v>46</v>
      </c>
      <c r="AC141" s="187" t="s">
        <v>242</v>
      </c>
      <c r="AG141" s="81"/>
      <c r="AJ141" s="87" t="s">
        <v>89</v>
      </c>
      <c r="AK141" s="87">
        <v>1</v>
      </c>
      <c r="BB141" s="188" t="s">
        <v>96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20"/>
      <c r="O142" s="421"/>
      <c r="P142" s="417" t="s">
        <v>40</v>
      </c>
      <c r="Q142" s="418"/>
      <c r="R142" s="418"/>
      <c r="S142" s="418"/>
      <c r="T142" s="418"/>
      <c r="U142" s="418"/>
      <c r="V142" s="419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0"/>
      <c r="N143" s="420"/>
      <c r="O143" s="421"/>
      <c r="P143" s="417" t="s">
        <v>40</v>
      </c>
      <c r="Q143" s="418"/>
      <c r="R143" s="418"/>
      <c r="S143" s="418"/>
      <c r="T143" s="418"/>
      <c r="U143" s="418"/>
      <c r="V143" s="419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411" t="s">
        <v>260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411"/>
      <c r="AA144" s="65"/>
      <c r="AB144" s="65"/>
      <c r="AC144" s="82"/>
    </row>
    <row r="145" spans="1:68" ht="14.25" customHeight="1" x14ac:dyDescent="0.25">
      <c r="A145" s="412" t="s">
        <v>261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412"/>
      <c r="AA145" s="66"/>
      <c r="AB145" s="66"/>
      <c r="AC145" s="83"/>
    </row>
    <row r="146" spans="1:68" ht="27" customHeight="1" x14ac:dyDescent="0.25">
      <c r="A146" s="63" t="s">
        <v>262</v>
      </c>
      <c r="B146" s="63" t="s">
        <v>263</v>
      </c>
      <c r="C146" s="36">
        <v>4301071054</v>
      </c>
      <c r="D146" s="413">
        <v>4607111035639</v>
      </c>
      <c r="E146" s="413"/>
      <c r="F146" s="62">
        <v>0.2</v>
      </c>
      <c r="G146" s="37">
        <v>8</v>
      </c>
      <c r="H146" s="62">
        <v>1.6</v>
      </c>
      <c r="I146" s="62">
        <v>2.12</v>
      </c>
      <c r="J146" s="37">
        <v>72</v>
      </c>
      <c r="K146" s="37" t="s">
        <v>265</v>
      </c>
      <c r="L146" s="37" t="s">
        <v>88</v>
      </c>
      <c r="M146" s="38" t="s">
        <v>86</v>
      </c>
      <c r="N146" s="38"/>
      <c r="O146" s="37">
        <v>180</v>
      </c>
      <c r="P146" s="47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6" s="415"/>
      <c r="R146" s="415"/>
      <c r="S146" s="415"/>
      <c r="T146" s="416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IFERROR(IF(X146="","",X146*0.01157),"")</f>
        <v>0</v>
      </c>
      <c r="AA146" s="68" t="s">
        <v>46</v>
      </c>
      <c r="AB146" s="69" t="s">
        <v>46</v>
      </c>
      <c r="AC146" s="189" t="s">
        <v>264</v>
      </c>
      <c r="AG146" s="81"/>
      <c r="AJ146" s="87" t="s">
        <v>89</v>
      </c>
      <c r="AK146" s="87">
        <v>1</v>
      </c>
      <c r="BB146" s="190" t="s">
        <v>96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266</v>
      </c>
      <c r="B147" s="63" t="s">
        <v>267</v>
      </c>
      <c r="C147" s="36">
        <v>4301135540</v>
      </c>
      <c r="D147" s="413">
        <v>4607111035646</v>
      </c>
      <c r="E147" s="413"/>
      <c r="F147" s="62">
        <v>0.2</v>
      </c>
      <c r="G147" s="37">
        <v>8</v>
      </c>
      <c r="H147" s="62">
        <v>1.6</v>
      </c>
      <c r="I147" s="62">
        <v>2.12</v>
      </c>
      <c r="J147" s="37">
        <v>72</v>
      </c>
      <c r="K147" s="37" t="s">
        <v>265</v>
      </c>
      <c r="L147" s="37" t="s">
        <v>88</v>
      </c>
      <c r="M147" s="38" t="s">
        <v>86</v>
      </c>
      <c r="N147" s="38"/>
      <c r="O147" s="37">
        <v>180</v>
      </c>
      <c r="P147" s="4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7" s="415"/>
      <c r="R147" s="415"/>
      <c r="S147" s="415"/>
      <c r="T147" s="416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IFERROR(IF(X147="","",X147*0.01157),"")</f>
        <v>0</v>
      </c>
      <c r="AA147" s="68" t="s">
        <v>46</v>
      </c>
      <c r="AB147" s="69" t="s">
        <v>46</v>
      </c>
      <c r="AC147" s="191" t="s">
        <v>264</v>
      </c>
      <c r="AG147" s="81"/>
      <c r="AJ147" s="87" t="s">
        <v>89</v>
      </c>
      <c r="AK147" s="87">
        <v>1</v>
      </c>
      <c r="BB147" s="192" t="s">
        <v>96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20"/>
      <c r="B148" s="420"/>
      <c r="C148" s="420"/>
      <c r="D148" s="420"/>
      <c r="E148" s="420"/>
      <c r="F148" s="420"/>
      <c r="G148" s="420"/>
      <c r="H148" s="420"/>
      <c r="I148" s="420"/>
      <c r="J148" s="420"/>
      <c r="K148" s="420"/>
      <c r="L148" s="420"/>
      <c r="M148" s="420"/>
      <c r="N148" s="420"/>
      <c r="O148" s="421"/>
      <c r="P148" s="417" t="s">
        <v>40</v>
      </c>
      <c r="Q148" s="418"/>
      <c r="R148" s="418"/>
      <c r="S148" s="418"/>
      <c r="T148" s="418"/>
      <c r="U148" s="418"/>
      <c r="V148" s="419"/>
      <c r="W148" s="42" t="s">
        <v>39</v>
      </c>
      <c r="X148" s="43">
        <f>IFERROR(SUM(X146:X147),"0")</f>
        <v>0</v>
      </c>
      <c r="Y148" s="43">
        <f>IFERROR(SUM(Y146:Y147),"0")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420"/>
      <c r="B149" s="420"/>
      <c r="C149" s="420"/>
      <c r="D149" s="420"/>
      <c r="E149" s="420"/>
      <c r="F149" s="420"/>
      <c r="G149" s="420"/>
      <c r="H149" s="420"/>
      <c r="I149" s="420"/>
      <c r="J149" s="420"/>
      <c r="K149" s="420"/>
      <c r="L149" s="420"/>
      <c r="M149" s="420"/>
      <c r="N149" s="420"/>
      <c r="O149" s="421"/>
      <c r="P149" s="417" t="s">
        <v>40</v>
      </c>
      <c r="Q149" s="418"/>
      <c r="R149" s="418"/>
      <c r="S149" s="418"/>
      <c r="T149" s="418"/>
      <c r="U149" s="418"/>
      <c r="V149" s="419"/>
      <c r="W149" s="42" t="s">
        <v>0</v>
      </c>
      <c r="X149" s="43">
        <f>IFERROR(SUMPRODUCT(X146:X147*H146:H147),"0")</f>
        <v>0</v>
      </c>
      <c r="Y149" s="43">
        <f>IFERROR(SUMPRODUCT(Y146:Y147*H146:H147),"0")</f>
        <v>0</v>
      </c>
      <c r="Z149" s="42"/>
      <c r="AA149" s="67"/>
      <c r="AB149" s="67"/>
      <c r="AC149" s="67"/>
    </row>
    <row r="150" spans="1:68" ht="16.5" customHeight="1" x14ac:dyDescent="0.25">
      <c r="A150" s="411" t="s">
        <v>268</v>
      </c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  <c r="W150" s="411"/>
      <c r="X150" s="411"/>
      <c r="Y150" s="411"/>
      <c r="Z150" s="411"/>
      <c r="AA150" s="65"/>
      <c r="AB150" s="65"/>
      <c r="AC150" s="82"/>
    </row>
    <row r="151" spans="1:68" ht="14.25" customHeight="1" x14ac:dyDescent="0.25">
      <c r="A151" s="412" t="s">
        <v>156</v>
      </c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2"/>
      <c r="O151" s="412"/>
      <c r="P151" s="412"/>
      <c r="Q151" s="412"/>
      <c r="R151" s="412"/>
      <c r="S151" s="412"/>
      <c r="T151" s="412"/>
      <c r="U151" s="412"/>
      <c r="V151" s="412"/>
      <c r="W151" s="412"/>
      <c r="X151" s="412"/>
      <c r="Y151" s="412"/>
      <c r="Z151" s="412"/>
      <c r="AA151" s="66"/>
      <c r="AB151" s="66"/>
      <c r="AC151" s="83"/>
    </row>
    <row r="152" spans="1:68" ht="27" customHeight="1" x14ac:dyDescent="0.25">
      <c r="A152" s="63" t="s">
        <v>269</v>
      </c>
      <c r="B152" s="63" t="s">
        <v>270</v>
      </c>
      <c r="C152" s="36">
        <v>4301135281</v>
      </c>
      <c r="D152" s="413">
        <v>4607111036568</v>
      </c>
      <c r="E152" s="413"/>
      <c r="F152" s="62">
        <v>0.28000000000000003</v>
      </c>
      <c r="G152" s="37">
        <v>6</v>
      </c>
      <c r="H152" s="62">
        <v>1.68</v>
      </c>
      <c r="I152" s="62">
        <v>2.1017999999999999</v>
      </c>
      <c r="J152" s="37">
        <v>140</v>
      </c>
      <c r="K152" s="37" t="s">
        <v>97</v>
      </c>
      <c r="L152" s="37" t="s">
        <v>88</v>
      </c>
      <c r="M152" s="38" t="s">
        <v>86</v>
      </c>
      <c r="N152" s="38"/>
      <c r="O152" s="37">
        <v>180</v>
      </c>
      <c r="P152" s="47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2" s="415"/>
      <c r="R152" s="415"/>
      <c r="S152" s="415"/>
      <c r="T152" s="416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IFERROR(IF(X152="","",X152*0.00941),"")</f>
        <v>0</v>
      </c>
      <c r="AA152" s="68" t="s">
        <v>46</v>
      </c>
      <c r="AB152" s="69" t="s">
        <v>46</v>
      </c>
      <c r="AC152" s="193" t="s">
        <v>271</v>
      </c>
      <c r="AG152" s="81"/>
      <c r="AJ152" s="87" t="s">
        <v>89</v>
      </c>
      <c r="AK152" s="87">
        <v>1</v>
      </c>
      <c r="BB152" s="194" t="s">
        <v>96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20"/>
      <c r="B153" s="420"/>
      <c r="C153" s="420"/>
      <c r="D153" s="420"/>
      <c r="E153" s="420"/>
      <c r="F153" s="420"/>
      <c r="G153" s="420"/>
      <c r="H153" s="420"/>
      <c r="I153" s="420"/>
      <c r="J153" s="420"/>
      <c r="K153" s="420"/>
      <c r="L153" s="420"/>
      <c r="M153" s="420"/>
      <c r="N153" s="420"/>
      <c r="O153" s="421"/>
      <c r="P153" s="417" t="s">
        <v>40</v>
      </c>
      <c r="Q153" s="418"/>
      <c r="R153" s="418"/>
      <c r="S153" s="418"/>
      <c r="T153" s="418"/>
      <c r="U153" s="418"/>
      <c r="V153" s="419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420"/>
      <c r="B154" s="420"/>
      <c r="C154" s="420"/>
      <c r="D154" s="420"/>
      <c r="E154" s="420"/>
      <c r="F154" s="420"/>
      <c r="G154" s="420"/>
      <c r="H154" s="420"/>
      <c r="I154" s="420"/>
      <c r="J154" s="420"/>
      <c r="K154" s="420"/>
      <c r="L154" s="420"/>
      <c r="M154" s="420"/>
      <c r="N154" s="420"/>
      <c r="O154" s="421"/>
      <c r="P154" s="417" t="s">
        <v>40</v>
      </c>
      <c r="Q154" s="418"/>
      <c r="R154" s="418"/>
      <c r="S154" s="418"/>
      <c r="T154" s="418"/>
      <c r="U154" s="418"/>
      <c r="V154" s="419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27.75" customHeight="1" x14ac:dyDescent="0.2">
      <c r="A155" s="410" t="s">
        <v>272</v>
      </c>
      <c r="B155" s="410"/>
      <c r="C155" s="410"/>
      <c r="D155" s="410"/>
      <c r="E155" s="410"/>
      <c r="F155" s="410"/>
      <c r="G155" s="410"/>
      <c r="H155" s="410"/>
      <c r="I155" s="410"/>
      <c r="J155" s="410"/>
      <c r="K155" s="410"/>
      <c r="L155" s="410"/>
      <c r="M155" s="410"/>
      <c r="N155" s="410"/>
      <c r="O155" s="410"/>
      <c r="P155" s="410"/>
      <c r="Q155" s="410"/>
      <c r="R155" s="410"/>
      <c r="S155" s="410"/>
      <c r="T155" s="410"/>
      <c r="U155" s="410"/>
      <c r="V155" s="410"/>
      <c r="W155" s="410"/>
      <c r="X155" s="410"/>
      <c r="Y155" s="410"/>
      <c r="Z155" s="410"/>
      <c r="AA155" s="54"/>
      <c r="AB155" s="54"/>
      <c r="AC155" s="54"/>
    </row>
    <row r="156" spans="1:68" ht="16.5" customHeight="1" x14ac:dyDescent="0.25">
      <c r="A156" s="411" t="s">
        <v>273</v>
      </c>
      <c r="B156" s="411"/>
      <c r="C156" s="411"/>
      <c r="D156" s="411"/>
      <c r="E156" s="411"/>
      <c r="F156" s="411"/>
      <c r="G156" s="411"/>
      <c r="H156" s="411"/>
      <c r="I156" s="411"/>
      <c r="J156" s="411"/>
      <c r="K156" s="411"/>
      <c r="L156" s="411"/>
      <c r="M156" s="411"/>
      <c r="N156" s="411"/>
      <c r="O156" s="411"/>
      <c r="P156" s="411"/>
      <c r="Q156" s="411"/>
      <c r="R156" s="411"/>
      <c r="S156" s="411"/>
      <c r="T156" s="411"/>
      <c r="U156" s="411"/>
      <c r="V156" s="411"/>
      <c r="W156" s="411"/>
      <c r="X156" s="411"/>
      <c r="Y156" s="411"/>
      <c r="Z156" s="411"/>
      <c r="AA156" s="65"/>
      <c r="AB156" s="65"/>
      <c r="AC156" s="82"/>
    </row>
    <row r="157" spans="1:68" ht="14.25" customHeight="1" x14ac:dyDescent="0.25">
      <c r="A157" s="412" t="s">
        <v>156</v>
      </c>
      <c r="B157" s="412"/>
      <c r="C157" s="412"/>
      <c r="D157" s="412"/>
      <c r="E157" s="412"/>
      <c r="F157" s="412"/>
      <c r="G157" s="412"/>
      <c r="H157" s="412"/>
      <c r="I157" s="412"/>
      <c r="J157" s="412"/>
      <c r="K157" s="412"/>
      <c r="L157" s="412"/>
      <c r="M157" s="412"/>
      <c r="N157" s="412"/>
      <c r="O157" s="412"/>
      <c r="P157" s="412"/>
      <c r="Q157" s="412"/>
      <c r="R157" s="412"/>
      <c r="S157" s="412"/>
      <c r="T157" s="412"/>
      <c r="U157" s="412"/>
      <c r="V157" s="412"/>
      <c r="W157" s="412"/>
      <c r="X157" s="412"/>
      <c r="Y157" s="412"/>
      <c r="Z157" s="412"/>
      <c r="AA157" s="66"/>
      <c r="AB157" s="66"/>
      <c r="AC157" s="83"/>
    </row>
    <row r="158" spans="1:68" ht="27" customHeight="1" x14ac:dyDescent="0.25">
      <c r="A158" s="63" t="s">
        <v>274</v>
      </c>
      <c r="B158" s="63" t="s">
        <v>275</v>
      </c>
      <c r="C158" s="36">
        <v>4301135317</v>
      </c>
      <c r="D158" s="413">
        <v>4607111039057</v>
      </c>
      <c r="E158" s="413"/>
      <c r="F158" s="62">
        <v>1.8</v>
      </c>
      <c r="G158" s="37">
        <v>1</v>
      </c>
      <c r="H158" s="62">
        <v>1.8</v>
      </c>
      <c r="I158" s="62">
        <v>1.9</v>
      </c>
      <c r="J158" s="37">
        <v>234</v>
      </c>
      <c r="K158" s="37" t="s">
        <v>172</v>
      </c>
      <c r="L158" s="37" t="s">
        <v>231</v>
      </c>
      <c r="M158" s="38" t="s">
        <v>86</v>
      </c>
      <c r="N158" s="38"/>
      <c r="O158" s="37">
        <v>180</v>
      </c>
      <c r="P158" s="474" t="s">
        <v>276</v>
      </c>
      <c r="Q158" s="415"/>
      <c r="R158" s="415"/>
      <c r="S158" s="415"/>
      <c r="T158" s="416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IFERROR(IF(X158="","",X158*0.00502),"")</f>
        <v>0</v>
      </c>
      <c r="AA158" s="68" t="s">
        <v>46</v>
      </c>
      <c r="AB158" s="69" t="s">
        <v>46</v>
      </c>
      <c r="AC158" s="195" t="s">
        <v>242</v>
      </c>
      <c r="AG158" s="81"/>
      <c r="AJ158" s="87" t="s">
        <v>232</v>
      </c>
      <c r="AK158" s="87">
        <v>18</v>
      </c>
      <c r="BB158" s="196" t="s">
        <v>96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0"/>
      <c r="N159" s="420"/>
      <c r="O159" s="421"/>
      <c r="P159" s="417" t="s">
        <v>40</v>
      </c>
      <c r="Q159" s="418"/>
      <c r="R159" s="418"/>
      <c r="S159" s="418"/>
      <c r="T159" s="418"/>
      <c r="U159" s="418"/>
      <c r="V159" s="419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420"/>
      <c r="B160" s="420"/>
      <c r="C160" s="420"/>
      <c r="D160" s="420"/>
      <c r="E160" s="420"/>
      <c r="F160" s="420"/>
      <c r="G160" s="420"/>
      <c r="H160" s="420"/>
      <c r="I160" s="420"/>
      <c r="J160" s="420"/>
      <c r="K160" s="420"/>
      <c r="L160" s="420"/>
      <c r="M160" s="420"/>
      <c r="N160" s="420"/>
      <c r="O160" s="421"/>
      <c r="P160" s="417" t="s">
        <v>40</v>
      </c>
      <c r="Q160" s="418"/>
      <c r="R160" s="418"/>
      <c r="S160" s="418"/>
      <c r="T160" s="418"/>
      <c r="U160" s="418"/>
      <c r="V160" s="419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16.5" customHeight="1" x14ac:dyDescent="0.25">
      <c r="A161" s="411" t="s">
        <v>277</v>
      </c>
      <c r="B161" s="411"/>
      <c r="C161" s="411"/>
      <c r="D161" s="411"/>
      <c r="E161" s="411"/>
      <c r="F161" s="411"/>
      <c r="G161" s="411"/>
      <c r="H161" s="411"/>
      <c r="I161" s="411"/>
      <c r="J161" s="411"/>
      <c r="K161" s="411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65"/>
      <c r="AB161" s="65"/>
      <c r="AC161" s="82"/>
    </row>
    <row r="162" spans="1:68" ht="14.25" customHeight="1" x14ac:dyDescent="0.25">
      <c r="A162" s="412" t="s">
        <v>82</v>
      </c>
      <c r="B162" s="412"/>
      <c r="C162" s="412"/>
      <c r="D162" s="412"/>
      <c r="E162" s="412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  <c r="S162" s="412"/>
      <c r="T162" s="412"/>
      <c r="U162" s="412"/>
      <c r="V162" s="412"/>
      <c r="W162" s="412"/>
      <c r="X162" s="412"/>
      <c r="Y162" s="412"/>
      <c r="Z162" s="412"/>
      <c r="AA162" s="66"/>
      <c r="AB162" s="66"/>
      <c r="AC162" s="83"/>
    </row>
    <row r="163" spans="1:68" ht="16.5" customHeight="1" x14ac:dyDescent="0.25">
      <c r="A163" s="63" t="s">
        <v>278</v>
      </c>
      <c r="B163" s="63" t="s">
        <v>279</v>
      </c>
      <c r="C163" s="36">
        <v>4301071062</v>
      </c>
      <c r="D163" s="413">
        <v>4607111036384</v>
      </c>
      <c r="E163" s="413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75" t="s">
        <v>280</v>
      </c>
      <c r="Q163" s="415"/>
      <c r="R163" s="415"/>
      <c r="S163" s="415"/>
      <c r="T163" s="416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97" t="s">
        <v>281</v>
      </c>
      <c r="AG163" s="81"/>
      <c r="AJ163" s="87" t="s">
        <v>89</v>
      </c>
      <c r="AK163" s="87">
        <v>1</v>
      </c>
      <c r="BB163" s="19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16.5" customHeight="1" x14ac:dyDescent="0.25">
      <c r="A164" s="63" t="s">
        <v>282</v>
      </c>
      <c r="B164" s="63" t="s">
        <v>283</v>
      </c>
      <c r="C164" s="36">
        <v>4301071056</v>
      </c>
      <c r="D164" s="413">
        <v>4640242180250</v>
      </c>
      <c r="E164" s="413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88</v>
      </c>
      <c r="M164" s="38" t="s">
        <v>86</v>
      </c>
      <c r="N164" s="38"/>
      <c r="O164" s="37">
        <v>180</v>
      </c>
      <c r="P164" s="476" t="s">
        <v>284</v>
      </c>
      <c r="Q164" s="415"/>
      <c r="R164" s="415"/>
      <c r="S164" s="415"/>
      <c r="T164" s="416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99" t="s">
        <v>285</v>
      </c>
      <c r="AG164" s="81"/>
      <c r="AJ164" s="87" t="s">
        <v>89</v>
      </c>
      <c r="AK164" s="87">
        <v>1</v>
      </c>
      <c r="BB164" s="20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286</v>
      </c>
      <c r="B165" s="63" t="s">
        <v>287</v>
      </c>
      <c r="C165" s="36">
        <v>4301071050</v>
      </c>
      <c r="D165" s="413">
        <v>4607111036216</v>
      </c>
      <c r="E165" s="413"/>
      <c r="F165" s="62">
        <v>5</v>
      </c>
      <c r="G165" s="37">
        <v>1</v>
      </c>
      <c r="H165" s="62">
        <v>5</v>
      </c>
      <c r="I165" s="62">
        <v>5.2131999999999996</v>
      </c>
      <c r="J165" s="37">
        <v>144</v>
      </c>
      <c r="K165" s="37" t="s">
        <v>87</v>
      </c>
      <c r="L165" s="37" t="s">
        <v>88</v>
      </c>
      <c r="M165" s="38" t="s">
        <v>86</v>
      </c>
      <c r="N165" s="38"/>
      <c r="O165" s="37">
        <v>180</v>
      </c>
      <c r="P165" s="47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415"/>
      <c r="R165" s="415"/>
      <c r="S165" s="415"/>
      <c r="T165" s="416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201" t="s">
        <v>288</v>
      </c>
      <c r="AG165" s="81"/>
      <c r="AJ165" s="87" t="s">
        <v>89</v>
      </c>
      <c r="AK165" s="87">
        <v>1</v>
      </c>
      <c r="BB165" s="202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289</v>
      </c>
      <c r="B166" s="63" t="s">
        <v>290</v>
      </c>
      <c r="C166" s="36">
        <v>4301071061</v>
      </c>
      <c r="D166" s="413">
        <v>4607111036278</v>
      </c>
      <c r="E166" s="413"/>
      <c r="F166" s="62">
        <v>5</v>
      </c>
      <c r="G166" s="37">
        <v>1</v>
      </c>
      <c r="H166" s="62">
        <v>5</v>
      </c>
      <c r="I166" s="62">
        <v>5.2405999999999997</v>
      </c>
      <c r="J166" s="37">
        <v>84</v>
      </c>
      <c r="K166" s="37" t="s">
        <v>87</v>
      </c>
      <c r="L166" s="37" t="s">
        <v>88</v>
      </c>
      <c r="M166" s="38" t="s">
        <v>86</v>
      </c>
      <c r="N166" s="38"/>
      <c r="O166" s="37">
        <v>180</v>
      </c>
      <c r="P166" s="47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415"/>
      <c r="R166" s="415"/>
      <c r="S166" s="415"/>
      <c r="T166" s="416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IFERROR(IF(X166="","",X166*0.0155),"")</f>
        <v>0</v>
      </c>
      <c r="AA166" s="68" t="s">
        <v>46</v>
      </c>
      <c r="AB166" s="69" t="s">
        <v>46</v>
      </c>
      <c r="AC166" s="203" t="s">
        <v>291</v>
      </c>
      <c r="AG166" s="81"/>
      <c r="AJ166" s="87" t="s">
        <v>89</v>
      </c>
      <c r="AK166" s="87">
        <v>1</v>
      </c>
      <c r="BB166" s="204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0"/>
      <c r="N167" s="420"/>
      <c r="O167" s="421"/>
      <c r="P167" s="417" t="s">
        <v>40</v>
      </c>
      <c r="Q167" s="418"/>
      <c r="R167" s="418"/>
      <c r="S167" s="418"/>
      <c r="T167" s="418"/>
      <c r="U167" s="418"/>
      <c r="V167" s="419"/>
      <c r="W167" s="42" t="s">
        <v>39</v>
      </c>
      <c r="X167" s="43">
        <f>IFERROR(SUM(X163:X166),"0")</f>
        <v>0</v>
      </c>
      <c r="Y167" s="43">
        <f>IFERROR(SUM(Y163:Y166),"0")</f>
        <v>0</v>
      </c>
      <c r="Z167" s="43">
        <f>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420"/>
      <c r="B168" s="420"/>
      <c r="C168" s="420"/>
      <c r="D168" s="420"/>
      <c r="E168" s="420"/>
      <c r="F168" s="420"/>
      <c r="G168" s="420"/>
      <c r="H168" s="420"/>
      <c r="I168" s="420"/>
      <c r="J168" s="420"/>
      <c r="K168" s="420"/>
      <c r="L168" s="420"/>
      <c r="M168" s="420"/>
      <c r="N168" s="420"/>
      <c r="O168" s="421"/>
      <c r="P168" s="417" t="s">
        <v>40</v>
      </c>
      <c r="Q168" s="418"/>
      <c r="R168" s="418"/>
      <c r="S168" s="418"/>
      <c r="T168" s="418"/>
      <c r="U168" s="418"/>
      <c r="V168" s="419"/>
      <c r="W168" s="42" t="s">
        <v>0</v>
      </c>
      <c r="X168" s="43">
        <f>IFERROR(SUMPRODUCT(X163:X166*H163:H166),"0")</f>
        <v>0</v>
      </c>
      <c r="Y168" s="43">
        <f>IFERROR(SUMPRODUCT(Y163:Y166*H163:H166),"0")</f>
        <v>0</v>
      </c>
      <c r="Z168" s="42"/>
      <c r="AA168" s="67"/>
      <c r="AB168" s="67"/>
      <c r="AC168" s="67"/>
    </row>
    <row r="169" spans="1:68" ht="14.25" customHeight="1" x14ac:dyDescent="0.25">
      <c r="A169" s="412" t="s">
        <v>292</v>
      </c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2"/>
      <c r="O169" s="412"/>
      <c r="P169" s="412"/>
      <c r="Q169" s="412"/>
      <c r="R169" s="412"/>
      <c r="S169" s="412"/>
      <c r="T169" s="412"/>
      <c r="U169" s="412"/>
      <c r="V169" s="412"/>
      <c r="W169" s="412"/>
      <c r="X169" s="412"/>
      <c r="Y169" s="412"/>
      <c r="Z169" s="412"/>
      <c r="AA169" s="66"/>
      <c r="AB169" s="66"/>
      <c r="AC169" s="83"/>
    </row>
    <row r="170" spans="1:68" ht="27" customHeight="1" x14ac:dyDescent="0.25">
      <c r="A170" s="63" t="s">
        <v>293</v>
      </c>
      <c r="B170" s="63" t="s">
        <v>294</v>
      </c>
      <c r="C170" s="36">
        <v>4301080153</v>
      </c>
      <c r="D170" s="413">
        <v>4607111036827</v>
      </c>
      <c r="E170" s="413"/>
      <c r="F170" s="62">
        <v>1</v>
      </c>
      <c r="G170" s="37">
        <v>5</v>
      </c>
      <c r="H170" s="62">
        <v>5</v>
      </c>
      <c r="I170" s="62">
        <v>5.2</v>
      </c>
      <c r="J170" s="37">
        <v>144</v>
      </c>
      <c r="K170" s="37" t="s">
        <v>87</v>
      </c>
      <c r="L170" s="37" t="s">
        <v>88</v>
      </c>
      <c r="M170" s="38" t="s">
        <v>86</v>
      </c>
      <c r="N170" s="38"/>
      <c r="O170" s="37">
        <v>90</v>
      </c>
      <c r="P170" s="47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0" s="415"/>
      <c r="R170" s="415"/>
      <c r="S170" s="415"/>
      <c r="T170" s="416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205" t="s">
        <v>295</v>
      </c>
      <c r="AG170" s="81"/>
      <c r="AJ170" s="87" t="s">
        <v>89</v>
      </c>
      <c r="AK170" s="87">
        <v>1</v>
      </c>
      <c r="BB170" s="206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296</v>
      </c>
      <c r="B171" s="63" t="s">
        <v>297</v>
      </c>
      <c r="C171" s="36">
        <v>4301080154</v>
      </c>
      <c r="D171" s="413">
        <v>4607111036834</v>
      </c>
      <c r="E171" s="413"/>
      <c r="F171" s="62">
        <v>1</v>
      </c>
      <c r="G171" s="37">
        <v>5</v>
      </c>
      <c r="H171" s="62">
        <v>5</v>
      </c>
      <c r="I171" s="62">
        <v>5.2530000000000001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90</v>
      </c>
      <c r="P171" s="48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1" s="415"/>
      <c r="R171" s="415"/>
      <c r="S171" s="415"/>
      <c r="T171" s="416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7" t="s">
        <v>295</v>
      </c>
      <c r="AG171" s="81"/>
      <c r="AJ171" s="87" t="s">
        <v>89</v>
      </c>
      <c r="AK171" s="87">
        <v>1</v>
      </c>
      <c r="BB171" s="208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20"/>
      <c r="B172" s="420"/>
      <c r="C172" s="420"/>
      <c r="D172" s="420"/>
      <c r="E172" s="420"/>
      <c r="F172" s="420"/>
      <c r="G172" s="420"/>
      <c r="H172" s="420"/>
      <c r="I172" s="420"/>
      <c r="J172" s="420"/>
      <c r="K172" s="420"/>
      <c r="L172" s="420"/>
      <c r="M172" s="420"/>
      <c r="N172" s="420"/>
      <c r="O172" s="421"/>
      <c r="P172" s="417" t="s">
        <v>40</v>
      </c>
      <c r="Q172" s="418"/>
      <c r="R172" s="418"/>
      <c r="S172" s="418"/>
      <c r="T172" s="418"/>
      <c r="U172" s="418"/>
      <c r="V172" s="419"/>
      <c r="W172" s="42" t="s">
        <v>39</v>
      </c>
      <c r="X172" s="43">
        <f>IFERROR(SUM(X170:X171),"0")</f>
        <v>0</v>
      </c>
      <c r="Y172" s="43">
        <f>IFERROR(SUM(Y170:Y171),"0")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420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0"/>
      <c r="N173" s="420"/>
      <c r="O173" s="421"/>
      <c r="P173" s="417" t="s">
        <v>40</v>
      </c>
      <c r="Q173" s="418"/>
      <c r="R173" s="418"/>
      <c r="S173" s="418"/>
      <c r="T173" s="418"/>
      <c r="U173" s="418"/>
      <c r="V173" s="419"/>
      <c r="W173" s="42" t="s">
        <v>0</v>
      </c>
      <c r="X173" s="43">
        <f>IFERROR(SUMPRODUCT(X170:X171*H170:H171),"0")</f>
        <v>0</v>
      </c>
      <c r="Y173" s="43">
        <f>IFERROR(SUMPRODUCT(Y170:Y171*H170:H171),"0")</f>
        <v>0</v>
      </c>
      <c r="Z173" s="42"/>
      <c r="AA173" s="67"/>
      <c r="AB173" s="67"/>
      <c r="AC173" s="67"/>
    </row>
    <row r="174" spans="1:68" ht="27.75" customHeight="1" x14ac:dyDescent="0.2">
      <c r="A174" s="410" t="s">
        <v>298</v>
      </c>
      <c r="B174" s="410"/>
      <c r="C174" s="410"/>
      <c r="D174" s="410"/>
      <c r="E174" s="410"/>
      <c r="F174" s="410"/>
      <c r="G174" s="410"/>
      <c r="H174" s="410"/>
      <c r="I174" s="410"/>
      <c r="J174" s="410"/>
      <c r="K174" s="410"/>
      <c r="L174" s="410"/>
      <c r="M174" s="410"/>
      <c r="N174" s="410"/>
      <c r="O174" s="410"/>
      <c r="P174" s="410"/>
      <c r="Q174" s="410"/>
      <c r="R174" s="410"/>
      <c r="S174" s="410"/>
      <c r="T174" s="410"/>
      <c r="U174" s="410"/>
      <c r="V174" s="410"/>
      <c r="W174" s="410"/>
      <c r="X174" s="410"/>
      <c r="Y174" s="410"/>
      <c r="Z174" s="410"/>
      <c r="AA174" s="54"/>
      <c r="AB174" s="54"/>
      <c r="AC174" s="54"/>
    </row>
    <row r="175" spans="1:68" ht="16.5" customHeight="1" x14ac:dyDescent="0.25">
      <c r="A175" s="411" t="s">
        <v>299</v>
      </c>
      <c r="B175" s="411"/>
      <c r="C175" s="411"/>
      <c r="D175" s="411"/>
      <c r="E175" s="411"/>
      <c r="F175" s="411"/>
      <c r="G175" s="411"/>
      <c r="H175" s="411"/>
      <c r="I175" s="411"/>
      <c r="J175" s="411"/>
      <c r="K175" s="411"/>
      <c r="L175" s="411"/>
      <c r="M175" s="411"/>
      <c r="N175" s="411"/>
      <c r="O175" s="411"/>
      <c r="P175" s="411"/>
      <c r="Q175" s="411"/>
      <c r="R175" s="411"/>
      <c r="S175" s="411"/>
      <c r="T175" s="411"/>
      <c r="U175" s="411"/>
      <c r="V175" s="411"/>
      <c r="W175" s="411"/>
      <c r="X175" s="411"/>
      <c r="Y175" s="411"/>
      <c r="Z175" s="411"/>
      <c r="AA175" s="65"/>
      <c r="AB175" s="65"/>
      <c r="AC175" s="82"/>
    </row>
    <row r="176" spans="1:68" ht="14.25" customHeight="1" x14ac:dyDescent="0.25">
      <c r="A176" s="412" t="s">
        <v>91</v>
      </c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412"/>
      <c r="AA176" s="66"/>
      <c r="AB176" s="66"/>
      <c r="AC176" s="83"/>
    </row>
    <row r="177" spans="1:68" ht="27" customHeight="1" x14ac:dyDescent="0.25">
      <c r="A177" s="63" t="s">
        <v>300</v>
      </c>
      <c r="B177" s="63" t="s">
        <v>301</v>
      </c>
      <c r="C177" s="36">
        <v>4301132097</v>
      </c>
      <c r="D177" s="413">
        <v>4607111035721</v>
      </c>
      <c r="E177" s="413"/>
      <c r="F177" s="62">
        <v>0.25</v>
      </c>
      <c r="G177" s="37">
        <v>12</v>
      </c>
      <c r="H177" s="62">
        <v>3</v>
      </c>
      <c r="I177" s="62">
        <v>3.3879999999999999</v>
      </c>
      <c r="J177" s="37">
        <v>70</v>
      </c>
      <c r="K177" s="37" t="s">
        <v>97</v>
      </c>
      <c r="L177" s="37" t="s">
        <v>126</v>
      </c>
      <c r="M177" s="38" t="s">
        <v>86</v>
      </c>
      <c r="N177" s="38"/>
      <c r="O177" s="37">
        <v>365</v>
      </c>
      <c r="P177" s="48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7" s="415"/>
      <c r="R177" s="415"/>
      <c r="S177" s="415"/>
      <c r="T177" s="416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209" t="s">
        <v>302</v>
      </c>
      <c r="AG177" s="81"/>
      <c r="AJ177" s="87" t="s">
        <v>127</v>
      </c>
      <c r="AK177" s="87">
        <v>70</v>
      </c>
      <c r="BB177" s="210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303</v>
      </c>
      <c r="B178" s="63" t="s">
        <v>304</v>
      </c>
      <c r="C178" s="36">
        <v>4301132100</v>
      </c>
      <c r="D178" s="413">
        <v>4607111035691</v>
      </c>
      <c r="E178" s="413"/>
      <c r="F178" s="62">
        <v>0.25</v>
      </c>
      <c r="G178" s="37">
        <v>12</v>
      </c>
      <c r="H178" s="62">
        <v>3</v>
      </c>
      <c r="I178" s="62">
        <v>3.3879999999999999</v>
      </c>
      <c r="J178" s="37">
        <v>70</v>
      </c>
      <c r="K178" s="37" t="s">
        <v>97</v>
      </c>
      <c r="L178" s="37" t="s">
        <v>126</v>
      </c>
      <c r="M178" s="38" t="s">
        <v>86</v>
      </c>
      <c r="N178" s="38"/>
      <c r="O178" s="37">
        <v>365</v>
      </c>
      <c r="P178" s="48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8" s="415"/>
      <c r="R178" s="415"/>
      <c r="S178" s="415"/>
      <c r="T178" s="416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11" t="s">
        <v>305</v>
      </c>
      <c r="AG178" s="81"/>
      <c r="AJ178" s="87" t="s">
        <v>127</v>
      </c>
      <c r="AK178" s="87">
        <v>70</v>
      </c>
      <c r="BB178" s="212" t="s">
        <v>96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306</v>
      </c>
      <c r="B179" s="63" t="s">
        <v>307</v>
      </c>
      <c r="C179" s="36">
        <v>4301132170</v>
      </c>
      <c r="D179" s="413">
        <v>4607111038487</v>
      </c>
      <c r="E179" s="413"/>
      <c r="F179" s="62">
        <v>0.25</v>
      </c>
      <c r="G179" s="37">
        <v>12</v>
      </c>
      <c r="H179" s="62">
        <v>3</v>
      </c>
      <c r="I179" s="62">
        <v>3.7360000000000002</v>
      </c>
      <c r="J179" s="37">
        <v>70</v>
      </c>
      <c r="K179" s="37" t="s">
        <v>97</v>
      </c>
      <c r="L179" s="37" t="s">
        <v>88</v>
      </c>
      <c r="M179" s="38" t="s">
        <v>86</v>
      </c>
      <c r="N179" s="38"/>
      <c r="O179" s="37">
        <v>180</v>
      </c>
      <c r="P179" s="48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9" s="415"/>
      <c r="R179" s="415"/>
      <c r="S179" s="415"/>
      <c r="T179" s="416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13" t="s">
        <v>308</v>
      </c>
      <c r="AG179" s="81"/>
      <c r="AJ179" s="87" t="s">
        <v>89</v>
      </c>
      <c r="AK179" s="87">
        <v>1</v>
      </c>
      <c r="BB179" s="214" t="s">
        <v>96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20"/>
      <c r="B180" s="420"/>
      <c r="C180" s="420"/>
      <c r="D180" s="420"/>
      <c r="E180" s="420"/>
      <c r="F180" s="420"/>
      <c r="G180" s="420"/>
      <c r="H180" s="420"/>
      <c r="I180" s="420"/>
      <c r="J180" s="420"/>
      <c r="K180" s="420"/>
      <c r="L180" s="420"/>
      <c r="M180" s="420"/>
      <c r="N180" s="420"/>
      <c r="O180" s="421"/>
      <c r="P180" s="417" t="s">
        <v>40</v>
      </c>
      <c r="Q180" s="418"/>
      <c r="R180" s="418"/>
      <c r="S180" s="418"/>
      <c r="T180" s="418"/>
      <c r="U180" s="418"/>
      <c r="V180" s="419"/>
      <c r="W180" s="42" t="s">
        <v>39</v>
      </c>
      <c r="X180" s="43">
        <f>IFERROR(SUM(X177:X179),"0")</f>
        <v>0</v>
      </c>
      <c r="Y180" s="43">
        <f>IFERROR(SUM(Y177:Y179),"0")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20"/>
      <c r="B181" s="420"/>
      <c r="C181" s="420"/>
      <c r="D181" s="420"/>
      <c r="E181" s="420"/>
      <c r="F181" s="420"/>
      <c r="G181" s="420"/>
      <c r="H181" s="420"/>
      <c r="I181" s="420"/>
      <c r="J181" s="420"/>
      <c r="K181" s="420"/>
      <c r="L181" s="420"/>
      <c r="M181" s="420"/>
      <c r="N181" s="420"/>
      <c r="O181" s="421"/>
      <c r="P181" s="417" t="s">
        <v>40</v>
      </c>
      <c r="Q181" s="418"/>
      <c r="R181" s="418"/>
      <c r="S181" s="418"/>
      <c r="T181" s="418"/>
      <c r="U181" s="418"/>
      <c r="V181" s="419"/>
      <c r="W181" s="42" t="s">
        <v>0</v>
      </c>
      <c r="X181" s="43">
        <f>IFERROR(SUMPRODUCT(X177:X179*H177:H179),"0")</f>
        <v>0</v>
      </c>
      <c r="Y181" s="43">
        <f>IFERROR(SUMPRODUCT(Y177:Y179*H177:H179),"0")</f>
        <v>0</v>
      </c>
      <c r="Z181" s="42"/>
      <c r="AA181" s="67"/>
      <c r="AB181" s="67"/>
      <c r="AC181" s="67"/>
    </row>
    <row r="182" spans="1:68" ht="14.25" customHeight="1" x14ac:dyDescent="0.25">
      <c r="A182" s="412" t="s">
        <v>309</v>
      </c>
      <c r="B182" s="412"/>
      <c r="C182" s="412"/>
      <c r="D182" s="412"/>
      <c r="E182" s="412"/>
      <c r="F182" s="412"/>
      <c r="G182" s="412"/>
      <c r="H182" s="412"/>
      <c r="I182" s="412"/>
      <c r="J182" s="412"/>
      <c r="K182" s="412"/>
      <c r="L182" s="412"/>
      <c r="M182" s="412"/>
      <c r="N182" s="412"/>
      <c r="O182" s="412"/>
      <c r="P182" s="412"/>
      <c r="Q182" s="412"/>
      <c r="R182" s="412"/>
      <c r="S182" s="412"/>
      <c r="T182" s="412"/>
      <c r="U182" s="412"/>
      <c r="V182" s="412"/>
      <c r="W182" s="412"/>
      <c r="X182" s="412"/>
      <c r="Y182" s="412"/>
      <c r="Z182" s="412"/>
      <c r="AA182" s="66"/>
      <c r="AB182" s="66"/>
      <c r="AC182" s="83"/>
    </row>
    <row r="183" spans="1:68" ht="27" customHeight="1" x14ac:dyDescent="0.25">
      <c r="A183" s="63" t="s">
        <v>310</v>
      </c>
      <c r="B183" s="63" t="s">
        <v>311</v>
      </c>
      <c r="C183" s="36">
        <v>4301051855</v>
      </c>
      <c r="D183" s="413">
        <v>4680115885875</v>
      </c>
      <c r="E183" s="413"/>
      <c r="F183" s="62">
        <v>1</v>
      </c>
      <c r="G183" s="37">
        <v>9</v>
      </c>
      <c r="H183" s="62">
        <v>9</v>
      </c>
      <c r="I183" s="62">
        <v>9.4350000000000005</v>
      </c>
      <c r="J183" s="37">
        <v>64</v>
      </c>
      <c r="K183" s="37" t="s">
        <v>316</v>
      </c>
      <c r="L183" s="37" t="s">
        <v>88</v>
      </c>
      <c r="M183" s="38" t="s">
        <v>315</v>
      </c>
      <c r="N183" s="38"/>
      <c r="O183" s="37">
        <v>365</v>
      </c>
      <c r="P183" s="484" t="s">
        <v>312</v>
      </c>
      <c r="Q183" s="415"/>
      <c r="R183" s="415"/>
      <c r="S183" s="415"/>
      <c r="T183" s="416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IFERROR(IF(X183="","",X183*0.01898),"")</f>
        <v>0</v>
      </c>
      <c r="AA183" s="68" t="s">
        <v>46</v>
      </c>
      <c r="AB183" s="69" t="s">
        <v>46</v>
      </c>
      <c r="AC183" s="215" t="s">
        <v>313</v>
      </c>
      <c r="AG183" s="81"/>
      <c r="AJ183" s="87" t="s">
        <v>89</v>
      </c>
      <c r="AK183" s="87">
        <v>1</v>
      </c>
      <c r="BB183" s="216" t="s">
        <v>314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20"/>
      <c r="B184" s="420"/>
      <c r="C184" s="420"/>
      <c r="D184" s="420"/>
      <c r="E184" s="420"/>
      <c r="F184" s="420"/>
      <c r="G184" s="420"/>
      <c r="H184" s="420"/>
      <c r="I184" s="420"/>
      <c r="J184" s="420"/>
      <c r="K184" s="420"/>
      <c r="L184" s="420"/>
      <c r="M184" s="420"/>
      <c r="N184" s="420"/>
      <c r="O184" s="421"/>
      <c r="P184" s="417" t="s">
        <v>40</v>
      </c>
      <c r="Q184" s="418"/>
      <c r="R184" s="418"/>
      <c r="S184" s="418"/>
      <c r="T184" s="418"/>
      <c r="U184" s="418"/>
      <c r="V184" s="419"/>
      <c r="W184" s="42" t="s">
        <v>39</v>
      </c>
      <c r="X184" s="43">
        <f>IFERROR(SUM(X183:X183),"0")</f>
        <v>0</v>
      </c>
      <c r="Y184" s="43">
        <f>IFERROR(SUM(Y183:Y183),"0")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420"/>
      <c r="B185" s="420"/>
      <c r="C185" s="420"/>
      <c r="D185" s="420"/>
      <c r="E185" s="420"/>
      <c r="F185" s="420"/>
      <c r="G185" s="420"/>
      <c r="H185" s="420"/>
      <c r="I185" s="420"/>
      <c r="J185" s="420"/>
      <c r="K185" s="420"/>
      <c r="L185" s="420"/>
      <c r="M185" s="420"/>
      <c r="N185" s="420"/>
      <c r="O185" s="421"/>
      <c r="P185" s="417" t="s">
        <v>40</v>
      </c>
      <c r="Q185" s="418"/>
      <c r="R185" s="418"/>
      <c r="S185" s="418"/>
      <c r="T185" s="418"/>
      <c r="U185" s="418"/>
      <c r="V185" s="419"/>
      <c r="W185" s="42" t="s">
        <v>0</v>
      </c>
      <c r="X185" s="43">
        <f>IFERROR(SUMPRODUCT(X183:X183*H183:H183),"0")</f>
        <v>0</v>
      </c>
      <c r="Y185" s="43">
        <f>IFERROR(SUMPRODUCT(Y183:Y183*H183:H183),"0")</f>
        <v>0</v>
      </c>
      <c r="Z185" s="42"/>
      <c r="AA185" s="67"/>
      <c r="AB185" s="67"/>
      <c r="AC185" s="67"/>
    </row>
    <row r="186" spans="1:68" ht="16.5" customHeight="1" x14ac:dyDescent="0.25">
      <c r="A186" s="411" t="s">
        <v>317</v>
      </c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65"/>
      <c r="AB186" s="65"/>
      <c r="AC186" s="82"/>
    </row>
    <row r="187" spans="1:68" ht="14.25" customHeight="1" x14ac:dyDescent="0.25">
      <c r="A187" s="412" t="s">
        <v>317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412"/>
      <c r="AA187" s="66"/>
      <c r="AB187" s="66"/>
      <c r="AC187" s="83"/>
    </row>
    <row r="188" spans="1:68" ht="27" customHeight="1" x14ac:dyDescent="0.25">
      <c r="A188" s="63" t="s">
        <v>318</v>
      </c>
      <c r="B188" s="63" t="s">
        <v>319</v>
      </c>
      <c r="C188" s="36">
        <v>4301133002</v>
      </c>
      <c r="D188" s="413">
        <v>4607111035783</v>
      </c>
      <c r="E188" s="413"/>
      <c r="F188" s="62">
        <v>0.2</v>
      </c>
      <c r="G188" s="37">
        <v>8</v>
      </c>
      <c r="H188" s="62">
        <v>1.6</v>
      </c>
      <c r="I188" s="62">
        <v>2.12</v>
      </c>
      <c r="J188" s="37">
        <v>72</v>
      </c>
      <c r="K188" s="37" t="s">
        <v>265</v>
      </c>
      <c r="L188" s="37" t="s">
        <v>88</v>
      </c>
      <c r="M188" s="38" t="s">
        <v>86</v>
      </c>
      <c r="N188" s="38"/>
      <c r="O188" s="37">
        <v>180</v>
      </c>
      <c r="P188" s="48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8" s="415"/>
      <c r="R188" s="415"/>
      <c r="S188" s="415"/>
      <c r="T188" s="416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IFERROR(IF(X188="","",X188*0.01157),"")</f>
        <v>0</v>
      </c>
      <c r="AA188" s="68" t="s">
        <v>46</v>
      </c>
      <c r="AB188" s="69" t="s">
        <v>46</v>
      </c>
      <c r="AC188" s="217" t="s">
        <v>320</v>
      </c>
      <c r="AG188" s="81"/>
      <c r="AJ188" s="87" t="s">
        <v>89</v>
      </c>
      <c r="AK188" s="87">
        <v>1</v>
      </c>
      <c r="BB188" s="218" t="s">
        <v>96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20"/>
      <c r="B189" s="420"/>
      <c r="C189" s="420"/>
      <c r="D189" s="420"/>
      <c r="E189" s="420"/>
      <c r="F189" s="420"/>
      <c r="G189" s="420"/>
      <c r="H189" s="420"/>
      <c r="I189" s="420"/>
      <c r="J189" s="420"/>
      <c r="K189" s="420"/>
      <c r="L189" s="420"/>
      <c r="M189" s="420"/>
      <c r="N189" s="420"/>
      <c r="O189" s="421"/>
      <c r="P189" s="417" t="s">
        <v>40</v>
      </c>
      <c r="Q189" s="418"/>
      <c r="R189" s="418"/>
      <c r="S189" s="418"/>
      <c r="T189" s="418"/>
      <c r="U189" s="418"/>
      <c r="V189" s="419"/>
      <c r="W189" s="42" t="s">
        <v>39</v>
      </c>
      <c r="X189" s="43">
        <f>IFERROR(SUM(X188:X188),"0")</f>
        <v>0</v>
      </c>
      <c r="Y189" s="43">
        <f>IFERROR(SUM(Y188:Y188),"0")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420"/>
      <c r="B190" s="420"/>
      <c r="C190" s="420"/>
      <c r="D190" s="420"/>
      <c r="E190" s="420"/>
      <c r="F190" s="420"/>
      <c r="G190" s="420"/>
      <c r="H190" s="420"/>
      <c r="I190" s="420"/>
      <c r="J190" s="420"/>
      <c r="K190" s="420"/>
      <c r="L190" s="420"/>
      <c r="M190" s="420"/>
      <c r="N190" s="420"/>
      <c r="O190" s="421"/>
      <c r="P190" s="417" t="s">
        <v>40</v>
      </c>
      <c r="Q190" s="418"/>
      <c r="R190" s="418"/>
      <c r="S190" s="418"/>
      <c r="T190" s="418"/>
      <c r="U190" s="418"/>
      <c r="V190" s="419"/>
      <c r="W190" s="42" t="s">
        <v>0</v>
      </c>
      <c r="X190" s="43">
        <f>IFERROR(SUMPRODUCT(X188:X188*H188:H188),"0")</f>
        <v>0</v>
      </c>
      <c r="Y190" s="43">
        <f>IFERROR(SUMPRODUCT(Y188:Y188*H188:H188),"0")</f>
        <v>0</v>
      </c>
      <c r="Z190" s="42"/>
      <c r="AA190" s="67"/>
      <c r="AB190" s="67"/>
      <c r="AC190" s="67"/>
    </row>
    <row r="191" spans="1:68" ht="27.75" customHeight="1" x14ac:dyDescent="0.2">
      <c r="A191" s="410" t="s">
        <v>321</v>
      </c>
      <c r="B191" s="410"/>
      <c r="C191" s="410"/>
      <c r="D191" s="410"/>
      <c r="E191" s="410"/>
      <c r="F191" s="410"/>
      <c r="G191" s="410"/>
      <c r="H191" s="410"/>
      <c r="I191" s="410"/>
      <c r="J191" s="410"/>
      <c r="K191" s="410"/>
      <c r="L191" s="410"/>
      <c r="M191" s="410"/>
      <c r="N191" s="410"/>
      <c r="O191" s="410"/>
      <c r="P191" s="410"/>
      <c r="Q191" s="410"/>
      <c r="R191" s="410"/>
      <c r="S191" s="410"/>
      <c r="T191" s="410"/>
      <c r="U191" s="410"/>
      <c r="V191" s="410"/>
      <c r="W191" s="410"/>
      <c r="X191" s="410"/>
      <c r="Y191" s="410"/>
      <c r="Z191" s="410"/>
      <c r="AA191" s="54"/>
      <c r="AB191" s="54"/>
      <c r="AC191" s="54"/>
    </row>
    <row r="192" spans="1:68" ht="16.5" customHeight="1" x14ac:dyDescent="0.25">
      <c r="A192" s="411" t="s">
        <v>322</v>
      </c>
      <c r="B192" s="411"/>
      <c r="C192" s="411"/>
      <c r="D192" s="411"/>
      <c r="E192" s="411"/>
      <c r="F192" s="411"/>
      <c r="G192" s="411"/>
      <c r="H192" s="411"/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65"/>
      <c r="AB192" s="65"/>
      <c r="AC192" s="82"/>
    </row>
    <row r="193" spans="1:68" ht="14.25" customHeight="1" x14ac:dyDescent="0.25">
      <c r="A193" s="412" t="s">
        <v>156</v>
      </c>
      <c r="B193" s="412"/>
      <c r="C193" s="412"/>
      <c r="D193" s="412"/>
      <c r="E193" s="412"/>
      <c r="F193" s="412"/>
      <c r="G193" s="412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412"/>
      <c r="S193" s="412"/>
      <c r="T193" s="412"/>
      <c r="U193" s="412"/>
      <c r="V193" s="412"/>
      <c r="W193" s="412"/>
      <c r="X193" s="412"/>
      <c r="Y193" s="412"/>
      <c r="Z193" s="412"/>
      <c r="AA193" s="66"/>
      <c r="AB193" s="66"/>
      <c r="AC193" s="83"/>
    </row>
    <row r="194" spans="1:68" ht="27" customHeight="1" x14ac:dyDescent="0.25">
      <c r="A194" s="63" t="s">
        <v>323</v>
      </c>
      <c r="B194" s="63" t="s">
        <v>324</v>
      </c>
      <c r="C194" s="36">
        <v>4301135707</v>
      </c>
      <c r="D194" s="413">
        <v>4620207490198</v>
      </c>
      <c r="E194" s="413"/>
      <c r="F194" s="62">
        <v>0.2</v>
      </c>
      <c r="G194" s="37">
        <v>12</v>
      </c>
      <c r="H194" s="62">
        <v>2.4</v>
      </c>
      <c r="I194" s="62">
        <v>3.1036000000000001</v>
      </c>
      <c r="J194" s="37">
        <v>70</v>
      </c>
      <c r="K194" s="37" t="s">
        <v>97</v>
      </c>
      <c r="L194" s="37" t="s">
        <v>88</v>
      </c>
      <c r="M194" s="38" t="s">
        <v>86</v>
      </c>
      <c r="N194" s="38"/>
      <c r="O194" s="37">
        <v>180</v>
      </c>
      <c r="P194" s="48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4" s="415"/>
      <c r="R194" s="415"/>
      <c r="S194" s="415"/>
      <c r="T194" s="416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19" t="s">
        <v>325</v>
      </c>
      <c r="AG194" s="81"/>
      <c r="AJ194" s="87" t="s">
        <v>89</v>
      </c>
      <c r="AK194" s="87">
        <v>1</v>
      </c>
      <c r="BB194" s="220" t="s">
        <v>96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326</v>
      </c>
      <c r="B195" s="63" t="s">
        <v>327</v>
      </c>
      <c r="C195" s="36">
        <v>4301135719</v>
      </c>
      <c r="D195" s="413">
        <v>4620207490235</v>
      </c>
      <c r="E195" s="413"/>
      <c r="F195" s="62">
        <v>0.2</v>
      </c>
      <c r="G195" s="37">
        <v>12</v>
      </c>
      <c r="H195" s="62">
        <v>2.4</v>
      </c>
      <c r="I195" s="62">
        <v>3.1036000000000001</v>
      </c>
      <c r="J195" s="37">
        <v>70</v>
      </c>
      <c r="K195" s="37" t="s">
        <v>97</v>
      </c>
      <c r="L195" s="37" t="s">
        <v>88</v>
      </c>
      <c r="M195" s="38" t="s">
        <v>86</v>
      </c>
      <c r="N195" s="38"/>
      <c r="O195" s="37">
        <v>180</v>
      </c>
      <c r="P195" s="48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5" s="415"/>
      <c r="R195" s="415"/>
      <c r="S195" s="415"/>
      <c r="T195" s="416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21" t="s">
        <v>328</v>
      </c>
      <c r="AG195" s="81"/>
      <c r="AJ195" s="87" t="s">
        <v>89</v>
      </c>
      <c r="AK195" s="87">
        <v>1</v>
      </c>
      <c r="BB195" s="222" t="s">
        <v>96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329</v>
      </c>
      <c r="B196" s="63" t="s">
        <v>330</v>
      </c>
      <c r="C196" s="36">
        <v>4301135697</v>
      </c>
      <c r="D196" s="413">
        <v>4620207490259</v>
      </c>
      <c r="E196" s="413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97</v>
      </c>
      <c r="L196" s="37" t="s">
        <v>88</v>
      </c>
      <c r="M196" s="38" t="s">
        <v>86</v>
      </c>
      <c r="N196" s="38"/>
      <c r="O196" s="37">
        <v>180</v>
      </c>
      <c r="P196" s="48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6" s="415"/>
      <c r="R196" s="415"/>
      <c r="S196" s="415"/>
      <c r="T196" s="416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23" t="s">
        <v>325</v>
      </c>
      <c r="AG196" s="81"/>
      <c r="AJ196" s="87" t="s">
        <v>89</v>
      </c>
      <c r="AK196" s="87">
        <v>1</v>
      </c>
      <c r="BB196" s="224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331</v>
      </c>
      <c r="B197" s="63" t="s">
        <v>332</v>
      </c>
      <c r="C197" s="36">
        <v>4301135681</v>
      </c>
      <c r="D197" s="413">
        <v>4620207490143</v>
      </c>
      <c r="E197" s="413"/>
      <c r="F197" s="62">
        <v>0.22</v>
      </c>
      <c r="G197" s="37">
        <v>12</v>
      </c>
      <c r="H197" s="62">
        <v>2.64</v>
      </c>
      <c r="I197" s="62">
        <v>3.3435999999999999</v>
      </c>
      <c r="J197" s="37">
        <v>70</v>
      </c>
      <c r="K197" s="37" t="s">
        <v>97</v>
      </c>
      <c r="L197" s="37" t="s">
        <v>88</v>
      </c>
      <c r="M197" s="38" t="s">
        <v>86</v>
      </c>
      <c r="N197" s="38"/>
      <c r="O197" s="37">
        <v>180</v>
      </c>
      <c r="P197" s="48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7" s="415"/>
      <c r="R197" s="415"/>
      <c r="S197" s="415"/>
      <c r="T197" s="416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5" t="s">
        <v>333</v>
      </c>
      <c r="AG197" s="81"/>
      <c r="AJ197" s="87" t="s">
        <v>89</v>
      </c>
      <c r="AK197" s="87">
        <v>1</v>
      </c>
      <c r="BB197" s="226" t="s">
        <v>96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420"/>
      <c r="B198" s="420"/>
      <c r="C198" s="420"/>
      <c r="D198" s="420"/>
      <c r="E198" s="420"/>
      <c r="F198" s="420"/>
      <c r="G198" s="420"/>
      <c r="H198" s="420"/>
      <c r="I198" s="420"/>
      <c r="J198" s="420"/>
      <c r="K198" s="420"/>
      <c r="L198" s="420"/>
      <c r="M198" s="420"/>
      <c r="N198" s="420"/>
      <c r="O198" s="421"/>
      <c r="P198" s="417" t="s">
        <v>40</v>
      </c>
      <c r="Q198" s="418"/>
      <c r="R198" s="418"/>
      <c r="S198" s="418"/>
      <c r="T198" s="418"/>
      <c r="U198" s="418"/>
      <c r="V198" s="419"/>
      <c r="W198" s="42" t="s">
        <v>39</v>
      </c>
      <c r="X198" s="43">
        <f>IFERROR(SUM(X194:X197),"0")</f>
        <v>0</v>
      </c>
      <c r="Y198" s="43">
        <f>IFERROR(SUM(Y194:Y197),"0")</f>
        <v>0</v>
      </c>
      <c r="Z198" s="43">
        <f>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420"/>
      <c r="B199" s="420"/>
      <c r="C199" s="420"/>
      <c r="D199" s="420"/>
      <c r="E199" s="420"/>
      <c r="F199" s="420"/>
      <c r="G199" s="420"/>
      <c r="H199" s="420"/>
      <c r="I199" s="420"/>
      <c r="J199" s="420"/>
      <c r="K199" s="420"/>
      <c r="L199" s="420"/>
      <c r="M199" s="420"/>
      <c r="N199" s="420"/>
      <c r="O199" s="421"/>
      <c r="P199" s="417" t="s">
        <v>40</v>
      </c>
      <c r="Q199" s="418"/>
      <c r="R199" s="418"/>
      <c r="S199" s="418"/>
      <c r="T199" s="418"/>
      <c r="U199" s="418"/>
      <c r="V199" s="419"/>
      <c r="W199" s="42" t="s">
        <v>0</v>
      </c>
      <c r="X199" s="43">
        <f>IFERROR(SUMPRODUCT(X194:X197*H194:H197),"0")</f>
        <v>0</v>
      </c>
      <c r="Y199" s="43">
        <f>IFERROR(SUMPRODUCT(Y194:Y197*H194:H197),"0")</f>
        <v>0</v>
      </c>
      <c r="Z199" s="42"/>
      <c r="AA199" s="67"/>
      <c r="AB199" s="67"/>
      <c r="AC199" s="67"/>
    </row>
    <row r="200" spans="1:68" ht="16.5" customHeight="1" x14ac:dyDescent="0.25">
      <c r="A200" s="411" t="s">
        <v>334</v>
      </c>
      <c r="B200" s="411"/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65"/>
      <c r="AB200" s="65"/>
      <c r="AC200" s="82"/>
    </row>
    <row r="201" spans="1:68" ht="14.25" customHeight="1" x14ac:dyDescent="0.25">
      <c r="A201" s="412" t="s">
        <v>82</v>
      </c>
      <c r="B201" s="412"/>
      <c r="C201" s="412"/>
      <c r="D201" s="412"/>
      <c r="E201" s="412"/>
      <c r="F201" s="412"/>
      <c r="G201" s="412"/>
      <c r="H201" s="412"/>
      <c r="I201" s="412"/>
      <c r="J201" s="412"/>
      <c r="K201" s="412"/>
      <c r="L201" s="412"/>
      <c r="M201" s="412"/>
      <c r="N201" s="412"/>
      <c r="O201" s="412"/>
      <c r="P201" s="412"/>
      <c r="Q201" s="412"/>
      <c r="R201" s="412"/>
      <c r="S201" s="412"/>
      <c r="T201" s="412"/>
      <c r="U201" s="412"/>
      <c r="V201" s="412"/>
      <c r="W201" s="412"/>
      <c r="X201" s="412"/>
      <c r="Y201" s="412"/>
      <c r="Z201" s="412"/>
      <c r="AA201" s="66"/>
      <c r="AB201" s="66"/>
      <c r="AC201" s="83"/>
    </row>
    <row r="202" spans="1:68" ht="16.5" customHeight="1" x14ac:dyDescent="0.25">
      <c r="A202" s="63" t="s">
        <v>335</v>
      </c>
      <c r="B202" s="63" t="s">
        <v>336</v>
      </c>
      <c r="C202" s="36">
        <v>4301070948</v>
      </c>
      <c r="D202" s="413">
        <v>4607111037022</v>
      </c>
      <c r="E202" s="413"/>
      <c r="F202" s="62">
        <v>0.7</v>
      </c>
      <c r="G202" s="37">
        <v>8</v>
      </c>
      <c r="H202" s="62">
        <v>5.6</v>
      </c>
      <c r="I202" s="62">
        <v>5.87</v>
      </c>
      <c r="J202" s="37">
        <v>84</v>
      </c>
      <c r="K202" s="37" t="s">
        <v>87</v>
      </c>
      <c r="L202" s="37" t="s">
        <v>126</v>
      </c>
      <c r="M202" s="38" t="s">
        <v>86</v>
      </c>
      <c r="N202" s="38"/>
      <c r="O202" s="37">
        <v>180</v>
      </c>
      <c r="P202" s="4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2" s="415"/>
      <c r="R202" s="415"/>
      <c r="S202" s="415"/>
      <c r="T202" s="416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27" t="s">
        <v>337</v>
      </c>
      <c r="AG202" s="81"/>
      <c r="AJ202" s="87" t="s">
        <v>127</v>
      </c>
      <c r="AK202" s="87">
        <v>84</v>
      </c>
      <c r="BB202" s="22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338</v>
      </c>
      <c r="B203" s="63" t="s">
        <v>339</v>
      </c>
      <c r="C203" s="36">
        <v>4301070990</v>
      </c>
      <c r="D203" s="413">
        <v>4607111038494</v>
      </c>
      <c r="E203" s="413"/>
      <c r="F203" s="62">
        <v>0.7</v>
      </c>
      <c r="G203" s="37">
        <v>8</v>
      </c>
      <c r="H203" s="62">
        <v>5.6</v>
      </c>
      <c r="I203" s="62">
        <v>5.87</v>
      </c>
      <c r="J203" s="37">
        <v>84</v>
      </c>
      <c r="K203" s="37" t="s">
        <v>87</v>
      </c>
      <c r="L203" s="37" t="s">
        <v>88</v>
      </c>
      <c r="M203" s="38" t="s">
        <v>86</v>
      </c>
      <c r="N203" s="38"/>
      <c r="O203" s="37">
        <v>180</v>
      </c>
      <c r="P203" s="4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3" s="415"/>
      <c r="R203" s="415"/>
      <c r="S203" s="415"/>
      <c r="T203" s="416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29" t="s">
        <v>340</v>
      </c>
      <c r="AG203" s="81"/>
      <c r="AJ203" s="87" t="s">
        <v>89</v>
      </c>
      <c r="AK203" s="87">
        <v>1</v>
      </c>
      <c r="BB203" s="23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341</v>
      </c>
      <c r="B204" s="63" t="s">
        <v>342</v>
      </c>
      <c r="C204" s="36">
        <v>4301070966</v>
      </c>
      <c r="D204" s="413">
        <v>4607111038135</v>
      </c>
      <c r="E204" s="413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231</v>
      </c>
      <c r="M204" s="38" t="s">
        <v>86</v>
      </c>
      <c r="N204" s="38"/>
      <c r="O204" s="37">
        <v>180</v>
      </c>
      <c r="P204" s="49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4" s="415"/>
      <c r="R204" s="415"/>
      <c r="S204" s="415"/>
      <c r="T204" s="416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31" t="s">
        <v>343</v>
      </c>
      <c r="AG204" s="81"/>
      <c r="AJ204" s="87" t="s">
        <v>232</v>
      </c>
      <c r="AK204" s="87">
        <v>12</v>
      </c>
      <c r="BB204" s="23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420"/>
      <c r="B205" s="420"/>
      <c r="C205" s="420"/>
      <c r="D205" s="420"/>
      <c r="E205" s="420"/>
      <c r="F205" s="420"/>
      <c r="G205" s="420"/>
      <c r="H205" s="420"/>
      <c r="I205" s="420"/>
      <c r="J205" s="420"/>
      <c r="K205" s="420"/>
      <c r="L205" s="420"/>
      <c r="M205" s="420"/>
      <c r="N205" s="420"/>
      <c r="O205" s="421"/>
      <c r="P205" s="417" t="s">
        <v>40</v>
      </c>
      <c r="Q205" s="418"/>
      <c r="R205" s="418"/>
      <c r="S205" s="418"/>
      <c r="T205" s="418"/>
      <c r="U205" s="418"/>
      <c r="V205" s="419"/>
      <c r="W205" s="42" t="s">
        <v>39</v>
      </c>
      <c r="X205" s="43">
        <f>IFERROR(SUM(X202:X204),"0")</f>
        <v>0</v>
      </c>
      <c r="Y205" s="43">
        <f>IFERROR(SUM(Y202:Y204),"0")</f>
        <v>0</v>
      </c>
      <c r="Z205" s="43">
        <f>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420"/>
      <c r="B206" s="420"/>
      <c r="C206" s="420"/>
      <c r="D206" s="420"/>
      <c r="E206" s="420"/>
      <c r="F206" s="420"/>
      <c r="G206" s="420"/>
      <c r="H206" s="420"/>
      <c r="I206" s="420"/>
      <c r="J206" s="420"/>
      <c r="K206" s="420"/>
      <c r="L206" s="420"/>
      <c r="M206" s="420"/>
      <c r="N206" s="420"/>
      <c r="O206" s="421"/>
      <c r="P206" s="417" t="s">
        <v>40</v>
      </c>
      <c r="Q206" s="418"/>
      <c r="R206" s="418"/>
      <c r="S206" s="418"/>
      <c r="T206" s="418"/>
      <c r="U206" s="418"/>
      <c r="V206" s="419"/>
      <c r="W206" s="42" t="s">
        <v>0</v>
      </c>
      <c r="X206" s="43">
        <f>IFERROR(SUMPRODUCT(X202:X204*H202:H204),"0")</f>
        <v>0</v>
      </c>
      <c r="Y206" s="43">
        <f>IFERROR(SUMPRODUCT(Y202:Y204*H202:H204),"0")</f>
        <v>0</v>
      </c>
      <c r="Z206" s="42"/>
      <c r="AA206" s="67"/>
      <c r="AB206" s="67"/>
      <c r="AC206" s="67"/>
    </row>
    <row r="207" spans="1:68" ht="16.5" customHeight="1" x14ac:dyDescent="0.25">
      <c r="A207" s="411" t="s">
        <v>344</v>
      </c>
      <c r="B207" s="411"/>
      <c r="C207" s="411"/>
      <c r="D207" s="411"/>
      <c r="E207" s="411"/>
      <c r="F207" s="411"/>
      <c r="G207" s="411"/>
      <c r="H207" s="411"/>
      <c r="I207" s="411"/>
      <c r="J207" s="411"/>
      <c r="K207" s="411"/>
      <c r="L207" s="411"/>
      <c r="M207" s="411"/>
      <c r="N207" s="411"/>
      <c r="O207" s="411"/>
      <c r="P207" s="411"/>
      <c r="Q207" s="411"/>
      <c r="R207" s="411"/>
      <c r="S207" s="411"/>
      <c r="T207" s="411"/>
      <c r="U207" s="411"/>
      <c r="V207" s="411"/>
      <c r="W207" s="411"/>
      <c r="X207" s="411"/>
      <c r="Y207" s="411"/>
      <c r="Z207" s="411"/>
      <c r="AA207" s="65"/>
      <c r="AB207" s="65"/>
      <c r="AC207" s="82"/>
    </row>
    <row r="208" spans="1:68" ht="14.25" customHeight="1" x14ac:dyDescent="0.25">
      <c r="A208" s="412" t="s">
        <v>82</v>
      </c>
      <c r="B208" s="412"/>
      <c r="C208" s="412"/>
      <c r="D208" s="412"/>
      <c r="E208" s="412"/>
      <c r="F208" s="412"/>
      <c r="G208" s="412"/>
      <c r="H208" s="412"/>
      <c r="I208" s="412"/>
      <c r="J208" s="412"/>
      <c r="K208" s="412"/>
      <c r="L208" s="412"/>
      <c r="M208" s="412"/>
      <c r="N208" s="412"/>
      <c r="O208" s="412"/>
      <c r="P208" s="412"/>
      <c r="Q208" s="412"/>
      <c r="R208" s="412"/>
      <c r="S208" s="412"/>
      <c r="T208" s="412"/>
      <c r="U208" s="412"/>
      <c r="V208" s="412"/>
      <c r="W208" s="412"/>
      <c r="X208" s="412"/>
      <c r="Y208" s="412"/>
      <c r="Z208" s="412"/>
      <c r="AA208" s="66"/>
      <c r="AB208" s="66"/>
      <c r="AC208" s="83"/>
    </row>
    <row r="209" spans="1:68" ht="27" customHeight="1" x14ac:dyDescent="0.25">
      <c r="A209" s="63" t="s">
        <v>345</v>
      </c>
      <c r="B209" s="63" t="s">
        <v>346</v>
      </c>
      <c r="C209" s="36">
        <v>4301070996</v>
      </c>
      <c r="D209" s="413">
        <v>4607111038654</v>
      </c>
      <c r="E209" s="413"/>
      <c r="F209" s="62">
        <v>0.4</v>
      </c>
      <c r="G209" s="37">
        <v>16</v>
      </c>
      <c r="H209" s="62">
        <v>6.4</v>
      </c>
      <c r="I209" s="62">
        <v>6.63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9" s="415"/>
      <c r="R209" s="415"/>
      <c r="S209" s="415"/>
      <c r="T209" s="416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ref="Y209:Y214" si="18">IFERROR(IF(X209="","",X209),"")</f>
        <v>0</v>
      </c>
      <c r="Z209" s="41">
        <f t="shared" ref="Z209:Z214" si="19">IFERROR(IF(X209="","",X209*0.0155),"")</f>
        <v>0</v>
      </c>
      <c r="AA209" s="68" t="s">
        <v>46</v>
      </c>
      <c r="AB209" s="69" t="s">
        <v>46</v>
      </c>
      <c r="AC209" s="233" t="s">
        <v>347</v>
      </c>
      <c r="AG209" s="81"/>
      <c r="AJ209" s="87" t="s">
        <v>89</v>
      </c>
      <c r="AK209" s="87">
        <v>1</v>
      </c>
      <c r="BB209" s="234" t="s">
        <v>70</v>
      </c>
      <c r="BM209" s="81">
        <f t="shared" ref="BM209:BM214" si="20">IFERROR(X209*I209,"0")</f>
        <v>0</v>
      </c>
      <c r="BN209" s="81">
        <f t="shared" ref="BN209:BN214" si="21">IFERROR(Y209*I209,"0")</f>
        <v>0</v>
      </c>
      <c r="BO209" s="81">
        <f t="shared" ref="BO209:BO214" si="22">IFERROR(X209/J209,"0")</f>
        <v>0</v>
      </c>
      <c r="BP209" s="81">
        <f t="shared" ref="BP209:BP214" si="23">IFERROR(Y209/J209,"0")</f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4301070997</v>
      </c>
      <c r="D210" s="413">
        <v>4607111038586</v>
      </c>
      <c r="E210" s="413"/>
      <c r="F210" s="62">
        <v>0.7</v>
      </c>
      <c r="G210" s="37">
        <v>8</v>
      </c>
      <c r="H210" s="62">
        <v>5.6</v>
      </c>
      <c r="I210" s="62">
        <v>5.83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0" s="415"/>
      <c r="R210" s="415"/>
      <c r="S210" s="415"/>
      <c r="T210" s="416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si="18"/>
        <v>0</v>
      </c>
      <c r="Z210" s="41">
        <f t="shared" si="19"/>
        <v>0</v>
      </c>
      <c r="AA210" s="68" t="s">
        <v>46</v>
      </c>
      <c r="AB210" s="69" t="s">
        <v>46</v>
      </c>
      <c r="AC210" s="235" t="s">
        <v>347</v>
      </c>
      <c r="AG210" s="81"/>
      <c r="AJ210" s="87" t="s">
        <v>89</v>
      </c>
      <c r="AK210" s="87">
        <v>1</v>
      </c>
      <c r="BB210" s="236" t="s">
        <v>70</v>
      </c>
      <c r="BM210" s="81">
        <f t="shared" si="20"/>
        <v>0</v>
      </c>
      <c r="BN210" s="81">
        <f t="shared" si="21"/>
        <v>0</v>
      </c>
      <c r="BO210" s="81">
        <f t="shared" si="22"/>
        <v>0</v>
      </c>
      <c r="BP210" s="81">
        <f t="shared" si="23"/>
        <v>0</v>
      </c>
    </row>
    <row r="211" spans="1:68" ht="27" customHeight="1" x14ac:dyDescent="0.25">
      <c r="A211" s="63" t="s">
        <v>350</v>
      </c>
      <c r="B211" s="63" t="s">
        <v>351</v>
      </c>
      <c r="C211" s="36">
        <v>4301070962</v>
      </c>
      <c r="D211" s="413">
        <v>4607111038609</v>
      </c>
      <c r="E211" s="413"/>
      <c r="F211" s="62">
        <v>0.4</v>
      </c>
      <c r="G211" s="37">
        <v>16</v>
      </c>
      <c r="H211" s="62">
        <v>6.4</v>
      </c>
      <c r="I211" s="62">
        <v>6.71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9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1" s="415"/>
      <c r="R211" s="415"/>
      <c r="S211" s="415"/>
      <c r="T211" s="416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si="18"/>
        <v>0</v>
      </c>
      <c r="Z211" s="41">
        <f t="shared" si="19"/>
        <v>0</v>
      </c>
      <c r="AA211" s="68" t="s">
        <v>46</v>
      </c>
      <c r="AB211" s="69" t="s">
        <v>46</v>
      </c>
      <c r="AC211" s="237" t="s">
        <v>352</v>
      </c>
      <c r="AG211" s="81"/>
      <c r="AJ211" s="87" t="s">
        <v>89</v>
      </c>
      <c r="AK211" s="87">
        <v>1</v>
      </c>
      <c r="BB211" s="238" t="s">
        <v>70</v>
      </c>
      <c r="BM211" s="81">
        <f t="shared" si="20"/>
        <v>0</v>
      </c>
      <c r="BN211" s="81">
        <f t="shared" si="21"/>
        <v>0</v>
      </c>
      <c r="BO211" s="81">
        <f t="shared" si="22"/>
        <v>0</v>
      </c>
      <c r="BP211" s="81">
        <f t="shared" si="23"/>
        <v>0</v>
      </c>
    </row>
    <row r="212" spans="1:68" ht="27" customHeight="1" x14ac:dyDescent="0.25">
      <c r="A212" s="63" t="s">
        <v>353</v>
      </c>
      <c r="B212" s="63" t="s">
        <v>354</v>
      </c>
      <c r="C212" s="36">
        <v>4301070963</v>
      </c>
      <c r="D212" s="413">
        <v>4607111038630</v>
      </c>
      <c r="E212" s="413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49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2" s="415"/>
      <c r="R212" s="415"/>
      <c r="S212" s="415"/>
      <c r="T212" s="416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39" t="s">
        <v>352</v>
      </c>
      <c r="AG212" s="81"/>
      <c r="AJ212" s="87" t="s">
        <v>89</v>
      </c>
      <c r="AK212" s="87">
        <v>1</v>
      </c>
      <c r="BB212" s="240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355</v>
      </c>
      <c r="B213" s="63" t="s">
        <v>356</v>
      </c>
      <c r="C213" s="36">
        <v>4301070959</v>
      </c>
      <c r="D213" s="413">
        <v>4607111038616</v>
      </c>
      <c r="E213" s="413"/>
      <c r="F213" s="62">
        <v>0.4</v>
      </c>
      <c r="G213" s="37">
        <v>16</v>
      </c>
      <c r="H213" s="62">
        <v>6.4</v>
      </c>
      <c r="I213" s="62">
        <v>6.71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9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3" s="415"/>
      <c r="R213" s="415"/>
      <c r="S213" s="415"/>
      <c r="T213" s="416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41" t="s">
        <v>347</v>
      </c>
      <c r="AG213" s="81"/>
      <c r="AJ213" s="87" t="s">
        <v>89</v>
      </c>
      <c r="AK213" s="87">
        <v>1</v>
      </c>
      <c r="BB213" s="242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357</v>
      </c>
      <c r="B214" s="63" t="s">
        <v>358</v>
      </c>
      <c r="C214" s="36">
        <v>4301070960</v>
      </c>
      <c r="D214" s="413">
        <v>4607111038623</v>
      </c>
      <c r="E214" s="413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87</v>
      </c>
      <c r="L214" s="37" t="s">
        <v>231</v>
      </c>
      <c r="M214" s="38" t="s">
        <v>86</v>
      </c>
      <c r="N214" s="38"/>
      <c r="O214" s="37">
        <v>180</v>
      </c>
      <c r="P214" s="49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4" s="415"/>
      <c r="R214" s="415"/>
      <c r="S214" s="415"/>
      <c r="T214" s="416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43" t="s">
        <v>347</v>
      </c>
      <c r="AG214" s="81"/>
      <c r="AJ214" s="87" t="s">
        <v>232</v>
      </c>
      <c r="AK214" s="87">
        <v>12</v>
      </c>
      <c r="BB214" s="24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0"/>
      <c r="N215" s="420"/>
      <c r="O215" s="421"/>
      <c r="P215" s="417" t="s">
        <v>40</v>
      </c>
      <c r="Q215" s="418"/>
      <c r="R215" s="418"/>
      <c r="S215" s="418"/>
      <c r="T215" s="418"/>
      <c r="U215" s="418"/>
      <c r="V215" s="419"/>
      <c r="W215" s="42" t="s">
        <v>39</v>
      </c>
      <c r="X215" s="43">
        <f>IFERROR(SUM(X209:X214),"0")</f>
        <v>0</v>
      </c>
      <c r="Y215" s="43">
        <f>IFERROR(SUM(Y209:Y214),"0")</f>
        <v>0</v>
      </c>
      <c r="Z215" s="43">
        <f>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420"/>
      <c r="B216" s="420"/>
      <c r="C216" s="420"/>
      <c r="D216" s="420"/>
      <c r="E216" s="420"/>
      <c r="F216" s="420"/>
      <c r="G216" s="420"/>
      <c r="H216" s="420"/>
      <c r="I216" s="420"/>
      <c r="J216" s="420"/>
      <c r="K216" s="420"/>
      <c r="L216" s="420"/>
      <c r="M216" s="420"/>
      <c r="N216" s="420"/>
      <c r="O216" s="421"/>
      <c r="P216" s="417" t="s">
        <v>40</v>
      </c>
      <c r="Q216" s="418"/>
      <c r="R216" s="418"/>
      <c r="S216" s="418"/>
      <c r="T216" s="418"/>
      <c r="U216" s="418"/>
      <c r="V216" s="419"/>
      <c r="W216" s="42" t="s">
        <v>0</v>
      </c>
      <c r="X216" s="43">
        <f>IFERROR(SUMPRODUCT(X209:X214*H209:H214),"0")</f>
        <v>0</v>
      </c>
      <c r="Y216" s="43">
        <f>IFERROR(SUMPRODUCT(Y209:Y214*H209:H214),"0")</f>
        <v>0</v>
      </c>
      <c r="Z216" s="42"/>
      <c r="AA216" s="67"/>
      <c r="AB216" s="67"/>
      <c r="AC216" s="67"/>
    </row>
    <row r="217" spans="1:68" ht="16.5" customHeight="1" x14ac:dyDescent="0.25">
      <c r="A217" s="411" t="s">
        <v>359</v>
      </c>
      <c r="B217" s="411"/>
      <c r="C217" s="411"/>
      <c r="D217" s="411"/>
      <c r="E217" s="411"/>
      <c r="F217" s="411"/>
      <c r="G217" s="411"/>
      <c r="H217" s="411"/>
      <c r="I217" s="411"/>
      <c r="J217" s="411"/>
      <c r="K217" s="411"/>
      <c r="L217" s="411"/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1"/>
      <c r="Y217" s="411"/>
      <c r="Z217" s="411"/>
      <c r="AA217" s="65"/>
      <c r="AB217" s="65"/>
      <c r="AC217" s="82"/>
    </row>
    <row r="218" spans="1:68" ht="14.25" customHeight="1" x14ac:dyDescent="0.25">
      <c r="A218" s="412" t="s">
        <v>82</v>
      </c>
      <c r="B218" s="412"/>
      <c r="C218" s="412"/>
      <c r="D218" s="412"/>
      <c r="E218" s="412"/>
      <c r="F218" s="412"/>
      <c r="G218" s="412"/>
      <c r="H218" s="412"/>
      <c r="I218" s="412"/>
      <c r="J218" s="412"/>
      <c r="K218" s="412"/>
      <c r="L218" s="412"/>
      <c r="M218" s="412"/>
      <c r="N218" s="412"/>
      <c r="O218" s="412"/>
      <c r="P218" s="412"/>
      <c r="Q218" s="412"/>
      <c r="R218" s="412"/>
      <c r="S218" s="412"/>
      <c r="T218" s="412"/>
      <c r="U218" s="412"/>
      <c r="V218" s="412"/>
      <c r="W218" s="412"/>
      <c r="X218" s="412"/>
      <c r="Y218" s="412"/>
      <c r="Z218" s="412"/>
      <c r="AA218" s="66"/>
      <c r="AB218" s="66"/>
      <c r="AC218" s="83"/>
    </row>
    <row r="219" spans="1:68" ht="27" customHeight="1" x14ac:dyDescent="0.25">
      <c r="A219" s="63" t="s">
        <v>360</v>
      </c>
      <c r="B219" s="63" t="s">
        <v>361</v>
      </c>
      <c r="C219" s="36">
        <v>4301070917</v>
      </c>
      <c r="D219" s="413">
        <v>4607111035912</v>
      </c>
      <c r="E219" s="413"/>
      <c r="F219" s="62">
        <v>0.43</v>
      </c>
      <c r="G219" s="37">
        <v>16</v>
      </c>
      <c r="H219" s="62">
        <v>6.88</v>
      </c>
      <c r="I219" s="62">
        <v>7.19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9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9" s="415"/>
      <c r="R219" s="415"/>
      <c r="S219" s="415"/>
      <c r="T219" s="416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5" t="s">
        <v>362</v>
      </c>
      <c r="AG219" s="81"/>
      <c r="AJ219" s="87" t="s">
        <v>89</v>
      </c>
      <c r="AK219" s="87">
        <v>1</v>
      </c>
      <c r="BB219" s="246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27" customHeight="1" x14ac:dyDescent="0.25">
      <c r="A220" s="63" t="s">
        <v>363</v>
      </c>
      <c r="B220" s="63" t="s">
        <v>364</v>
      </c>
      <c r="C220" s="36">
        <v>4301070920</v>
      </c>
      <c r="D220" s="413">
        <v>4607111035929</v>
      </c>
      <c r="E220" s="413"/>
      <c r="F220" s="62">
        <v>0.9</v>
      </c>
      <c r="G220" s="37">
        <v>8</v>
      </c>
      <c r="H220" s="62">
        <v>7.2</v>
      </c>
      <c r="I220" s="62">
        <v>7.47</v>
      </c>
      <c r="J220" s="37">
        <v>84</v>
      </c>
      <c r="K220" s="37" t="s">
        <v>87</v>
      </c>
      <c r="L220" s="37" t="s">
        <v>126</v>
      </c>
      <c r="M220" s="38" t="s">
        <v>86</v>
      </c>
      <c r="N220" s="38"/>
      <c r="O220" s="37">
        <v>180</v>
      </c>
      <c r="P220" s="5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0" s="415"/>
      <c r="R220" s="415"/>
      <c r="S220" s="415"/>
      <c r="T220" s="416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47" t="s">
        <v>362</v>
      </c>
      <c r="AG220" s="81"/>
      <c r="AJ220" s="87" t="s">
        <v>127</v>
      </c>
      <c r="AK220" s="87">
        <v>84</v>
      </c>
      <c r="BB220" s="248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365</v>
      </c>
      <c r="B221" s="63" t="s">
        <v>366</v>
      </c>
      <c r="C221" s="36">
        <v>4301070915</v>
      </c>
      <c r="D221" s="413">
        <v>4607111035882</v>
      </c>
      <c r="E221" s="413"/>
      <c r="F221" s="62">
        <v>0.43</v>
      </c>
      <c r="G221" s="37">
        <v>16</v>
      </c>
      <c r="H221" s="62">
        <v>6.88</v>
      </c>
      <c r="I221" s="62">
        <v>7.19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5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415"/>
      <c r="R221" s="415"/>
      <c r="S221" s="415"/>
      <c r="T221" s="416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49" t="s">
        <v>367</v>
      </c>
      <c r="AG221" s="81"/>
      <c r="AJ221" s="87" t="s">
        <v>89</v>
      </c>
      <c r="AK221" s="87">
        <v>1</v>
      </c>
      <c r="BB221" s="25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368</v>
      </c>
      <c r="B222" s="63" t="s">
        <v>369</v>
      </c>
      <c r="C222" s="36">
        <v>4301070921</v>
      </c>
      <c r="D222" s="413">
        <v>4607111035905</v>
      </c>
      <c r="E222" s="413"/>
      <c r="F222" s="62">
        <v>0.9</v>
      </c>
      <c r="G222" s="37">
        <v>8</v>
      </c>
      <c r="H222" s="62">
        <v>7.2</v>
      </c>
      <c r="I222" s="62">
        <v>7.47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50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415"/>
      <c r="R222" s="415"/>
      <c r="S222" s="415"/>
      <c r="T222" s="416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1" t="s">
        <v>367</v>
      </c>
      <c r="AG222" s="81"/>
      <c r="AJ222" s="87" t="s">
        <v>89</v>
      </c>
      <c r="AK222" s="87">
        <v>1</v>
      </c>
      <c r="BB222" s="25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420"/>
      <c r="B223" s="420"/>
      <c r="C223" s="420"/>
      <c r="D223" s="420"/>
      <c r="E223" s="420"/>
      <c r="F223" s="420"/>
      <c r="G223" s="420"/>
      <c r="H223" s="420"/>
      <c r="I223" s="420"/>
      <c r="J223" s="420"/>
      <c r="K223" s="420"/>
      <c r="L223" s="420"/>
      <c r="M223" s="420"/>
      <c r="N223" s="420"/>
      <c r="O223" s="421"/>
      <c r="P223" s="417" t="s">
        <v>40</v>
      </c>
      <c r="Q223" s="418"/>
      <c r="R223" s="418"/>
      <c r="S223" s="418"/>
      <c r="T223" s="418"/>
      <c r="U223" s="418"/>
      <c r="V223" s="419"/>
      <c r="W223" s="42" t="s">
        <v>39</v>
      </c>
      <c r="X223" s="43">
        <f>IFERROR(SUM(X219:X222),"0")</f>
        <v>0</v>
      </c>
      <c r="Y223" s="43">
        <f>IFERROR(SUM(Y219:Y222),"0")</f>
        <v>0</v>
      </c>
      <c r="Z223" s="43">
        <f>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0"/>
      <c r="N224" s="420"/>
      <c r="O224" s="421"/>
      <c r="P224" s="417" t="s">
        <v>40</v>
      </c>
      <c r="Q224" s="418"/>
      <c r="R224" s="418"/>
      <c r="S224" s="418"/>
      <c r="T224" s="418"/>
      <c r="U224" s="418"/>
      <c r="V224" s="419"/>
      <c r="W224" s="42" t="s">
        <v>0</v>
      </c>
      <c r="X224" s="43">
        <f>IFERROR(SUMPRODUCT(X219:X222*H219:H222),"0")</f>
        <v>0</v>
      </c>
      <c r="Y224" s="43">
        <f>IFERROR(SUMPRODUCT(Y219:Y222*H219:H222),"0")</f>
        <v>0</v>
      </c>
      <c r="Z224" s="42"/>
      <c r="AA224" s="67"/>
      <c r="AB224" s="67"/>
      <c r="AC224" s="67"/>
    </row>
    <row r="225" spans="1:68" ht="16.5" customHeight="1" x14ac:dyDescent="0.25">
      <c r="A225" s="411" t="s">
        <v>370</v>
      </c>
      <c r="B225" s="411"/>
      <c r="C225" s="411"/>
      <c r="D225" s="411"/>
      <c r="E225" s="411"/>
      <c r="F225" s="411"/>
      <c r="G225" s="411"/>
      <c r="H225" s="411"/>
      <c r="I225" s="411"/>
      <c r="J225" s="411"/>
      <c r="K225" s="411"/>
      <c r="L225" s="411"/>
      <c r="M225" s="411"/>
      <c r="N225" s="411"/>
      <c r="O225" s="411"/>
      <c r="P225" s="411"/>
      <c r="Q225" s="411"/>
      <c r="R225" s="411"/>
      <c r="S225" s="411"/>
      <c r="T225" s="411"/>
      <c r="U225" s="411"/>
      <c r="V225" s="411"/>
      <c r="W225" s="411"/>
      <c r="X225" s="411"/>
      <c r="Y225" s="411"/>
      <c r="Z225" s="411"/>
      <c r="AA225" s="65"/>
      <c r="AB225" s="65"/>
      <c r="AC225" s="82"/>
    </row>
    <row r="226" spans="1:68" ht="14.25" customHeight="1" x14ac:dyDescent="0.25">
      <c r="A226" s="412" t="s">
        <v>82</v>
      </c>
      <c r="B226" s="412"/>
      <c r="C226" s="412"/>
      <c r="D226" s="412"/>
      <c r="E226" s="412"/>
      <c r="F226" s="412"/>
      <c r="G226" s="412"/>
      <c r="H226" s="412"/>
      <c r="I226" s="412"/>
      <c r="J226" s="412"/>
      <c r="K226" s="412"/>
      <c r="L226" s="412"/>
      <c r="M226" s="412"/>
      <c r="N226" s="412"/>
      <c r="O226" s="412"/>
      <c r="P226" s="412"/>
      <c r="Q226" s="412"/>
      <c r="R226" s="412"/>
      <c r="S226" s="412"/>
      <c r="T226" s="412"/>
      <c r="U226" s="412"/>
      <c r="V226" s="412"/>
      <c r="W226" s="412"/>
      <c r="X226" s="412"/>
      <c r="Y226" s="412"/>
      <c r="Z226" s="412"/>
      <c r="AA226" s="66"/>
      <c r="AB226" s="66"/>
      <c r="AC226" s="83"/>
    </row>
    <row r="227" spans="1:68" ht="16.5" customHeight="1" x14ac:dyDescent="0.25">
      <c r="A227" s="63" t="s">
        <v>371</v>
      </c>
      <c r="B227" s="63" t="s">
        <v>372</v>
      </c>
      <c r="C227" s="36">
        <v>4301070912</v>
      </c>
      <c r="D227" s="413">
        <v>4607111037213</v>
      </c>
      <c r="E227" s="413"/>
      <c r="F227" s="62">
        <v>0.4</v>
      </c>
      <c r="G227" s="37">
        <v>8</v>
      </c>
      <c r="H227" s="62">
        <v>3.2</v>
      </c>
      <c r="I227" s="62">
        <v>3.44</v>
      </c>
      <c r="J227" s="37">
        <v>144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5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7" s="415"/>
      <c r="R227" s="415"/>
      <c r="S227" s="415"/>
      <c r="T227" s="416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IFERROR(IF(X227="","",X227*0.00866),"")</f>
        <v>0</v>
      </c>
      <c r="AA227" s="68" t="s">
        <v>46</v>
      </c>
      <c r="AB227" s="69" t="s">
        <v>46</v>
      </c>
      <c r="AC227" s="253" t="s">
        <v>373</v>
      </c>
      <c r="AG227" s="81"/>
      <c r="AJ227" s="87" t="s">
        <v>89</v>
      </c>
      <c r="AK227" s="87">
        <v>1</v>
      </c>
      <c r="BB227" s="254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20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0"/>
      <c r="N228" s="420"/>
      <c r="O228" s="421"/>
      <c r="P228" s="417" t="s">
        <v>40</v>
      </c>
      <c r="Q228" s="418"/>
      <c r="R228" s="418"/>
      <c r="S228" s="418"/>
      <c r="T228" s="418"/>
      <c r="U228" s="418"/>
      <c r="V228" s="419"/>
      <c r="W228" s="42" t="s">
        <v>39</v>
      </c>
      <c r="X228" s="43">
        <f>IFERROR(SUM(X227:X227),"0")</f>
        <v>0</v>
      </c>
      <c r="Y228" s="43">
        <f>IFERROR(SUM(Y227:Y227),"0")</f>
        <v>0</v>
      </c>
      <c r="Z228" s="43">
        <f>IFERROR(IF(Z227="",0,Z227),"0")</f>
        <v>0</v>
      </c>
      <c r="AA228" s="67"/>
      <c r="AB228" s="67"/>
      <c r="AC228" s="67"/>
    </row>
    <row r="229" spans="1:68" x14ac:dyDescent="0.2">
      <c r="A229" s="420"/>
      <c r="B229" s="420"/>
      <c r="C229" s="420"/>
      <c r="D229" s="420"/>
      <c r="E229" s="420"/>
      <c r="F229" s="420"/>
      <c r="G229" s="420"/>
      <c r="H229" s="420"/>
      <c r="I229" s="420"/>
      <c r="J229" s="420"/>
      <c r="K229" s="420"/>
      <c r="L229" s="420"/>
      <c r="M229" s="420"/>
      <c r="N229" s="420"/>
      <c r="O229" s="421"/>
      <c r="P229" s="417" t="s">
        <v>40</v>
      </c>
      <c r="Q229" s="418"/>
      <c r="R229" s="418"/>
      <c r="S229" s="418"/>
      <c r="T229" s="418"/>
      <c r="U229" s="418"/>
      <c r="V229" s="419"/>
      <c r="W229" s="42" t="s">
        <v>0</v>
      </c>
      <c r="X229" s="43">
        <f>IFERROR(SUMPRODUCT(X227:X227*H227:H227),"0")</f>
        <v>0</v>
      </c>
      <c r="Y229" s="43">
        <f>IFERROR(SUMPRODUCT(Y227:Y227*H227:H227),"0")</f>
        <v>0</v>
      </c>
      <c r="Z229" s="42"/>
      <c r="AA229" s="67"/>
      <c r="AB229" s="67"/>
      <c r="AC229" s="67"/>
    </row>
    <row r="230" spans="1:68" ht="16.5" customHeight="1" x14ac:dyDescent="0.25">
      <c r="A230" s="411" t="s">
        <v>374</v>
      </c>
      <c r="B230" s="411"/>
      <c r="C230" s="411"/>
      <c r="D230" s="411"/>
      <c r="E230" s="411"/>
      <c r="F230" s="411"/>
      <c r="G230" s="411"/>
      <c r="H230" s="411"/>
      <c r="I230" s="411"/>
      <c r="J230" s="411"/>
      <c r="K230" s="411"/>
      <c r="L230" s="411"/>
      <c r="M230" s="411"/>
      <c r="N230" s="411"/>
      <c r="O230" s="411"/>
      <c r="P230" s="411"/>
      <c r="Q230" s="411"/>
      <c r="R230" s="411"/>
      <c r="S230" s="411"/>
      <c r="T230" s="411"/>
      <c r="U230" s="411"/>
      <c r="V230" s="411"/>
      <c r="W230" s="411"/>
      <c r="X230" s="411"/>
      <c r="Y230" s="411"/>
      <c r="Z230" s="411"/>
      <c r="AA230" s="65"/>
      <c r="AB230" s="65"/>
      <c r="AC230" s="82"/>
    </row>
    <row r="231" spans="1:68" ht="14.25" customHeight="1" x14ac:dyDescent="0.25">
      <c r="A231" s="412" t="s">
        <v>82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412"/>
      <c r="AA231" s="66"/>
      <c r="AB231" s="66"/>
      <c r="AC231" s="83"/>
    </row>
    <row r="232" spans="1:68" ht="27" customHeight="1" x14ac:dyDescent="0.25">
      <c r="A232" s="63" t="s">
        <v>375</v>
      </c>
      <c r="B232" s="63" t="s">
        <v>376</v>
      </c>
      <c r="C232" s="36">
        <v>4301071093</v>
      </c>
      <c r="D232" s="413">
        <v>4620207490709</v>
      </c>
      <c r="E232" s="413"/>
      <c r="F232" s="62">
        <v>0.65</v>
      </c>
      <c r="G232" s="37">
        <v>8</v>
      </c>
      <c r="H232" s="62">
        <v>5.2</v>
      </c>
      <c r="I232" s="62">
        <v>5.47</v>
      </c>
      <c r="J232" s="37">
        <v>84</v>
      </c>
      <c r="K232" s="37" t="s">
        <v>87</v>
      </c>
      <c r="L232" s="37" t="s">
        <v>88</v>
      </c>
      <c r="M232" s="38" t="s">
        <v>86</v>
      </c>
      <c r="N232" s="38"/>
      <c r="O232" s="37">
        <v>180</v>
      </c>
      <c r="P232" s="504" t="s">
        <v>377</v>
      </c>
      <c r="Q232" s="415"/>
      <c r="R232" s="415"/>
      <c r="S232" s="415"/>
      <c r="T232" s="416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146</v>
      </c>
      <c r="AC232" s="255" t="s">
        <v>378</v>
      </c>
      <c r="AG232" s="81"/>
      <c r="AJ232" s="87" t="s">
        <v>89</v>
      </c>
      <c r="AK232" s="87">
        <v>1</v>
      </c>
      <c r="BB232" s="256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20"/>
      <c r="B233" s="420"/>
      <c r="C233" s="420"/>
      <c r="D233" s="420"/>
      <c r="E233" s="420"/>
      <c r="F233" s="420"/>
      <c r="G233" s="420"/>
      <c r="H233" s="420"/>
      <c r="I233" s="420"/>
      <c r="J233" s="420"/>
      <c r="K233" s="420"/>
      <c r="L233" s="420"/>
      <c r="M233" s="420"/>
      <c r="N233" s="420"/>
      <c r="O233" s="421"/>
      <c r="P233" s="417" t="s">
        <v>40</v>
      </c>
      <c r="Q233" s="418"/>
      <c r="R233" s="418"/>
      <c r="S233" s="418"/>
      <c r="T233" s="418"/>
      <c r="U233" s="418"/>
      <c r="V233" s="419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x14ac:dyDescent="0.2">
      <c r="A234" s="420"/>
      <c r="B234" s="420"/>
      <c r="C234" s="420"/>
      <c r="D234" s="420"/>
      <c r="E234" s="420"/>
      <c r="F234" s="420"/>
      <c r="G234" s="420"/>
      <c r="H234" s="420"/>
      <c r="I234" s="420"/>
      <c r="J234" s="420"/>
      <c r="K234" s="420"/>
      <c r="L234" s="420"/>
      <c r="M234" s="420"/>
      <c r="N234" s="420"/>
      <c r="O234" s="421"/>
      <c r="P234" s="417" t="s">
        <v>40</v>
      </c>
      <c r="Q234" s="418"/>
      <c r="R234" s="418"/>
      <c r="S234" s="418"/>
      <c r="T234" s="418"/>
      <c r="U234" s="418"/>
      <c r="V234" s="419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4.25" customHeight="1" x14ac:dyDescent="0.25">
      <c r="A235" s="412" t="s">
        <v>156</v>
      </c>
      <c r="B235" s="412"/>
      <c r="C235" s="412"/>
      <c r="D235" s="412"/>
      <c r="E235" s="412"/>
      <c r="F235" s="412"/>
      <c r="G235" s="412"/>
      <c r="H235" s="412"/>
      <c r="I235" s="412"/>
      <c r="J235" s="412"/>
      <c r="K235" s="412"/>
      <c r="L235" s="412"/>
      <c r="M235" s="412"/>
      <c r="N235" s="412"/>
      <c r="O235" s="412"/>
      <c r="P235" s="412"/>
      <c r="Q235" s="412"/>
      <c r="R235" s="412"/>
      <c r="S235" s="412"/>
      <c r="T235" s="412"/>
      <c r="U235" s="412"/>
      <c r="V235" s="412"/>
      <c r="W235" s="412"/>
      <c r="X235" s="412"/>
      <c r="Y235" s="412"/>
      <c r="Z235" s="412"/>
      <c r="AA235" s="66"/>
      <c r="AB235" s="66"/>
      <c r="AC235" s="83"/>
    </row>
    <row r="236" spans="1:68" ht="27" customHeight="1" x14ac:dyDescent="0.25">
      <c r="A236" s="63" t="s">
        <v>379</v>
      </c>
      <c r="B236" s="63" t="s">
        <v>380</v>
      </c>
      <c r="C236" s="36">
        <v>4301135692</v>
      </c>
      <c r="D236" s="413">
        <v>4620207490570</v>
      </c>
      <c r="E236" s="413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97</v>
      </c>
      <c r="L236" s="37" t="s">
        <v>88</v>
      </c>
      <c r="M236" s="38" t="s">
        <v>86</v>
      </c>
      <c r="N236" s="38"/>
      <c r="O236" s="37">
        <v>180</v>
      </c>
      <c r="P236" s="505" t="s">
        <v>381</v>
      </c>
      <c r="Q236" s="415"/>
      <c r="R236" s="415"/>
      <c r="S236" s="415"/>
      <c r="T236" s="416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57" t="s">
        <v>382</v>
      </c>
      <c r="AG236" s="81"/>
      <c r="AJ236" s="87" t="s">
        <v>89</v>
      </c>
      <c r="AK236" s="87">
        <v>1</v>
      </c>
      <c r="BB236" s="258" t="s">
        <v>96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383</v>
      </c>
      <c r="B237" s="63" t="s">
        <v>384</v>
      </c>
      <c r="C237" s="36">
        <v>4301135691</v>
      </c>
      <c r="D237" s="413">
        <v>4620207490549</v>
      </c>
      <c r="E237" s="413"/>
      <c r="F237" s="62">
        <v>0.2</v>
      </c>
      <c r="G237" s="37">
        <v>12</v>
      </c>
      <c r="H237" s="62">
        <v>2.4</v>
      </c>
      <c r="I237" s="62">
        <v>3.1036000000000001</v>
      </c>
      <c r="J237" s="37">
        <v>70</v>
      </c>
      <c r="K237" s="37" t="s">
        <v>97</v>
      </c>
      <c r="L237" s="37" t="s">
        <v>88</v>
      </c>
      <c r="M237" s="38" t="s">
        <v>86</v>
      </c>
      <c r="N237" s="38"/>
      <c r="O237" s="37">
        <v>180</v>
      </c>
      <c r="P237" s="506" t="s">
        <v>385</v>
      </c>
      <c r="Q237" s="415"/>
      <c r="R237" s="415"/>
      <c r="S237" s="415"/>
      <c r="T237" s="416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59" t="s">
        <v>382</v>
      </c>
      <c r="AG237" s="81"/>
      <c r="AJ237" s="87" t="s">
        <v>89</v>
      </c>
      <c r="AK237" s="87">
        <v>1</v>
      </c>
      <c r="BB237" s="260" t="s">
        <v>96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27" customHeight="1" x14ac:dyDescent="0.25">
      <c r="A238" s="63" t="s">
        <v>386</v>
      </c>
      <c r="B238" s="63" t="s">
        <v>387</v>
      </c>
      <c r="C238" s="36">
        <v>4301135694</v>
      </c>
      <c r="D238" s="413">
        <v>4620207490501</v>
      </c>
      <c r="E238" s="413"/>
      <c r="F238" s="62">
        <v>0.2</v>
      </c>
      <c r="G238" s="37">
        <v>12</v>
      </c>
      <c r="H238" s="62">
        <v>2.4</v>
      </c>
      <c r="I238" s="62">
        <v>3.1036000000000001</v>
      </c>
      <c r="J238" s="37">
        <v>70</v>
      </c>
      <c r="K238" s="37" t="s">
        <v>97</v>
      </c>
      <c r="L238" s="37" t="s">
        <v>88</v>
      </c>
      <c r="M238" s="38" t="s">
        <v>86</v>
      </c>
      <c r="N238" s="38"/>
      <c r="O238" s="37">
        <v>180</v>
      </c>
      <c r="P238" s="507" t="s">
        <v>388</v>
      </c>
      <c r="Q238" s="415"/>
      <c r="R238" s="415"/>
      <c r="S238" s="415"/>
      <c r="T238" s="416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61" t="s">
        <v>382</v>
      </c>
      <c r="AG238" s="81"/>
      <c r="AJ238" s="87" t="s">
        <v>89</v>
      </c>
      <c r="AK238" s="87">
        <v>1</v>
      </c>
      <c r="BB238" s="262" t="s">
        <v>96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420"/>
      <c r="B239" s="420"/>
      <c r="C239" s="420"/>
      <c r="D239" s="420"/>
      <c r="E239" s="420"/>
      <c r="F239" s="420"/>
      <c r="G239" s="420"/>
      <c r="H239" s="420"/>
      <c r="I239" s="420"/>
      <c r="J239" s="420"/>
      <c r="K239" s="420"/>
      <c r="L239" s="420"/>
      <c r="M239" s="420"/>
      <c r="N239" s="420"/>
      <c r="O239" s="421"/>
      <c r="P239" s="417" t="s">
        <v>40</v>
      </c>
      <c r="Q239" s="418"/>
      <c r="R239" s="418"/>
      <c r="S239" s="418"/>
      <c r="T239" s="418"/>
      <c r="U239" s="418"/>
      <c r="V239" s="419"/>
      <c r="W239" s="42" t="s">
        <v>39</v>
      </c>
      <c r="X239" s="43">
        <f>IFERROR(SUM(X236:X238),"0")</f>
        <v>0</v>
      </c>
      <c r="Y239" s="43">
        <f>IFERROR(SUM(Y236:Y238),"0")</f>
        <v>0</v>
      </c>
      <c r="Z239" s="43">
        <f>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420"/>
      <c r="B240" s="420"/>
      <c r="C240" s="420"/>
      <c r="D240" s="420"/>
      <c r="E240" s="420"/>
      <c r="F240" s="420"/>
      <c r="G240" s="420"/>
      <c r="H240" s="420"/>
      <c r="I240" s="420"/>
      <c r="J240" s="420"/>
      <c r="K240" s="420"/>
      <c r="L240" s="420"/>
      <c r="M240" s="420"/>
      <c r="N240" s="420"/>
      <c r="O240" s="421"/>
      <c r="P240" s="417" t="s">
        <v>40</v>
      </c>
      <c r="Q240" s="418"/>
      <c r="R240" s="418"/>
      <c r="S240" s="418"/>
      <c r="T240" s="418"/>
      <c r="U240" s="418"/>
      <c r="V240" s="419"/>
      <c r="W240" s="42" t="s">
        <v>0</v>
      </c>
      <c r="X240" s="43">
        <f>IFERROR(SUMPRODUCT(X236:X238*H236:H238),"0")</f>
        <v>0</v>
      </c>
      <c r="Y240" s="43">
        <f>IFERROR(SUMPRODUCT(Y236:Y238*H236:H238),"0")</f>
        <v>0</v>
      </c>
      <c r="Z240" s="42"/>
      <c r="AA240" s="67"/>
      <c r="AB240" s="67"/>
      <c r="AC240" s="67"/>
    </row>
    <row r="241" spans="1:68" ht="16.5" customHeight="1" x14ac:dyDescent="0.25">
      <c r="A241" s="411" t="s">
        <v>389</v>
      </c>
      <c r="B241" s="411"/>
      <c r="C241" s="411"/>
      <c r="D241" s="411"/>
      <c r="E241" s="411"/>
      <c r="F241" s="411"/>
      <c r="G241" s="411"/>
      <c r="H241" s="411"/>
      <c r="I241" s="411"/>
      <c r="J241" s="411"/>
      <c r="K241" s="411"/>
      <c r="L241" s="411"/>
      <c r="M241" s="411"/>
      <c r="N241" s="411"/>
      <c r="O241" s="411"/>
      <c r="P241" s="411"/>
      <c r="Q241" s="411"/>
      <c r="R241" s="411"/>
      <c r="S241" s="411"/>
      <c r="T241" s="411"/>
      <c r="U241" s="411"/>
      <c r="V241" s="411"/>
      <c r="W241" s="411"/>
      <c r="X241" s="411"/>
      <c r="Y241" s="411"/>
      <c r="Z241" s="411"/>
      <c r="AA241" s="65"/>
      <c r="AB241" s="65"/>
      <c r="AC241" s="82"/>
    </row>
    <row r="242" spans="1:68" ht="14.25" customHeight="1" x14ac:dyDescent="0.25">
      <c r="A242" s="412" t="s">
        <v>309</v>
      </c>
      <c r="B242" s="412"/>
      <c r="C242" s="412"/>
      <c r="D242" s="412"/>
      <c r="E242" s="412"/>
      <c r="F242" s="412"/>
      <c r="G242" s="412"/>
      <c r="H242" s="412"/>
      <c r="I242" s="412"/>
      <c r="J242" s="412"/>
      <c r="K242" s="412"/>
      <c r="L242" s="412"/>
      <c r="M242" s="412"/>
      <c r="N242" s="412"/>
      <c r="O242" s="412"/>
      <c r="P242" s="412"/>
      <c r="Q242" s="412"/>
      <c r="R242" s="412"/>
      <c r="S242" s="412"/>
      <c r="T242" s="412"/>
      <c r="U242" s="412"/>
      <c r="V242" s="412"/>
      <c r="W242" s="412"/>
      <c r="X242" s="412"/>
      <c r="Y242" s="412"/>
      <c r="Z242" s="412"/>
      <c r="AA242" s="66"/>
      <c r="AB242" s="66"/>
      <c r="AC242" s="83"/>
    </row>
    <row r="243" spans="1:68" ht="27" customHeight="1" x14ac:dyDescent="0.25">
      <c r="A243" s="63" t="s">
        <v>390</v>
      </c>
      <c r="B243" s="63" t="s">
        <v>391</v>
      </c>
      <c r="C243" s="36">
        <v>4301051320</v>
      </c>
      <c r="D243" s="413">
        <v>4680115881334</v>
      </c>
      <c r="E243" s="413"/>
      <c r="F243" s="62">
        <v>0.33</v>
      </c>
      <c r="G243" s="37">
        <v>6</v>
      </c>
      <c r="H243" s="62">
        <v>1.98</v>
      </c>
      <c r="I243" s="62">
        <v>2.25</v>
      </c>
      <c r="J243" s="37">
        <v>182</v>
      </c>
      <c r="K243" s="37" t="s">
        <v>97</v>
      </c>
      <c r="L243" s="37" t="s">
        <v>88</v>
      </c>
      <c r="M243" s="38" t="s">
        <v>315</v>
      </c>
      <c r="N243" s="38"/>
      <c r="O243" s="37">
        <v>365</v>
      </c>
      <c r="P243" s="50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3" s="415"/>
      <c r="R243" s="415"/>
      <c r="S243" s="415"/>
      <c r="T243" s="416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IFERROR(IF(X243="","",X243*0.00651),"")</f>
        <v>0</v>
      </c>
      <c r="AA243" s="68" t="s">
        <v>46</v>
      </c>
      <c r="AB243" s="69" t="s">
        <v>46</v>
      </c>
      <c r="AC243" s="263" t="s">
        <v>392</v>
      </c>
      <c r="AG243" s="81"/>
      <c r="AJ243" s="87" t="s">
        <v>89</v>
      </c>
      <c r="AK243" s="87">
        <v>1</v>
      </c>
      <c r="BB243" s="264" t="s">
        <v>314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20"/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0"/>
      <c r="N244" s="420"/>
      <c r="O244" s="421"/>
      <c r="P244" s="417" t="s">
        <v>40</v>
      </c>
      <c r="Q244" s="418"/>
      <c r="R244" s="418"/>
      <c r="S244" s="418"/>
      <c r="T244" s="418"/>
      <c r="U244" s="418"/>
      <c r="V244" s="419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0"/>
      <c r="N245" s="420"/>
      <c r="O245" s="421"/>
      <c r="P245" s="417" t="s">
        <v>40</v>
      </c>
      <c r="Q245" s="418"/>
      <c r="R245" s="418"/>
      <c r="S245" s="418"/>
      <c r="T245" s="418"/>
      <c r="U245" s="418"/>
      <c r="V245" s="419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16.5" customHeight="1" x14ac:dyDescent="0.25">
      <c r="A246" s="411" t="s">
        <v>393</v>
      </c>
      <c r="B246" s="411"/>
      <c r="C246" s="411"/>
      <c r="D246" s="411"/>
      <c r="E246" s="411"/>
      <c r="F246" s="411"/>
      <c r="G246" s="411"/>
      <c r="H246" s="411"/>
      <c r="I246" s="411"/>
      <c r="J246" s="411"/>
      <c r="K246" s="411"/>
      <c r="L246" s="411"/>
      <c r="M246" s="411"/>
      <c r="N246" s="411"/>
      <c r="O246" s="411"/>
      <c r="P246" s="411"/>
      <c r="Q246" s="411"/>
      <c r="R246" s="411"/>
      <c r="S246" s="411"/>
      <c r="T246" s="411"/>
      <c r="U246" s="411"/>
      <c r="V246" s="411"/>
      <c r="W246" s="411"/>
      <c r="X246" s="411"/>
      <c r="Y246" s="411"/>
      <c r="Z246" s="411"/>
      <c r="AA246" s="65"/>
      <c r="AB246" s="65"/>
      <c r="AC246" s="82"/>
    </row>
    <row r="247" spans="1:68" ht="14.25" customHeight="1" x14ac:dyDescent="0.25">
      <c r="A247" s="412" t="s">
        <v>82</v>
      </c>
      <c r="B247" s="412"/>
      <c r="C247" s="412"/>
      <c r="D247" s="412"/>
      <c r="E247" s="412"/>
      <c r="F247" s="412"/>
      <c r="G247" s="412"/>
      <c r="H247" s="412"/>
      <c r="I247" s="412"/>
      <c r="J247" s="412"/>
      <c r="K247" s="412"/>
      <c r="L247" s="412"/>
      <c r="M247" s="412"/>
      <c r="N247" s="412"/>
      <c r="O247" s="412"/>
      <c r="P247" s="412"/>
      <c r="Q247" s="412"/>
      <c r="R247" s="412"/>
      <c r="S247" s="412"/>
      <c r="T247" s="412"/>
      <c r="U247" s="412"/>
      <c r="V247" s="412"/>
      <c r="W247" s="412"/>
      <c r="X247" s="412"/>
      <c r="Y247" s="412"/>
      <c r="Z247" s="412"/>
      <c r="AA247" s="66"/>
      <c r="AB247" s="66"/>
      <c r="AC247" s="83"/>
    </row>
    <row r="248" spans="1:68" ht="16.5" customHeight="1" x14ac:dyDescent="0.25">
      <c r="A248" s="63" t="s">
        <v>394</v>
      </c>
      <c r="B248" s="63" t="s">
        <v>395</v>
      </c>
      <c r="C248" s="36">
        <v>4301071063</v>
      </c>
      <c r="D248" s="413">
        <v>4607111039019</v>
      </c>
      <c r="E248" s="413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5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15"/>
      <c r="R248" s="415"/>
      <c r="S248" s="415"/>
      <c r="T248" s="416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5" t="s">
        <v>396</v>
      </c>
      <c r="AG248" s="81"/>
      <c r="AJ248" s="87" t="s">
        <v>89</v>
      </c>
      <c r="AK248" s="87">
        <v>1</v>
      </c>
      <c r="BB248" s="266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25">
      <c r="A249" s="63" t="s">
        <v>397</v>
      </c>
      <c r="B249" s="63" t="s">
        <v>398</v>
      </c>
      <c r="C249" s="36">
        <v>4301071000</v>
      </c>
      <c r="D249" s="413">
        <v>4607111038708</v>
      </c>
      <c r="E249" s="413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51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15"/>
      <c r="R249" s="415"/>
      <c r="S249" s="415"/>
      <c r="T249" s="416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7" t="s">
        <v>396</v>
      </c>
      <c r="AG249" s="81"/>
      <c r="AJ249" s="87" t="s">
        <v>89</v>
      </c>
      <c r="AK249" s="87">
        <v>1</v>
      </c>
      <c r="BB249" s="268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420"/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0"/>
      <c r="N250" s="420"/>
      <c r="O250" s="421"/>
      <c r="P250" s="417" t="s">
        <v>40</v>
      </c>
      <c r="Q250" s="418"/>
      <c r="R250" s="418"/>
      <c r="S250" s="418"/>
      <c r="T250" s="418"/>
      <c r="U250" s="418"/>
      <c r="V250" s="419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x14ac:dyDescent="0.2">
      <c r="A251" s="420"/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0"/>
      <c r="N251" s="420"/>
      <c r="O251" s="421"/>
      <c r="P251" s="417" t="s">
        <v>40</v>
      </c>
      <c r="Q251" s="418"/>
      <c r="R251" s="418"/>
      <c r="S251" s="418"/>
      <c r="T251" s="418"/>
      <c r="U251" s="418"/>
      <c r="V251" s="419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">
      <c r="A252" s="410" t="s">
        <v>399</v>
      </c>
      <c r="B252" s="410"/>
      <c r="C252" s="410"/>
      <c r="D252" s="410"/>
      <c r="E252" s="410"/>
      <c r="F252" s="410"/>
      <c r="G252" s="410"/>
      <c r="H252" s="410"/>
      <c r="I252" s="410"/>
      <c r="J252" s="410"/>
      <c r="K252" s="410"/>
      <c r="L252" s="410"/>
      <c r="M252" s="410"/>
      <c r="N252" s="410"/>
      <c r="O252" s="410"/>
      <c r="P252" s="410"/>
      <c r="Q252" s="410"/>
      <c r="R252" s="410"/>
      <c r="S252" s="410"/>
      <c r="T252" s="410"/>
      <c r="U252" s="410"/>
      <c r="V252" s="410"/>
      <c r="W252" s="410"/>
      <c r="X252" s="410"/>
      <c r="Y252" s="410"/>
      <c r="Z252" s="410"/>
      <c r="AA252" s="54"/>
      <c r="AB252" s="54"/>
      <c r="AC252" s="54"/>
    </row>
    <row r="253" spans="1:68" ht="16.5" customHeight="1" x14ac:dyDescent="0.25">
      <c r="A253" s="411" t="s">
        <v>400</v>
      </c>
      <c r="B253" s="411"/>
      <c r="C253" s="411"/>
      <c r="D253" s="411"/>
      <c r="E253" s="411"/>
      <c r="F253" s="411"/>
      <c r="G253" s="411"/>
      <c r="H253" s="411"/>
      <c r="I253" s="411"/>
      <c r="J253" s="411"/>
      <c r="K253" s="411"/>
      <c r="L253" s="411"/>
      <c r="M253" s="411"/>
      <c r="N253" s="411"/>
      <c r="O253" s="411"/>
      <c r="P253" s="411"/>
      <c r="Q253" s="411"/>
      <c r="R253" s="411"/>
      <c r="S253" s="411"/>
      <c r="T253" s="411"/>
      <c r="U253" s="411"/>
      <c r="V253" s="411"/>
      <c r="W253" s="411"/>
      <c r="X253" s="411"/>
      <c r="Y253" s="411"/>
      <c r="Z253" s="411"/>
      <c r="AA253" s="65"/>
      <c r="AB253" s="65"/>
      <c r="AC253" s="82"/>
    </row>
    <row r="254" spans="1:68" ht="14.25" customHeight="1" x14ac:dyDescent="0.25">
      <c r="A254" s="412" t="s">
        <v>82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412"/>
      <c r="AA254" s="66"/>
      <c r="AB254" s="66"/>
      <c r="AC254" s="83"/>
    </row>
    <row r="255" spans="1:68" ht="27" customHeight="1" x14ac:dyDescent="0.25">
      <c r="A255" s="63" t="s">
        <v>401</v>
      </c>
      <c r="B255" s="63" t="s">
        <v>402</v>
      </c>
      <c r="C255" s="36">
        <v>4301071036</v>
      </c>
      <c r="D255" s="413">
        <v>4607111036162</v>
      </c>
      <c r="E255" s="413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87</v>
      </c>
      <c r="L255" s="37" t="s">
        <v>88</v>
      </c>
      <c r="M255" s="38" t="s">
        <v>86</v>
      </c>
      <c r="N255" s="38"/>
      <c r="O255" s="37">
        <v>90</v>
      </c>
      <c r="P255" s="51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15"/>
      <c r="R255" s="415"/>
      <c r="S255" s="415"/>
      <c r="T255" s="416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9" t="s">
        <v>403</v>
      </c>
      <c r="AG255" s="81"/>
      <c r="AJ255" s="87" t="s">
        <v>89</v>
      </c>
      <c r="AK255" s="87">
        <v>1</v>
      </c>
      <c r="BB255" s="270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20"/>
      <c r="B256" s="420"/>
      <c r="C256" s="420"/>
      <c r="D256" s="420"/>
      <c r="E256" s="420"/>
      <c r="F256" s="420"/>
      <c r="G256" s="420"/>
      <c r="H256" s="420"/>
      <c r="I256" s="420"/>
      <c r="J256" s="420"/>
      <c r="K256" s="420"/>
      <c r="L256" s="420"/>
      <c r="M256" s="420"/>
      <c r="N256" s="420"/>
      <c r="O256" s="421"/>
      <c r="P256" s="417" t="s">
        <v>40</v>
      </c>
      <c r="Q256" s="418"/>
      <c r="R256" s="418"/>
      <c r="S256" s="418"/>
      <c r="T256" s="418"/>
      <c r="U256" s="418"/>
      <c r="V256" s="419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x14ac:dyDescent="0.2">
      <c r="A257" s="420"/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0"/>
      <c r="N257" s="420"/>
      <c r="O257" s="421"/>
      <c r="P257" s="417" t="s">
        <v>40</v>
      </c>
      <c r="Q257" s="418"/>
      <c r="R257" s="418"/>
      <c r="S257" s="418"/>
      <c r="T257" s="418"/>
      <c r="U257" s="418"/>
      <c r="V257" s="419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">
      <c r="A258" s="410" t="s">
        <v>404</v>
      </c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0"/>
      <c r="M258" s="410"/>
      <c r="N258" s="410"/>
      <c r="O258" s="410"/>
      <c r="P258" s="410"/>
      <c r="Q258" s="410"/>
      <c r="R258" s="410"/>
      <c r="S258" s="410"/>
      <c r="T258" s="410"/>
      <c r="U258" s="410"/>
      <c r="V258" s="410"/>
      <c r="W258" s="410"/>
      <c r="X258" s="410"/>
      <c r="Y258" s="410"/>
      <c r="Z258" s="410"/>
      <c r="AA258" s="54"/>
      <c r="AB258" s="54"/>
      <c r="AC258" s="54"/>
    </row>
    <row r="259" spans="1:68" ht="16.5" customHeight="1" x14ac:dyDescent="0.25">
      <c r="A259" s="411" t="s">
        <v>405</v>
      </c>
      <c r="B259" s="411"/>
      <c r="C259" s="411"/>
      <c r="D259" s="411"/>
      <c r="E259" s="411"/>
      <c r="F259" s="411"/>
      <c r="G259" s="411"/>
      <c r="H259" s="411"/>
      <c r="I259" s="411"/>
      <c r="J259" s="411"/>
      <c r="K259" s="411"/>
      <c r="L259" s="411"/>
      <c r="M259" s="411"/>
      <c r="N259" s="411"/>
      <c r="O259" s="411"/>
      <c r="P259" s="411"/>
      <c r="Q259" s="411"/>
      <c r="R259" s="411"/>
      <c r="S259" s="411"/>
      <c r="T259" s="411"/>
      <c r="U259" s="411"/>
      <c r="V259" s="411"/>
      <c r="W259" s="411"/>
      <c r="X259" s="411"/>
      <c r="Y259" s="411"/>
      <c r="Z259" s="411"/>
      <c r="AA259" s="65"/>
      <c r="AB259" s="65"/>
      <c r="AC259" s="82"/>
    </row>
    <row r="260" spans="1:68" ht="14.25" customHeight="1" x14ac:dyDescent="0.25">
      <c r="A260" s="412" t="s">
        <v>82</v>
      </c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412"/>
      <c r="AA260" s="66"/>
      <c r="AB260" s="66"/>
      <c r="AC260" s="83"/>
    </row>
    <row r="261" spans="1:68" ht="27" customHeight="1" x14ac:dyDescent="0.25">
      <c r="A261" s="63" t="s">
        <v>406</v>
      </c>
      <c r="B261" s="63" t="s">
        <v>407</v>
      </c>
      <c r="C261" s="36">
        <v>4301071029</v>
      </c>
      <c r="D261" s="413">
        <v>4607111035899</v>
      </c>
      <c r="E261" s="413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1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15"/>
      <c r="R261" s="415"/>
      <c r="S261" s="415"/>
      <c r="T261" s="416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1" t="s">
        <v>288</v>
      </c>
      <c r="AG261" s="81"/>
      <c r="AJ261" s="87" t="s">
        <v>89</v>
      </c>
      <c r="AK261" s="87">
        <v>1</v>
      </c>
      <c r="BB261" s="272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408</v>
      </c>
      <c r="B262" s="63" t="s">
        <v>409</v>
      </c>
      <c r="C262" s="36">
        <v>4301070991</v>
      </c>
      <c r="D262" s="413">
        <v>4607111038180</v>
      </c>
      <c r="E262" s="413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87</v>
      </c>
      <c r="L262" s="37" t="s">
        <v>88</v>
      </c>
      <c r="M262" s="38" t="s">
        <v>86</v>
      </c>
      <c r="N262" s="38"/>
      <c r="O262" s="37">
        <v>180</v>
      </c>
      <c r="P262" s="51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15"/>
      <c r="R262" s="415"/>
      <c r="S262" s="415"/>
      <c r="T262" s="416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3" t="s">
        <v>410</v>
      </c>
      <c r="AG262" s="81"/>
      <c r="AJ262" s="87" t="s">
        <v>89</v>
      </c>
      <c r="AK262" s="87">
        <v>1</v>
      </c>
      <c r="BB262" s="274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20"/>
      <c r="B263" s="420"/>
      <c r="C263" s="420"/>
      <c r="D263" s="420"/>
      <c r="E263" s="420"/>
      <c r="F263" s="420"/>
      <c r="G263" s="420"/>
      <c r="H263" s="420"/>
      <c r="I263" s="420"/>
      <c r="J263" s="420"/>
      <c r="K263" s="420"/>
      <c r="L263" s="420"/>
      <c r="M263" s="420"/>
      <c r="N263" s="420"/>
      <c r="O263" s="421"/>
      <c r="P263" s="417" t="s">
        <v>40</v>
      </c>
      <c r="Q263" s="418"/>
      <c r="R263" s="418"/>
      <c r="S263" s="418"/>
      <c r="T263" s="418"/>
      <c r="U263" s="418"/>
      <c r="V263" s="419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420"/>
      <c r="B264" s="420"/>
      <c r="C264" s="420"/>
      <c r="D264" s="420"/>
      <c r="E264" s="420"/>
      <c r="F264" s="420"/>
      <c r="G264" s="420"/>
      <c r="H264" s="420"/>
      <c r="I264" s="420"/>
      <c r="J264" s="420"/>
      <c r="K264" s="420"/>
      <c r="L264" s="420"/>
      <c r="M264" s="420"/>
      <c r="N264" s="420"/>
      <c r="O264" s="421"/>
      <c r="P264" s="417" t="s">
        <v>40</v>
      </c>
      <c r="Q264" s="418"/>
      <c r="R264" s="418"/>
      <c r="S264" s="418"/>
      <c r="T264" s="418"/>
      <c r="U264" s="418"/>
      <c r="V264" s="419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customHeight="1" x14ac:dyDescent="0.2">
      <c r="A265" s="410" t="s">
        <v>411</v>
      </c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0"/>
      <c r="M265" s="410"/>
      <c r="N265" s="410"/>
      <c r="O265" s="410"/>
      <c r="P265" s="410"/>
      <c r="Q265" s="410"/>
      <c r="R265" s="410"/>
      <c r="S265" s="410"/>
      <c r="T265" s="410"/>
      <c r="U265" s="410"/>
      <c r="V265" s="410"/>
      <c r="W265" s="410"/>
      <c r="X265" s="410"/>
      <c r="Y265" s="410"/>
      <c r="Z265" s="410"/>
      <c r="AA265" s="54"/>
      <c r="AB265" s="54"/>
      <c r="AC265" s="54"/>
    </row>
    <row r="266" spans="1:68" ht="16.5" customHeight="1" x14ac:dyDescent="0.25">
      <c r="A266" s="411" t="s">
        <v>412</v>
      </c>
      <c r="B266" s="411"/>
      <c r="C266" s="411"/>
      <c r="D266" s="411"/>
      <c r="E266" s="411"/>
      <c r="F266" s="411"/>
      <c r="G266" s="411"/>
      <c r="H266" s="411"/>
      <c r="I266" s="411"/>
      <c r="J266" s="411"/>
      <c r="K266" s="411"/>
      <c r="L266" s="411"/>
      <c r="M266" s="411"/>
      <c r="N266" s="411"/>
      <c r="O266" s="411"/>
      <c r="P266" s="411"/>
      <c r="Q266" s="411"/>
      <c r="R266" s="411"/>
      <c r="S266" s="411"/>
      <c r="T266" s="411"/>
      <c r="U266" s="411"/>
      <c r="V266" s="411"/>
      <c r="W266" s="411"/>
      <c r="X266" s="411"/>
      <c r="Y266" s="411"/>
      <c r="Z266" s="411"/>
      <c r="AA266" s="65"/>
      <c r="AB266" s="65"/>
      <c r="AC266" s="82"/>
    </row>
    <row r="267" spans="1:68" ht="14.25" customHeight="1" x14ac:dyDescent="0.25">
      <c r="A267" s="412" t="s">
        <v>317</v>
      </c>
      <c r="B267" s="412"/>
      <c r="C267" s="412"/>
      <c r="D267" s="412"/>
      <c r="E267" s="412"/>
      <c r="F267" s="412"/>
      <c r="G267" s="412"/>
      <c r="H267" s="412"/>
      <c r="I267" s="412"/>
      <c r="J267" s="412"/>
      <c r="K267" s="412"/>
      <c r="L267" s="412"/>
      <c r="M267" s="412"/>
      <c r="N267" s="412"/>
      <c r="O267" s="412"/>
      <c r="P267" s="412"/>
      <c r="Q267" s="412"/>
      <c r="R267" s="412"/>
      <c r="S267" s="412"/>
      <c r="T267" s="412"/>
      <c r="U267" s="412"/>
      <c r="V267" s="412"/>
      <c r="W267" s="412"/>
      <c r="X267" s="412"/>
      <c r="Y267" s="412"/>
      <c r="Z267" s="412"/>
      <c r="AA267" s="66"/>
      <c r="AB267" s="66"/>
      <c r="AC267" s="83"/>
    </row>
    <row r="268" spans="1:68" ht="27" customHeight="1" x14ac:dyDescent="0.25">
      <c r="A268" s="63" t="s">
        <v>413</v>
      </c>
      <c r="B268" s="63" t="s">
        <v>414</v>
      </c>
      <c r="C268" s="36">
        <v>4301133004</v>
      </c>
      <c r="D268" s="413">
        <v>4607111039774</v>
      </c>
      <c r="E268" s="413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97</v>
      </c>
      <c r="L268" s="37" t="s">
        <v>88</v>
      </c>
      <c r="M268" s="38" t="s">
        <v>86</v>
      </c>
      <c r="N268" s="38"/>
      <c r="O268" s="37">
        <v>180</v>
      </c>
      <c r="P268" s="514" t="s">
        <v>415</v>
      </c>
      <c r="Q268" s="415"/>
      <c r="R268" s="415"/>
      <c r="S268" s="415"/>
      <c r="T268" s="416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5" t="s">
        <v>416</v>
      </c>
      <c r="AG268" s="81"/>
      <c r="AJ268" s="87" t="s">
        <v>89</v>
      </c>
      <c r="AK268" s="87">
        <v>1</v>
      </c>
      <c r="BB268" s="276" t="s">
        <v>96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20"/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0"/>
      <c r="N269" s="420"/>
      <c r="O269" s="421"/>
      <c r="P269" s="417" t="s">
        <v>40</v>
      </c>
      <c r="Q269" s="418"/>
      <c r="R269" s="418"/>
      <c r="S269" s="418"/>
      <c r="T269" s="418"/>
      <c r="U269" s="418"/>
      <c r="V269" s="419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420"/>
      <c r="B270" s="420"/>
      <c r="C270" s="420"/>
      <c r="D270" s="420"/>
      <c r="E270" s="420"/>
      <c r="F270" s="420"/>
      <c r="G270" s="420"/>
      <c r="H270" s="420"/>
      <c r="I270" s="420"/>
      <c r="J270" s="420"/>
      <c r="K270" s="420"/>
      <c r="L270" s="420"/>
      <c r="M270" s="420"/>
      <c r="N270" s="420"/>
      <c r="O270" s="421"/>
      <c r="P270" s="417" t="s">
        <v>40</v>
      </c>
      <c r="Q270" s="418"/>
      <c r="R270" s="418"/>
      <c r="S270" s="418"/>
      <c r="T270" s="418"/>
      <c r="U270" s="418"/>
      <c r="V270" s="419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25">
      <c r="A271" s="412" t="s">
        <v>156</v>
      </c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2"/>
      <c r="O271" s="412"/>
      <c r="P271" s="412"/>
      <c r="Q271" s="412"/>
      <c r="R271" s="412"/>
      <c r="S271" s="412"/>
      <c r="T271" s="412"/>
      <c r="U271" s="412"/>
      <c r="V271" s="412"/>
      <c r="W271" s="412"/>
      <c r="X271" s="412"/>
      <c r="Y271" s="412"/>
      <c r="Z271" s="412"/>
      <c r="AA271" s="66"/>
      <c r="AB271" s="66"/>
      <c r="AC271" s="83"/>
    </row>
    <row r="272" spans="1:68" ht="37.5" customHeight="1" x14ac:dyDescent="0.25">
      <c r="A272" s="63" t="s">
        <v>417</v>
      </c>
      <c r="B272" s="63" t="s">
        <v>418</v>
      </c>
      <c r="C272" s="36">
        <v>4301135400</v>
      </c>
      <c r="D272" s="413">
        <v>4607111039361</v>
      </c>
      <c r="E272" s="413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97</v>
      </c>
      <c r="L272" s="37" t="s">
        <v>88</v>
      </c>
      <c r="M272" s="38" t="s">
        <v>86</v>
      </c>
      <c r="N272" s="38"/>
      <c r="O272" s="37">
        <v>180</v>
      </c>
      <c r="P272" s="51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15"/>
      <c r="R272" s="415"/>
      <c r="S272" s="415"/>
      <c r="T272" s="416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7" t="s">
        <v>416</v>
      </c>
      <c r="AG272" s="81"/>
      <c r="AJ272" s="87" t="s">
        <v>89</v>
      </c>
      <c r="AK272" s="87">
        <v>1</v>
      </c>
      <c r="BB272" s="278" t="s">
        <v>96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0"/>
      <c r="N273" s="420"/>
      <c r="O273" s="421"/>
      <c r="P273" s="417" t="s">
        <v>40</v>
      </c>
      <c r="Q273" s="418"/>
      <c r="R273" s="418"/>
      <c r="S273" s="418"/>
      <c r="T273" s="418"/>
      <c r="U273" s="418"/>
      <c r="V273" s="419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0"/>
      <c r="N274" s="420"/>
      <c r="O274" s="421"/>
      <c r="P274" s="417" t="s">
        <v>40</v>
      </c>
      <c r="Q274" s="418"/>
      <c r="R274" s="418"/>
      <c r="S274" s="418"/>
      <c r="T274" s="418"/>
      <c r="U274" s="418"/>
      <c r="V274" s="419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customHeight="1" x14ac:dyDescent="0.2">
      <c r="A275" s="410" t="s">
        <v>273</v>
      </c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0"/>
      <c r="O275" s="410"/>
      <c r="P275" s="410"/>
      <c r="Q275" s="410"/>
      <c r="R275" s="410"/>
      <c r="S275" s="410"/>
      <c r="T275" s="410"/>
      <c r="U275" s="410"/>
      <c r="V275" s="410"/>
      <c r="W275" s="410"/>
      <c r="X275" s="410"/>
      <c r="Y275" s="410"/>
      <c r="Z275" s="410"/>
      <c r="AA275" s="54"/>
      <c r="AB275" s="54"/>
      <c r="AC275" s="54"/>
    </row>
    <row r="276" spans="1:68" ht="16.5" customHeight="1" x14ac:dyDescent="0.25">
      <c r="A276" s="411" t="s">
        <v>273</v>
      </c>
      <c r="B276" s="411"/>
      <c r="C276" s="411"/>
      <c r="D276" s="411"/>
      <c r="E276" s="411"/>
      <c r="F276" s="411"/>
      <c r="G276" s="411"/>
      <c r="H276" s="411"/>
      <c r="I276" s="411"/>
      <c r="J276" s="411"/>
      <c r="K276" s="411"/>
      <c r="L276" s="411"/>
      <c r="M276" s="411"/>
      <c r="N276" s="411"/>
      <c r="O276" s="411"/>
      <c r="P276" s="411"/>
      <c r="Q276" s="411"/>
      <c r="R276" s="411"/>
      <c r="S276" s="411"/>
      <c r="T276" s="411"/>
      <c r="U276" s="411"/>
      <c r="V276" s="411"/>
      <c r="W276" s="411"/>
      <c r="X276" s="411"/>
      <c r="Y276" s="411"/>
      <c r="Z276" s="411"/>
      <c r="AA276" s="65"/>
      <c r="AB276" s="65"/>
      <c r="AC276" s="82"/>
    </row>
    <row r="277" spans="1:68" ht="14.25" customHeight="1" x14ac:dyDescent="0.25">
      <c r="A277" s="412" t="s">
        <v>82</v>
      </c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2"/>
      <c r="O277" s="412"/>
      <c r="P277" s="412"/>
      <c r="Q277" s="412"/>
      <c r="R277" s="412"/>
      <c r="S277" s="412"/>
      <c r="T277" s="412"/>
      <c r="U277" s="412"/>
      <c r="V277" s="412"/>
      <c r="W277" s="412"/>
      <c r="X277" s="412"/>
      <c r="Y277" s="412"/>
      <c r="Z277" s="412"/>
      <c r="AA277" s="66"/>
      <c r="AB277" s="66"/>
      <c r="AC277" s="83"/>
    </row>
    <row r="278" spans="1:68" ht="27" customHeight="1" x14ac:dyDescent="0.25">
      <c r="A278" s="63" t="s">
        <v>419</v>
      </c>
      <c r="B278" s="63" t="s">
        <v>420</v>
      </c>
      <c r="C278" s="36">
        <v>4301071014</v>
      </c>
      <c r="D278" s="413">
        <v>4640242181264</v>
      </c>
      <c r="E278" s="413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16" t="s">
        <v>421</v>
      </c>
      <c r="Q278" s="415"/>
      <c r="R278" s="415"/>
      <c r="S278" s="415"/>
      <c r="T278" s="416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9" t="s">
        <v>422</v>
      </c>
      <c r="AG278" s="81"/>
      <c r="AJ278" s="87" t="s">
        <v>89</v>
      </c>
      <c r="AK278" s="87">
        <v>1</v>
      </c>
      <c r="BB278" s="280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423</v>
      </c>
      <c r="B279" s="63" t="s">
        <v>424</v>
      </c>
      <c r="C279" s="36">
        <v>4301071021</v>
      </c>
      <c r="D279" s="413">
        <v>4640242181325</v>
      </c>
      <c r="E279" s="413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17" t="s">
        <v>425</v>
      </c>
      <c r="Q279" s="415"/>
      <c r="R279" s="415"/>
      <c r="S279" s="415"/>
      <c r="T279" s="416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81" t="s">
        <v>422</v>
      </c>
      <c r="AG279" s="81"/>
      <c r="AJ279" s="87" t="s">
        <v>89</v>
      </c>
      <c r="AK279" s="87">
        <v>1</v>
      </c>
      <c r="BB279" s="282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426</v>
      </c>
      <c r="B280" s="63" t="s">
        <v>427</v>
      </c>
      <c r="C280" s="36">
        <v>4301070993</v>
      </c>
      <c r="D280" s="413">
        <v>4640242180670</v>
      </c>
      <c r="E280" s="413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87</v>
      </c>
      <c r="L280" s="37" t="s">
        <v>88</v>
      </c>
      <c r="M280" s="38" t="s">
        <v>86</v>
      </c>
      <c r="N280" s="38"/>
      <c r="O280" s="37">
        <v>180</v>
      </c>
      <c r="P280" s="518" t="s">
        <v>428</v>
      </c>
      <c r="Q280" s="415"/>
      <c r="R280" s="415"/>
      <c r="S280" s="415"/>
      <c r="T280" s="416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3" t="s">
        <v>429</v>
      </c>
      <c r="AG280" s="81"/>
      <c r="AJ280" s="87" t="s">
        <v>89</v>
      </c>
      <c r="AK280" s="87">
        <v>1</v>
      </c>
      <c r="BB280" s="284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0"/>
      <c r="N281" s="420"/>
      <c r="O281" s="421"/>
      <c r="P281" s="417" t="s">
        <v>40</v>
      </c>
      <c r="Q281" s="418"/>
      <c r="R281" s="418"/>
      <c r="S281" s="418"/>
      <c r="T281" s="418"/>
      <c r="U281" s="418"/>
      <c r="V281" s="419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420"/>
      <c r="B282" s="420"/>
      <c r="C282" s="420"/>
      <c r="D282" s="420"/>
      <c r="E282" s="420"/>
      <c r="F282" s="420"/>
      <c r="G282" s="420"/>
      <c r="H282" s="420"/>
      <c r="I282" s="420"/>
      <c r="J282" s="420"/>
      <c r="K282" s="420"/>
      <c r="L282" s="420"/>
      <c r="M282" s="420"/>
      <c r="N282" s="420"/>
      <c r="O282" s="421"/>
      <c r="P282" s="417" t="s">
        <v>40</v>
      </c>
      <c r="Q282" s="418"/>
      <c r="R282" s="418"/>
      <c r="S282" s="418"/>
      <c r="T282" s="418"/>
      <c r="U282" s="418"/>
      <c r="V282" s="419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25">
      <c r="A283" s="412" t="s">
        <v>181</v>
      </c>
      <c r="B283" s="412"/>
      <c r="C283" s="412"/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2"/>
      <c r="O283" s="412"/>
      <c r="P283" s="412"/>
      <c r="Q283" s="412"/>
      <c r="R283" s="412"/>
      <c r="S283" s="412"/>
      <c r="T283" s="412"/>
      <c r="U283" s="412"/>
      <c r="V283" s="412"/>
      <c r="W283" s="412"/>
      <c r="X283" s="412"/>
      <c r="Y283" s="412"/>
      <c r="Z283" s="412"/>
      <c r="AA283" s="66"/>
      <c r="AB283" s="66"/>
      <c r="AC283" s="83"/>
    </row>
    <row r="284" spans="1:68" ht="27" customHeight="1" x14ac:dyDescent="0.25">
      <c r="A284" s="63" t="s">
        <v>430</v>
      </c>
      <c r="B284" s="63" t="s">
        <v>431</v>
      </c>
      <c r="C284" s="36">
        <v>4301131019</v>
      </c>
      <c r="D284" s="413">
        <v>4640242180427</v>
      </c>
      <c r="E284" s="413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172</v>
      </c>
      <c r="L284" s="37" t="s">
        <v>88</v>
      </c>
      <c r="M284" s="38" t="s">
        <v>86</v>
      </c>
      <c r="N284" s="38"/>
      <c r="O284" s="37">
        <v>180</v>
      </c>
      <c r="P284" s="51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15"/>
      <c r="R284" s="415"/>
      <c r="S284" s="415"/>
      <c r="T284" s="416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5" t="s">
        <v>432</v>
      </c>
      <c r="AG284" s="81"/>
      <c r="AJ284" s="87" t="s">
        <v>89</v>
      </c>
      <c r="AK284" s="87">
        <v>1</v>
      </c>
      <c r="BB284" s="286" t="s">
        <v>96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0"/>
      <c r="N285" s="420"/>
      <c r="O285" s="421"/>
      <c r="P285" s="417" t="s">
        <v>40</v>
      </c>
      <c r="Q285" s="418"/>
      <c r="R285" s="418"/>
      <c r="S285" s="418"/>
      <c r="T285" s="418"/>
      <c r="U285" s="418"/>
      <c r="V285" s="419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0"/>
      <c r="N286" s="420"/>
      <c r="O286" s="421"/>
      <c r="P286" s="417" t="s">
        <v>40</v>
      </c>
      <c r="Q286" s="418"/>
      <c r="R286" s="418"/>
      <c r="S286" s="418"/>
      <c r="T286" s="418"/>
      <c r="U286" s="418"/>
      <c r="V286" s="419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customHeight="1" x14ac:dyDescent="0.25">
      <c r="A287" s="412" t="s">
        <v>91</v>
      </c>
      <c r="B287" s="412"/>
      <c r="C287" s="412"/>
      <c r="D287" s="412"/>
      <c r="E287" s="412"/>
      <c r="F287" s="412"/>
      <c r="G287" s="412"/>
      <c r="H287" s="412"/>
      <c r="I287" s="412"/>
      <c r="J287" s="412"/>
      <c r="K287" s="412"/>
      <c r="L287" s="412"/>
      <c r="M287" s="412"/>
      <c r="N287" s="412"/>
      <c r="O287" s="412"/>
      <c r="P287" s="412"/>
      <c r="Q287" s="412"/>
      <c r="R287" s="412"/>
      <c r="S287" s="412"/>
      <c r="T287" s="412"/>
      <c r="U287" s="412"/>
      <c r="V287" s="412"/>
      <c r="W287" s="412"/>
      <c r="X287" s="412"/>
      <c r="Y287" s="412"/>
      <c r="Z287" s="412"/>
      <c r="AA287" s="66"/>
      <c r="AB287" s="66"/>
      <c r="AC287" s="83"/>
    </row>
    <row r="288" spans="1:68" ht="27" customHeight="1" x14ac:dyDescent="0.25">
      <c r="A288" s="63" t="s">
        <v>433</v>
      </c>
      <c r="B288" s="63" t="s">
        <v>434</v>
      </c>
      <c r="C288" s="36">
        <v>4301132080</v>
      </c>
      <c r="D288" s="413">
        <v>4640242180397</v>
      </c>
      <c r="E288" s="413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87</v>
      </c>
      <c r="L288" s="37" t="s">
        <v>88</v>
      </c>
      <c r="M288" s="38" t="s">
        <v>86</v>
      </c>
      <c r="N288" s="38"/>
      <c r="O288" s="37">
        <v>180</v>
      </c>
      <c r="P288" s="52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15"/>
      <c r="R288" s="415"/>
      <c r="S288" s="415"/>
      <c r="T288" s="416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7" t="s">
        <v>435</v>
      </c>
      <c r="AG288" s="81"/>
      <c r="AJ288" s="87" t="s">
        <v>89</v>
      </c>
      <c r="AK288" s="87">
        <v>1</v>
      </c>
      <c r="BB288" s="288" t="s">
        <v>96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436</v>
      </c>
      <c r="B289" s="63" t="s">
        <v>437</v>
      </c>
      <c r="C289" s="36">
        <v>4301132104</v>
      </c>
      <c r="D289" s="413">
        <v>4640242181219</v>
      </c>
      <c r="E289" s="413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172</v>
      </c>
      <c r="L289" s="37" t="s">
        <v>88</v>
      </c>
      <c r="M289" s="38" t="s">
        <v>86</v>
      </c>
      <c r="N289" s="38"/>
      <c r="O289" s="37">
        <v>180</v>
      </c>
      <c r="P289" s="521" t="s">
        <v>438</v>
      </c>
      <c r="Q289" s="415"/>
      <c r="R289" s="415"/>
      <c r="S289" s="415"/>
      <c r="T289" s="416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9" t="s">
        <v>435</v>
      </c>
      <c r="AG289" s="81"/>
      <c r="AJ289" s="87" t="s">
        <v>89</v>
      </c>
      <c r="AK289" s="87">
        <v>1</v>
      </c>
      <c r="BB289" s="290" t="s">
        <v>96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x14ac:dyDescent="0.2">
      <c r="A290" s="420"/>
      <c r="B290" s="420"/>
      <c r="C290" s="420"/>
      <c r="D290" s="420"/>
      <c r="E290" s="420"/>
      <c r="F290" s="420"/>
      <c r="G290" s="420"/>
      <c r="H290" s="420"/>
      <c r="I290" s="420"/>
      <c r="J290" s="420"/>
      <c r="K290" s="420"/>
      <c r="L290" s="420"/>
      <c r="M290" s="420"/>
      <c r="N290" s="420"/>
      <c r="O290" s="421"/>
      <c r="P290" s="417" t="s">
        <v>40</v>
      </c>
      <c r="Q290" s="418"/>
      <c r="R290" s="418"/>
      <c r="S290" s="418"/>
      <c r="T290" s="418"/>
      <c r="U290" s="418"/>
      <c r="V290" s="419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x14ac:dyDescent="0.2">
      <c r="A291" s="420"/>
      <c r="B291" s="420"/>
      <c r="C291" s="420"/>
      <c r="D291" s="420"/>
      <c r="E291" s="420"/>
      <c r="F291" s="420"/>
      <c r="G291" s="420"/>
      <c r="H291" s="420"/>
      <c r="I291" s="420"/>
      <c r="J291" s="420"/>
      <c r="K291" s="420"/>
      <c r="L291" s="420"/>
      <c r="M291" s="420"/>
      <c r="N291" s="420"/>
      <c r="O291" s="421"/>
      <c r="P291" s="417" t="s">
        <v>40</v>
      </c>
      <c r="Q291" s="418"/>
      <c r="R291" s="418"/>
      <c r="S291" s="418"/>
      <c r="T291" s="418"/>
      <c r="U291" s="418"/>
      <c r="V291" s="419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customHeight="1" x14ac:dyDescent="0.25">
      <c r="A292" s="412" t="s">
        <v>207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412"/>
      <c r="AA292" s="66"/>
      <c r="AB292" s="66"/>
      <c r="AC292" s="83"/>
    </row>
    <row r="293" spans="1:68" ht="27" customHeight="1" x14ac:dyDescent="0.25">
      <c r="A293" s="63" t="s">
        <v>439</v>
      </c>
      <c r="B293" s="63" t="s">
        <v>440</v>
      </c>
      <c r="C293" s="36">
        <v>4301136028</v>
      </c>
      <c r="D293" s="413">
        <v>4640242180304</v>
      </c>
      <c r="E293" s="413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97</v>
      </c>
      <c r="L293" s="37" t="s">
        <v>88</v>
      </c>
      <c r="M293" s="38" t="s">
        <v>86</v>
      </c>
      <c r="N293" s="38"/>
      <c r="O293" s="37">
        <v>180</v>
      </c>
      <c r="P293" s="522" t="s">
        <v>441</v>
      </c>
      <c r="Q293" s="415"/>
      <c r="R293" s="415"/>
      <c r="S293" s="415"/>
      <c r="T293" s="416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91" t="s">
        <v>442</v>
      </c>
      <c r="AG293" s="81"/>
      <c r="AJ293" s="87" t="s">
        <v>89</v>
      </c>
      <c r="AK293" s="87">
        <v>1</v>
      </c>
      <c r="BB293" s="292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443</v>
      </c>
      <c r="B294" s="63" t="s">
        <v>444</v>
      </c>
      <c r="C294" s="36">
        <v>4301136026</v>
      </c>
      <c r="D294" s="413">
        <v>4640242180236</v>
      </c>
      <c r="E294" s="413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87</v>
      </c>
      <c r="L294" s="37" t="s">
        <v>126</v>
      </c>
      <c r="M294" s="38" t="s">
        <v>86</v>
      </c>
      <c r="N294" s="38"/>
      <c r="O294" s="37">
        <v>180</v>
      </c>
      <c r="P294" s="52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15"/>
      <c r="R294" s="415"/>
      <c r="S294" s="415"/>
      <c r="T294" s="416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3" t="s">
        <v>442</v>
      </c>
      <c r="AG294" s="81"/>
      <c r="AJ294" s="87" t="s">
        <v>127</v>
      </c>
      <c r="AK294" s="87">
        <v>84</v>
      </c>
      <c r="BB294" s="294" t="s">
        <v>96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25">
      <c r="A295" s="63" t="s">
        <v>445</v>
      </c>
      <c r="B295" s="63" t="s">
        <v>446</v>
      </c>
      <c r="C295" s="36">
        <v>4301136029</v>
      </c>
      <c r="D295" s="413">
        <v>4640242180410</v>
      </c>
      <c r="E295" s="413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97</v>
      </c>
      <c r="L295" s="37" t="s">
        <v>126</v>
      </c>
      <c r="M295" s="38" t="s">
        <v>86</v>
      </c>
      <c r="N295" s="38"/>
      <c r="O295" s="37">
        <v>180</v>
      </c>
      <c r="P295" s="52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15"/>
      <c r="R295" s="415"/>
      <c r="S295" s="415"/>
      <c r="T295" s="416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5" t="s">
        <v>442</v>
      </c>
      <c r="AG295" s="81"/>
      <c r="AJ295" s="87" t="s">
        <v>127</v>
      </c>
      <c r="AK295" s="87">
        <v>126</v>
      </c>
      <c r="BB295" s="296" t="s">
        <v>96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x14ac:dyDescent="0.2">
      <c r="A296" s="420"/>
      <c r="B296" s="420"/>
      <c r="C296" s="420"/>
      <c r="D296" s="420"/>
      <c r="E296" s="420"/>
      <c r="F296" s="420"/>
      <c r="G296" s="420"/>
      <c r="H296" s="420"/>
      <c r="I296" s="420"/>
      <c r="J296" s="420"/>
      <c r="K296" s="420"/>
      <c r="L296" s="420"/>
      <c r="M296" s="420"/>
      <c r="N296" s="420"/>
      <c r="O296" s="421"/>
      <c r="P296" s="417" t="s">
        <v>40</v>
      </c>
      <c r="Q296" s="418"/>
      <c r="R296" s="418"/>
      <c r="S296" s="418"/>
      <c r="T296" s="418"/>
      <c r="U296" s="418"/>
      <c r="V296" s="419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0"/>
      <c r="N297" s="420"/>
      <c r="O297" s="421"/>
      <c r="P297" s="417" t="s">
        <v>40</v>
      </c>
      <c r="Q297" s="418"/>
      <c r="R297" s="418"/>
      <c r="S297" s="418"/>
      <c r="T297" s="418"/>
      <c r="U297" s="418"/>
      <c r="V297" s="419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customHeight="1" x14ac:dyDescent="0.25">
      <c r="A298" s="412" t="s">
        <v>156</v>
      </c>
      <c r="B298" s="412"/>
      <c r="C298" s="412"/>
      <c r="D298" s="412"/>
      <c r="E298" s="412"/>
      <c r="F298" s="412"/>
      <c r="G298" s="412"/>
      <c r="H298" s="412"/>
      <c r="I298" s="412"/>
      <c r="J298" s="412"/>
      <c r="K298" s="412"/>
      <c r="L298" s="412"/>
      <c r="M298" s="412"/>
      <c r="N298" s="412"/>
      <c r="O298" s="412"/>
      <c r="P298" s="412"/>
      <c r="Q298" s="412"/>
      <c r="R298" s="412"/>
      <c r="S298" s="412"/>
      <c r="T298" s="412"/>
      <c r="U298" s="412"/>
      <c r="V298" s="412"/>
      <c r="W298" s="412"/>
      <c r="X298" s="412"/>
      <c r="Y298" s="412"/>
      <c r="Z298" s="412"/>
      <c r="AA298" s="66"/>
      <c r="AB298" s="66"/>
      <c r="AC298" s="83"/>
    </row>
    <row r="299" spans="1:68" ht="37.5" customHeight="1" x14ac:dyDescent="0.25">
      <c r="A299" s="63" t="s">
        <v>447</v>
      </c>
      <c r="B299" s="63" t="s">
        <v>448</v>
      </c>
      <c r="C299" s="36">
        <v>4301135504</v>
      </c>
      <c r="D299" s="413">
        <v>4640242181554</v>
      </c>
      <c r="E299" s="413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97</v>
      </c>
      <c r="L299" s="37" t="s">
        <v>88</v>
      </c>
      <c r="M299" s="38" t="s">
        <v>86</v>
      </c>
      <c r="N299" s="38"/>
      <c r="O299" s="37">
        <v>180</v>
      </c>
      <c r="P299" s="525" t="s">
        <v>449</v>
      </c>
      <c r="Q299" s="415"/>
      <c r="R299" s="415"/>
      <c r="S299" s="415"/>
      <c r="T299" s="416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9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7" t="s">
        <v>450</v>
      </c>
      <c r="AG299" s="81"/>
      <c r="AJ299" s="87" t="s">
        <v>89</v>
      </c>
      <c r="AK299" s="87">
        <v>1</v>
      </c>
      <c r="BB299" s="298" t="s">
        <v>96</v>
      </c>
      <c r="BM299" s="81">
        <f t="shared" ref="BM299:BM319" si="25">IFERROR(X299*I299,"0")</f>
        <v>0</v>
      </c>
      <c r="BN299" s="81">
        <f t="shared" ref="BN299:BN319" si="26">IFERROR(Y299*I299,"0")</f>
        <v>0</v>
      </c>
      <c r="BO299" s="81">
        <f t="shared" ref="BO299:BO319" si="27">IFERROR(X299/J299,"0")</f>
        <v>0</v>
      </c>
      <c r="BP299" s="81">
        <f t="shared" ref="BP299:BP319" si="28">IFERROR(Y299/J299,"0")</f>
        <v>0</v>
      </c>
    </row>
    <row r="300" spans="1:68" ht="27" customHeight="1" x14ac:dyDescent="0.25">
      <c r="A300" s="63" t="s">
        <v>451</v>
      </c>
      <c r="B300" s="63" t="s">
        <v>452</v>
      </c>
      <c r="C300" s="36">
        <v>4301135394</v>
      </c>
      <c r="D300" s="413">
        <v>4640242181561</v>
      </c>
      <c r="E300" s="413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97</v>
      </c>
      <c r="L300" s="37" t="s">
        <v>88</v>
      </c>
      <c r="M300" s="38" t="s">
        <v>86</v>
      </c>
      <c r="N300" s="38"/>
      <c r="O300" s="37">
        <v>180</v>
      </c>
      <c r="P300" s="526" t="s">
        <v>453</v>
      </c>
      <c r="Q300" s="415"/>
      <c r="R300" s="415"/>
      <c r="S300" s="415"/>
      <c r="T300" s="416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9" t="s">
        <v>454</v>
      </c>
      <c r="AG300" s="81"/>
      <c r="AJ300" s="87" t="s">
        <v>89</v>
      </c>
      <c r="AK300" s="87">
        <v>1</v>
      </c>
      <c r="BB300" s="300" t="s">
        <v>96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455</v>
      </c>
      <c r="B301" s="63" t="s">
        <v>456</v>
      </c>
      <c r="C301" s="36">
        <v>4301135374</v>
      </c>
      <c r="D301" s="413">
        <v>4640242181424</v>
      </c>
      <c r="E301" s="413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87</v>
      </c>
      <c r="L301" s="37" t="s">
        <v>88</v>
      </c>
      <c r="M301" s="38" t="s">
        <v>86</v>
      </c>
      <c r="N301" s="38"/>
      <c r="O301" s="37">
        <v>180</v>
      </c>
      <c r="P301" s="52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15"/>
      <c r="R301" s="415"/>
      <c r="S301" s="415"/>
      <c r="T301" s="416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01" t="s">
        <v>450</v>
      </c>
      <c r="AG301" s="81"/>
      <c r="AJ301" s="87" t="s">
        <v>89</v>
      </c>
      <c r="AK301" s="87">
        <v>1</v>
      </c>
      <c r="BB301" s="302" t="s">
        <v>96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457</v>
      </c>
      <c r="B302" s="63" t="s">
        <v>458</v>
      </c>
      <c r="C302" s="36">
        <v>4301135320</v>
      </c>
      <c r="D302" s="413">
        <v>4640242181592</v>
      </c>
      <c r="E302" s="413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28" t="s">
        <v>459</v>
      </c>
      <c r="Q302" s="415"/>
      <c r="R302" s="415"/>
      <c r="S302" s="415"/>
      <c r="T302" s="416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3" t="s">
        <v>460</v>
      </c>
      <c r="AG302" s="81"/>
      <c r="AJ302" s="87" t="s">
        <v>89</v>
      </c>
      <c r="AK302" s="87">
        <v>1</v>
      </c>
      <c r="BB302" s="304" t="s">
        <v>96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25">
      <c r="A303" s="63" t="s">
        <v>461</v>
      </c>
      <c r="B303" s="63" t="s">
        <v>462</v>
      </c>
      <c r="C303" s="36">
        <v>4301135552</v>
      </c>
      <c r="D303" s="413">
        <v>4640242181431</v>
      </c>
      <c r="E303" s="413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97</v>
      </c>
      <c r="L303" s="37" t="s">
        <v>88</v>
      </c>
      <c r="M303" s="38" t="s">
        <v>86</v>
      </c>
      <c r="N303" s="38"/>
      <c r="O303" s="37">
        <v>180</v>
      </c>
      <c r="P303" s="529" t="s">
        <v>463</v>
      </c>
      <c r="Q303" s="415"/>
      <c r="R303" s="415"/>
      <c r="S303" s="415"/>
      <c r="T303" s="416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5" t="s">
        <v>464</v>
      </c>
      <c r="AG303" s="81"/>
      <c r="AJ303" s="87" t="s">
        <v>89</v>
      </c>
      <c r="AK303" s="87">
        <v>1</v>
      </c>
      <c r="BB303" s="306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465</v>
      </c>
      <c r="B304" s="63" t="s">
        <v>466</v>
      </c>
      <c r="C304" s="36">
        <v>4301135405</v>
      </c>
      <c r="D304" s="413">
        <v>4640242181523</v>
      </c>
      <c r="E304" s="413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53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15"/>
      <c r="R304" s="415"/>
      <c r="S304" s="415"/>
      <c r="T304" s="416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7" t="s">
        <v>454</v>
      </c>
      <c r="AG304" s="81"/>
      <c r="AJ304" s="87" t="s">
        <v>89</v>
      </c>
      <c r="AK304" s="87">
        <v>1</v>
      </c>
      <c r="BB304" s="308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25">
      <c r="A305" s="63" t="s">
        <v>467</v>
      </c>
      <c r="B305" s="63" t="s">
        <v>468</v>
      </c>
      <c r="C305" s="36">
        <v>4301135404</v>
      </c>
      <c r="D305" s="413">
        <v>4640242181516</v>
      </c>
      <c r="E305" s="413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97</v>
      </c>
      <c r="L305" s="37" t="s">
        <v>88</v>
      </c>
      <c r="M305" s="38" t="s">
        <v>86</v>
      </c>
      <c r="N305" s="38"/>
      <c r="O305" s="37">
        <v>180</v>
      </c>
      <c r="P305" s="531" t="s">
        <v>469</v>
      </c>
      <c r="Q305" s="415"/>
      <c r="R305" s="415"/>
      <c r="S305" s="415"/>
      <c r="T305" s="416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9" t="s">
        <v>464</v>
      </c>
      <c r="AG305" s="81"/>
      <c r="AJ305" s="87" t="s">
        <v>89</v>
      </c>
      <c r="AK305" s="87">
        <v>1</v>
      </c>
      <c r="BB305" s="310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470</v>
      </c>
      <c r="B306" s="63" t="s">
        <v>471</v>
      </c>
      <c r="C306" s="36">
        <v>4301135375</v>
      </c>
      <c r="D306" s="413">
        <v>4640242181486</v>
      </c>
      <c r="E306" s="413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5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15"/>
      <c r="R306" s="415"/>
      <c r="S306" s="415"/>
      <c r="T306" s="416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1" t="s">
        <v>450</v>
      </c>
      <c r="AG306" s="81"/>
      <c r="AJ306" s="87" t="s">
        <v>89</v>
      </c>
      <c r="AK306" s="87">
        <v>1</v>
      </c>
      <c r="BB306" s="312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472</v>
      </c>
      <c r="B307" s="63" t="s">
        <v>473</v>
      </c>
      <c r="C307" s="36">
        <v>4301135402</v>
      </c>
      <c r="D307" s="413">
        <v>4640242181493</v>
      </c>
      <c r="E307" s="413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97</v>
      </c>
      <c r="L307" s="37" t="s">
        <v>88</v>
      </c>
      <c r="M307" s="38" t="s">
        <v>86</v>
      </c>
      <c r="N307" s="38"/>
      <c r="O307" s="37">
        <v>180</v>
      </c>
      <c r="P307" s="533" t="s">
        <v>474</v>
      </c>
      <c r="Q307" s="415"/>
      <c r="R307" s="415"/>
      <c r="S307" s="415"/>
      <c r="T307" s="416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3" t="s">
        <v>450</v>
      </c>
      <c r="AG307" s="81"/>
      <c r="AJ307" s="87" t="s">
        <v>89</v>
      </c>
      <c r="AK307" s="87">
        <v>1</v>
      </c>
      <c r="BB307" s="314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475</v>
      </c>
      <c r="B308" s="63" t="s">
        <v>476</v>
      </c>
      <c r="C308" s="36">
        <v>4301135403</v>
      </c>
      <c r="D308" s="413">
        <v>4640242181509</v>
      </c>
      <c r="E308" s="413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53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15"/>
      <c r="R308" s="415"/>
      <c r="S308" s="415"/>
      <c r="T308" s="416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5" t="s">
        <v>450</v>
      </c>
      <c r="AG308" s="81"/>
      <c r="AJ308" s="87" t="s">
        <v>89</v>
      </c>
      <c r="AK308" s="87">
        <v>1</v>
      </c>
      <c r="BB308" s="316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477</v>
      </c>
      <c r="B309" s="63" t="s">
        <v>478</v>
      </c>
      <c r="C309" s="36">
        <v>4301135304</v>
      </c>
      <c r="D309" s="413">
        <v>4640242181240</v>
      </c>
      <c r="E309" s="413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535" t="s">
        <v>479</v>
      </c>
      <c r="Q309" s="415"/>
      <c r="R309" s="415"/>
      <c r="S309" s="415"/>
      <c r="T309" s="416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7" t="s">
        <v>450</v>
      </c>
      <c r="AG309" s="81"/>
      <c r="AJ309" s="87" t="s">
        <v>89</v>
      </c>
      <c r="AK309" s="87">
        <v>1</v>
      </c>
      <c r="BB309" s="318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480</v>
      </c>
      <c r="B310" s="63" t="s">
        <v>481</v>
      </c>
      <c r="C310" s="36">
        <v>4301135310</v>
      </c>
      <c r="D310" s="413">
        <v>4640242181318</v>
      </c>
      <c r="E310" s="413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97</v>
      </c>
      <c r="L310" s="37" t="s">
        <v>88</v>
      </c>
      <c r="M310" s="38" t="s">
        <v>86</v>
      </c>
      <c r="N310" s="38"/>
      <c r="O310" s="37">
        <v>180</v>
      </c>
      <c r="P310" s="536" t="s">
        <v>482</v>
      </c>
      <c r="Q310" s="415"/>
      <c r="R310" s="415"/>
      <c r="S310" s="415"/>
      <c r="T310" s="416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9" t="s">
        <v>454</v>
      </c>
      <c r="AG310" s="81"/>
      <c r="AJ310" s="87" t="s">
        <v>89</v>
      </c>
      <c r="AK310" s="87">
        <v>1</v>
      </c>
      <c r="BB310" s="320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483</v>
      </c>
      <c r="B311" s="63" t="s">
        <v>484</v>
      </c>
      <c r="C311" s="36">
        <v>4301135306</v>
      </c>
      <c r="D311" s="413">
        <v>4640242181578</v>
      </c>
      <c r="E311" s="413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172</v>
      </c>
      <c r="L311" s="37" t="s">
        <v>88</v>
      </c>
      <c r="M311" s="38" t="s">
        <v>86</v>
      </c>
      <c r="N311" s="38"/>
      <c r="O311" s="37">
        <v>180</v>
      </c>
      <c r="P311" s="537" t="s">
        <v>485</v>
      </c>
      <c r="Q311" s="415"/>
      <c r="R311" s="415"/>
      <c r="S311" s="415"/>
      <c r="T311" s="416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21" t="s">
        <v>450</v>
      </c>
      <c r="AG311" s="81"/>
      <c r="AJ311" s="87" t="s">
        <v>89</v>
      </c>
      <c r="AK311" s="87">
        <v>1</v>
      </c>
      <c r="BB311" s="322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486</v>
      </c>
      <c r="B312" s="63" t="s">
        <v>487</v>
      </c>
      <c r="C312" s="36">
        <v>4301135305</v>
      </c>
      <c r="D312" s="413">
        <v>4640242181394</v>
      </c>
      <c r="E312" s="413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172</v>
      </c>
      <c r="L312" s="37" t="s">
        <v>88</v>
      </c>
      <c r="M312" s="38" t="s">
        <v>86</v>
      </c>
      <c r="N312" s="38"/>
      <c r="O312" s="37">
        <v>180</v>
      </c>
      <c r="P312" s="538" t="s">
        <v>488</v>
      </c>
      <c r="Q312" s="415"/>
      <c r="R312" s="415"/>
      <c r="S312" s="415"/>
      <c r="T312" s="416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3" t="s">
        <v>450</v>
      </c>
      <c r="AG312" s="81"/>
      <c r="AJ312" s="87" t="s">
        <v>89</v>
      </c>
      <c r="AK312" s="87">
        <v>1</v>
      </c>
      <c r="BB312" s="324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489</v>
      </c>
      <c r="B313" s="63" t="s">
        <v>490</v>
      </c>
      <c r="C313" s="36">
        <v>4301135309</v>
      </c>
      <c r="D313" s="413">
        <v>4640242181332</v>
      </c>
      <c r="E313" s="413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172</v>
      </c>
      <c r="L313" s="37" t="s">
        <v>88</v>
      </c>
      <c r="M313" s="38" t="s">
        <v>86</v>
      </c>
      <c r="N313" s="38"/>
      <c r="O313" s="37">
        <v>180</v>
      </c>
      <c r="P313" s="539" t="s">
        <v>491</v>
      </c>
      <c r="Q313" s="415"/>
      <c r="R313" s="415"/>
      <c r="S313" s="415"/>
      <c r="T313" s="416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5" t="s">
        <v>450</v>
      </c>
      <c r="AG313" s="81"/>
      <c r="AJ313" s="87" t="s">
        <v>89</v>
      </c>
      <c r="AK313" s="87">
        <v>1</v>
      </c>
      <c r="BB313" s="326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492</v>
      </c>
      <c r="B314" s="63" t="s">
        <v>493</v>
      </c>
      <c r="C314" s="36">
        <v>4301135308</v>
      </c>
      <c r="D314" s="413">
        <v>4640242181349</v>
      </c>
      <c r="E314" s="413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172</v>
      </c>
      <c r="L314" s="37" t="s">
        <v>88</v>
      </c>
      <c r="M314" s="38" t="s">
        <v>86</v>
      </c>
      <c r="N314" s="38"/>
      <c r="O314" s="37">
        <v>180</v>
      </c>
      <c r="P314" s="540" t="s">
        <v>494</v>
      </c>
      <c r="Q314" s="415"/>
      <c r="R314" s="415"/>
      <c r="S314" s="415"/>
      <c r="T314" s="416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7" t="s">
        <v>450</v>
      </c>
      <c r="AG314" s="81"/>
      <c r="AJ314" s="87" t="s">
        <v>89</v>
      </c>
      <c r="AK314" s="87">
        <v>1</v>
      </c>
      <c r="BB314" s="328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495</v>
      </c>
      <c r="B315" s="63" t="s">
        <v>496</v>
      </c>
      <c r="C315" s="36">
        <v>4301135307</v>
      </c>
      <c r="D315" s="413">
        <v>4640242181370</v>
      </c>
      <c r="E315" s="413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172</v>
      </c>
      <c r="L315" s="37" t="s">
        <v>88</v>
      </c>
      <c r="M315" s="38" t="s">
        <v>86</v>
      </c>
      <c r="N315" s="38"/>
      <c r="O315" s="37">
        <v>180</v>
      </c>
      <c r="P315" s="541" t="s">
        <v>497</v>
      </c>
      <c r="Q315" s="415"/>
      <c r="R315" s="415"/>
      <c r="S315" s="415"/>
      <c r="T315" s="416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9" t="s">
        <v>498</v>
      </c>
      <c r="AG315" s="81"/>
      <c r="AJ315" s="87" t="s">
        <v>89</v>
      </c>
      <c r="AK315" s="87">
        <v>1</v>
      </c>
      <c r="BB315" s="330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499</v>
      </c>
      <c r="B316" s="63" t="s">
        <v>500</v>
      </c>
      <c r="C316" s="36">
        <v>4301135318</v>
      </c>
      <c r="D316" s="413">
        <v>4607111037480</v>
      </c>
      <c r="E316" s="413"/>
      <c r="F316" s="62">
        <v>1</v>
      </c>
      <c r="G316" s="37">
        <v>4</v>
      </c>
      <c r="H316" s="62">
        <v>4</v>
      </c>
      <c r="I316" s="62">
        <v>4.2724000000000002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42" t="s">
        <v>501</v>
      </c>
      <c r="Q316" s="415"/>
      <c r="R316" s="415"/>
      <c r="S316" s="415"/>
      <c r="T316" s="416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31" t="s">
        <v>502</v>
      </c>
      <c r="AG316" s="81"/>
      <c r="AJ316" s="87" t="s">
        <v>89</v>
      </c>
      <c r="AK316" s="87">
        <v>1</v>
      </c>
      <c r="BB316" s="332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503</v>
      </c>
      <c r="B317" s="63" t="s">
        <v>504</v>
      </c>
      <c r="C317" s="36">
        <v>4301135319</v>
      </c>
      <c r="D317" s="413">
        <v>4607111037473</v>
      </c>
      <c r="E317" s="413"/>
      <c r="F317" s="62">
        <v>1</v>
      </c>
      <c r="G317" s="37">
        <v>4</v>
      </c>
      <c r="H317" s="62">
        <v>4</v>
      </c>
      <c r="I317" s="62">
        <v>4.2300000000000004</v>
      </c>
      <c r="J317" s="37">
        <v>84</v>
      </c>
      <c r="K317" s="37" t="s">
        <v>87</v>
      </c>
      <c r="L317" s="37" t="s">
        <v>88</v>
      </c>
      <c r="M317" s="38" t="s">
        <v>86</v>
      </c>
      <c r="N317" s="38"/>
      <c r="O317" s="37">
        <v>180</v>
      </c>
      <c r="P317" s="543" t="s">
        <v>505</v>
      </c>
      <c r="Q317" s="415"/>
      <c r="R317" s="415"/>
      <c r="S317" s="415"/>
      <c r="T317" s="416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IFERROR(IF(X317="","",X317*0.0155),"")</f>
        <v>0</v>
      </c>
      <c r="AA317" s="68" t="s">
        <v>46</v>
      </c>
      <c r="AB317" s="69" t="s">
        <v>46</v>
      </c>
      <c r="AC317" s="333" t="s">
        <v>506</v>
      </c>
      <c r="AG317" s="81"/>
      <c r="AJ317" s="87" t="s">
        <v>89</v>
      </c>
      <c r="AK317" s="87">
        <v>1</v>
      </c>
      <c r="BB317" s="334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507</v>
      </c>
      <c r="B318" s="63" t="s">
        <v>508</v>
      </c>
      <c r="C318" s="36">
        <v>4301135198</v>
      </c>
      <c r="D318" s="413">
        <v>4640242180663</v>
      </c>
      <c r="E318" s="413"/>
      <c r="F318" s="62">
        <v>0.9</v>
      </c>
      <c r="G318" s="37">
        <v>4</v>
      </c>
      <c r="H318" s="62">
        <v>3.6</v>
      </c>
      <c r="I318" s="62">
        <v>3.83</v>
      </c>
      <c r="J318" s="37">
        <v>84</v>
      </c>
      <c r="K318" s="37" t="s">
        <v>87</v>
      </c>
      <c r="L318" s="37" t="s">
        <v>88</v>
      </c>
      <c r="M318" s="38" t="s">
        <v>86</v>
      </c>
      <c r="N318" s="38"/>
      <c r="O318" s="37">
        <v>180</v>
      </c>
      <c r="P318" s="544" t="s">
        <v>509</v>
      </c>
      <c r="Q318" s="415"/>
      <c r="R318" s="415"/>
      <c r="S318" s="415"/>
      <c r="T318" s="416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IFERROR(IF(X318="","",X318*0.0155),"")</f>
        <v>0</v>
      </c>
      <c r="AA318" s="68" t="s">
        <v>46</v>
      </c>
      <c r="AB318" s="69" t="s">
        <v>46</v>
      </c>
      <c r="AC318" s="335" t="s">
        <v>510</v>
      </c>
      <c r="AG318" s="81"/>
      <c r="AJ318" s="87" t="s">
        <v>89</v>
      </c>
      <c r="AK318" s="87">
        <v>1</v>
      </c>
      <c r="BB318" s="336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511</v>
      </c>
      <c r="B319" s="63" t="s">
        <v>512</v>
      </c>
      <c r="C319" s="36">
        <v>4301135723</v>
      </c>
      <c r="D319" s="413">
        <v>4640242181783</v>
      </c>
      <c r="E319" s="413"/>
      <c r="F319" s="62">
        <v>0.3</v>
      </c>
      <c r="G319" s="37">
        <v>9</v>
      </c>
      <c r="H319" s="62">
        <v>2.7</v>
      </c>
      <c r="I319" s="62">
        <v>2.988</v>
      </c>
      <c r="J319" s="37">
        <v>126</v>
      </c>
      <c r="K319" s="37" t="s">
        <v>97</v>
      </c>
      <c r="L319" s="37" t="s">
        <v>88</v>
      </c>
      <c r="M319" s="38" t="s">
        <v>86</v>
      </c>
      <c r="N319" s="38"/>
      <c r="O319" s="37">
        <v>180</v>
      </c>
      <c r="P319" s="545" t="s">
        <v>513</v>
      </c>
      <c r="Q319" s="415"/>
      <c r="R319" s="415"/>
      <c r="S319" s="415"/>
      <c r="T319" s="416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IFERROR(IF(X319="","",X319*0.00936),"")</f>
        <v>0</v>
      </c>
      <c r="AA319" s="68" t="s">
        <v>46</v>
      </c>
      <c r="AB319" s="69" t="s">
        <v>46</v>
      </c>
      <c r="AC319" s="337" t="s">
        <v>514</v>
      </c>
      <c r="AG319" s="81"/>
      <c r="AJ319" s="87" t="s">
        <v>89</v>
      </c>
      <c r="AK319" s="87">
        <v>1</v>
      </c>
      <c r="BB319" s="338" t="s">
        <v>96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x14ac:dyDescent="0.2">
      <c r="A320" s="420"/>
      <c r="B320" s="420"/>
      <c r="C320" s="420"/>
      <c r="D320" s="420"/>
      <c r="E320" s="420"/>
      <c r="F320" s="420"/>
      <c r="G320" s="420"/>
      <c r="H320" s="420"/>
      <c r="I320" s="420"/>
      <c r="J320" s="420"/>
      <c r="K320" s="420"/>
      <c r="L320" s="420"/>
      <c r="M320" s="420"/>
      <c r="N320" s="420"/>
      <c r="O320" s="421"/>
      <c r="P320" s="417" t="s">
        <v>40</v>
      </c>
      <c r="Q320" s="418"/>
      <c r="R320" s="418"/>
      <c r="S320" s="418"/>
      <c r="T320" s="418"/>
      <c r="U320" s="418"/>
      <c r="V320" s="419"/>
      <c r="W320" s="42" t="s">
        <v>39</v>
      </c>
      <c r="X320" s="43">
        <f>IFERROR(SUM(X299:X319),"0")</f>
        <v>0</v>
      </c>
      <c r="Y320" s="43">
        <f>IFERROR(SUM(Y299:Y319),"0")</f>
        <v>0</v>
      </c>
      <c r="Z320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0"/>
      <c r="N321" s="420"/>
      <c r="O321" s="421"/>
      <c r="P321" s="417" t="s">
        <v>40</v>
      </c>
      <c r="Q321" s="418"/>
      <c r="R321" s="418"/>
      <c r="S321" s="418"/>
      <c r="T321" s="418"/>
      <c r="U321" s="418"/>
      <c r="V321" s="419"/>
      <c r="W321" s="42" t="s">
        <v>0</v>
      </c>
      <c r="X321" s="43">
        <f>IFERROR(SUMPRODUCT(X299:X319*H299:H319),"0")</f>
        <v>0</v>
      </c>
      <c r="Y321" s="43">
        <f>IFERROR(SUMPRODUCT(Y299:Y319*H299:H319),"0")</f>
        <v>0</v>
      </c>
      <c r="Z321" s="42"/>
      <c r="AA321" s="67"/>
      <c r="AB321" s="67"/>
      <c r="AC321" s="67"/>
    </row>
    <row r="322" spans="1:68" ht="16.5" customHeight="1" x14ac:dyDescent="0.25">
      <c r="A322" s="411" t="s">
        <v>515</v>
      </c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1"/>
      <c r="O322" s="411"/>
      <c r="P322" s="411"/>
      <c r="Q322" s="411"/>
      <c r="R322" s="411"/>
      <c r="S322" s="411"/>
      <c r="T322" s="411"/>
      <c r="U322" s="411"/>
      <c r="V322" s="411"/>
      <c r="W322" s="411"/>
      <c r="X322" s="411"/>
      <c r="Y322" s="411"/>
      <c r="Z322" s="411"/>
      <c r="AA322" s="65"/>
      <c r="AB322" s="65"/>
      <c r="AC322" s="82"/>
    </row>
    <row r="323" spans="1:68" ht="14.25" customHeight="1" x14ac:dyDescent="0.25">
      <c r="A323" s="412" t="s">
        <v>156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412"/>
      <c r="AA323" s="66"/>
      <c r="AB323" s="66"/>
      <c r="AC323" s="83"/>
    </row>
    <row r="324" spans="1:68" ht="27" customHeight="1" x14ac:dyDescent="0.25">
      <c r="A324" s="63" t="s">
        <v>516</v>
      </c>
      <c r="B324" s="63" t="s">
        <v>517</v>
      </c>
      <c r="C324" s="36">
        <v>4301135268</v>
      </c>
      <c r="D324" s="413">
        <v>4640242181134</v>
      </c>
      <c r="E324" s="413"/>
      <c r="F324" s="62">
        <v>0.8</v>
      </c>
      <c r="G324" s="37">
        <v>5</v>
      </c>
      <c r="H324" s="62">
        <v>4</v>
      </c>
      <c r="I324" s="62">
        <v>4.2830000000000004</v>
      </c>
      <c r="J324" s="37">
        <v>84</v>
      </c>
      <c r="K324" s="37" t="s">
        <v>87</v>
      </c>
      <c r="L324" s="37" t="s">
        <v>88</v>
      </c>
      <c r="M324" s="38" t="s">
        <v>86</v>
      </c>
      <c r="N324" s="38"/>
      <c r="O324" s="37">
        <v>180</v>
      </c>
      <c r="P324" s="546" t="s">
        <v>518</v>
      </c>
      <c r="Q324" s="415"/>
      <c r="R324" s="415"/>
      <c r="S324" s="415"/>
      <c r="T324" s="416"/>
      <c r="U324" s="39" t="s">
        <v>46</v>
      </c>
      <c r="V324" s="39" t="s">
        <v>46</v>
      </c>
      <c r="W324" s="40" t="s">
        <v>39</v>
      </c>
      <c r="X324" s="58">
        <v>0</v>
      </c>
      <c r="Y324" s="55">
        <f>IFERROR(IF(X324="","",X324),"")</f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39" t="s">
        <v>519</v>
      </c>
      <c r="AG324" s="81"/>
      <c r="AJ324" s="87" t="s">
        <v>89</v>
      </c>
      <c r="AK324" s="87">
        <v>1</v>
      </c>
      <c r="BB324" s="340" t="s">
        <v>96</v>
      </c>
      <c r="BM324" s="81">
        <f>IFERROR(X324*I324,"0")</f>
        <v>0</v>
      </c>
      <c r="BN324" s="81">
        <f>IFERROR(Y324*I324,"0")</f>
        <v>0</v>
      </c>
      <c r="BO324" s="81">
        <f>IFERROR(X324/J324,"0")</f>
        <v>0</v>
      </c>
      <c r="BP324" s="81">
        <f>IFERROR(Y324/J324,"0")</f>
        <v>0</v>
      </c>
    </row>
    <row r="325" spans="1:68" x14ac:dyDescent="0.2">
      <c r="A325" s="420"/>
      <c r="B325" s="420"/>
      <c r="C325" s="420"/>
      <c r="D325" s="420"/>
      <c r="E325" s="420"/>
      <c r="F325" s="420"/>
      <c r="G325" s="420"/>
      <c r="H325" s="420"/>
      <c r="I325" s="420"/>
      <c r="J325" s="420"/>
      <c r="K325" s="420"/>
      <c r="L325" s="420"/>
      <c r="M325" s="420"/>
      <c r="N325" s="420"/>
      <c r="O325" s="421"/>
      <c r="P325" s="417" t="s">
        <v>40</v>
      </c>
      <c r="Q325" s="418"/>
      <c r="R325" s="418"/>
      <c r="S325" s="418"/>
      <c r="T325" s="418"/>
      <c r="U325" s="418"/>
      <c r="V325" s="419"/>
      <c r="W325" s="42" t="s">
        <v>39</v>
      </c>
      <c r="X325" s="43">
        <f>IFERROR(SUM(X324:X324),"0")</f>
        <v>0</v>
      </c>
      <c r="Y325" s="43">
        <f>IFERROR(SUM(Y324:Y324),"0")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420"/>
      <c r="B326" s="420"/>
      <c r="C326" s="420"/>
      <c r="D326" s="420"/>
      <c r="E326" s="420"/>
      <c r="F326" s="420"/>
      <c r="G326" s="420"/>
      <c r="H326" s="420"/>
      <c r="I326" s="420"/>
      <c r="J326" s="420"/>
      <c r="K326" s="420"/>
      <c r="L326" s="420"/>
      <c r="M326" s="420"/>
      <c r="N326" s="420"/>
      <c r="O326" s="421"/>
      <c r="P326" s="417" t="s">
        <v>40</v>
      </c>
      <c r="Q326" s="418"/>
      <c r="R326" s="418"/>
      <c r="S326" s="418"/>
      <c r="T326" s="418"/>
      <c r="U326" s="418"/>
      <c r="V326" s="419"/>
      <c r="W326" s="42" t="s">
        <v>0</v>
      </c>
      <c r="X326" s="43">
        <f>IFERROR(SUMPRODUCT(X324:X324*H324:H324),"0")</f>
        <v>0</v>
      </c>
      <c r="Y326" s="43">
        <f>IFERROR(SUMPRODUCT(Y324:Y324*H324:H324),"0")</f>
        <v>0</v>
      </c>
      <c r="Z326" s="42"/>
      <c r="AA326" s="67"/>
      <c r="AB326" s="67"/>
      <c r="AC326" s="67"/>
    </row>
    <row r="327" spans="1:68" ht="15" customHeight="1" x14ac:dyDescent="0.2">
      <c r="A327" s="420"/>
      <c r="B327" s="420"/>
      <c r="C327" s="420"/>
      <c r="D327" s="420"/>
      <c r="E327" s="420"/>
      <c r="F327" s="420"/>
      <c r="G327" s="420"/>
      <c r="H327" s="420"/>
      <c r="I327" s="420"/>
      <c r="J327" s="420"/>
      <c r="K327" s="420"/>
      <c r="L327" s="420"/>
      <c r="M327" s="420"/>
      <c r="N327" s="420"/>
      <c r="O327" s="550"/>
      <c r="P327" s="547" t="s">
        <v>33</v>
      </c>
      <c r="Q327" s="548"/>
      <c r="R327" s="548"/>
      <c r="S327" s="548"/>
      <c r="T327" s="548"/>
      <c r="U327" s="548"/>
      <c r="V327" s="549"/>
      <c r="W327" s="42" t="s">
        <v>0</v>
      </c>
      <c r="X327" s="43">
        <f>IFERROR(X24+X33+X40+X52+X57+X61+X65+X71+X77+X82+X88+X98+X105+X115+X121+X127+X133+X138+X143+X149+X154+X160+X168+X173+X181+X185+X190+X199+X206+X216+X224+X229+X234+X240+X245+X251+X257+X264+X270+X274+X282+X286+X291+X297+X321+X326,"0")</f>
        <v>0</v>
      </c>
      <c r="Y327" s="43">
        <f>IFERROR(Y24+Y33+Y40+Y52+Y57+Y61+Y65+Y71+Y77+Y82+Y88+Y98+Y105+Y115+Y121+Y127+Y133+Y138+Y143+Y149+Y154+Y160+Y168+Y173+Y181+Y185+Y190+Y199+Y206+Y216+Y224+Y229+Y234+Y240+Y245+Y251+Y257+Y264+Y270+Y274+Y282+Y286+Y291+Y297+Y321+Y326,"0")</f>
        <v>0</v>
      </c>
      <c r="Z327" s="42"/>
      <c r="AA327" s="67"/>
      <c r="AB327" s="67"/>
      <c r="AC327" s="67"/>
    </row>
    <row r="328" spans="1:68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550"/>
      <c r="P328" s="547" t="s">
        <v>34</v>
      </c>
      <c r="Q328" s="548"/>
      <c r="R328" s="548"/>
      <c r="S328" s="548"/>
      <c r="T328" s="548"/>
      <c r="U328" s="548"/>
      <c r="V328" s="549"/>
      <c r="W328" s="42" t="s">
        <v>0</v>
      </c>
      <c r="X328" s="43">
        <f>IFERROR(SUM(BM22:BM324),"0")</f>
        <v>0</v>
      </c>
      <c r="Y328" s="43">
        <f>IFERROR(SUM(BN22:BN324),"0")</f>
        <v>0</v>
      </c>
      <c r="Z328" s="42"/>
      <c r="AA328" s="67"/>
      <c r="AB328" s="67"/>
      <c r="AC328" s="67"/>
    </row>
    <row r="329" spans="1:68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0"/>
      <c r="N329" s="420"/>
      <c r="O329" s="550"/>
      <c r="P329" s="547" t="s">
        <v>35</v>
      </c>
      <c r="Q329" s="548"/>
      <c r="R329" s="548"/>
      <c r="S329" s="548"/>
      <c r="T329" s="548"/>
      <c r="U329" s="548"/>
      <c r="V329" s="549"/>
      <c r="W329" s="42" t="s">
        <v>20</v>
      </c>
      <c r="X329" s="44">
        <f>ROUNDUP(SUM(BO22:BO324),0)</f>
        <v>0</v>
      </c>
      <c r="Y329" s="44">
        <f>ROUNDUP(SUM(BP22:BP324),0)</f>
        <v>0</v>
      </c>
      <c r="Z329" s="42"/>
      <c r="AA329" s="67"/>
      <c r="AB329" s="67"/>
      <c r="AC329" s="67"/>
    </row>
    <row r="330" spans="1:68" x14ac:dyDescent="0.2">
      <c r="A330" s="420"/>
      <c r="B330" s="420"/>
      <c r="C330" s="420"/>
      <c r="D330" s="420"/>
      <c r="E330" s="420"/>
      <c r="F330" s="420"/>
      <c r="G330" s="420"/>
      <c r="H330" s="420"/>
      <c r="I330" s="420"/>
      <c r="J330" s="420"/>
      <c r="K330" s="420"/>
      <c r="L330" s="420"/>
      <c r="M330" s="420"/>
      <c r="N330" s="420"/>
      <c r="O330" s="550"/>
      <c r="P330" s="547" t="s">
        <v>36</v>
      </c>
      <c r="Q330" s="548"/>
      <c r="R330" s="548"/>
      <c r="S330" s="548"/>
      <c r="T330" s="548"/>
      <c r="U330" s="548"/>
      <c r="V330" s="549"/>
      <c r="W330" s="42" t="s">
        <v>0</v>
      </c>
      <c r="X330" s="43">
        <f>GrossWeightTotal+PalletQtyTotal*25</f>
        <v>0</v>
      </c>
      <c r="Y330" s="43">
        <f>GrossWeightTotalR+PalletQtyTotalR*25</f>
        <v>0</v>
      </c>
      <c r="Z330" s="42"/>
      <c r="AA330" s="67"/>
      <c r="AB330" s="67"/>
      <c r="AC330" s="67"/>
    </row>
    <row r="331" spans="1:68" x14ac:dyDescent="0.2">
      <c r="A331" s="420"/>
      <c r="B331" s="420"/>
      <c r="C331" s="420"/>
      <c r="D331" s="420"/>
      <c r="E331" s="420"/>
      <c r="F331" s="420"/>
      <c r="G331" s="420"/>
      <c r="H331" s="420"/>
      <c r="I331" s="420"/>
      <c r="J331" s="420"/>
      <c r="K331" s="420"/>
      <c r="L331" s="420"/>
      <c r="M331" s="420"/>
      <c r="N331" s="420"/>
      <c r="O331" s="550"/>
      <c r="P331" s="547" t="s">
        <v>37</v>
      </c>
      <c r="Q331" s="548"/>
      <c r="R331" s="548"/>
      <c r="S331" s="548"/>
      <c r="T331" s="548"/>
      <c r="U331" s="548"/>
      <c r="V331" s="549"/>
      <c r="W331" s="42" t="s">
        <v>20</v>
      </c>
      <c r="X331" s="43">
        <f>IFERROR(X23+X32+X39+X51+X56+X60+X64+X70+X76+X81+X87+X97+X104+X114+X120+X126+X132+X137+X142+X148+X153+X159+X167+X172+X180+X184+X189+X198+X205+X215+X223+X228+X233+X239+X244+X250+X256+X263+X269+X273+X281+X285+X290+X296+X320+X325,"0")</f>
        <v>0</v>
      </c>
      <c r="Y331" s="43">
        <f>IFERROR(Y23+Y32+Y39+Y51+Y56+Y60+Y64+Y70+Y76+Y81+Y87+Y97+Y104+Y114+Y120+Y126+Y132+Y137+Y142+Y148+Y153+Y159+Y167+Y172+Y180+Y184+Y189+Y198+Y205+Y215+Y223+Y228+Y233+Y239+Y244+Y250+Y256+Y263+Y269+Y273+Y281+Y285+Y290+Y296+Y320+Y325,"0")</f>
        <v>0</v>
      </c>
      <c r="Z331" s="42"/>
      <c r="AA331" s="67"/>
      <c r="AB331" s="67"/>
      <c r="AC331" s="67"/>
    </row>
    <row r="332" spans="1:68" ht="14.25" x14ac:dyDescent="0.2">
      <c r="A332" s="420"/>
      <c r="B332" s="420"/>
      <c r="C332" s="420"/>
      <c r="D332" s="420"/>
      <c r="E332" s="420"/>
      <c r="F332" s="420"/>
      <c r="G332" s="420"/>
      <c r="H332" s="420"/>
      <c r="I332" s="420"/>
      <c r="J332" s="420"/>
      <c r="K332" s="420"/>
      <c r="L332" s="420"/>
      <c r="M332" s="420"/>
      <c r="N332" s="420"/>
      <c r="O332" s="550"/>
      <c r="P332" s="547" t="s">
        <v>38</v>
      </c>
      <c r="Q332" s="548"/>
      <c r="R332" s="548"/>
      <c r="S332" s="548"/>
      <c r="T332" s="548"/>
      <c r="U332" s="548"/>
      <c r="V332" s="549"/>
      <c r="W332" s="45" t="s">
        <v>52</v>
      </c>
      <c r="X332" s="42"/>
      <c r="Y332" s="42"/>
      <c r="Z332" s="42">
        <f>IFERROR(Z23+Z32+Z39+Z51+Z56+Z60+Z64+Z70+Z76+Z81+Z87+Z97+Z104+Z114+Z120+Z126+Z132+Z137+Z142+Z148+Z153+Z159+Z167+Z172+Z180+Z184+Z189+Z198+Z205+Z215+Z223+Z228+Z233+Z239+Z244+Z250+Z256+Z263+Z269+Z273+Z281+Z285+Z290+Z296+Z320+Z325,"0")</f>
        <v>0</v>
      </c>
      <c r="AA332" s="67"/>
      <c r="AB332" s="67"/>
      <c r="AC332" s="67"/>
    </row>
    <row r="333" spans="1:68" ht="13.5" thickBot="1" x14ac:dyDescent="0.25"/>
    <row r="334" spans="1:68" ht="27" thickTop="1" thickBot="1" x14ac:dyDescent="0.25">
      <c r="A334" s="46" t="s">
        <v>9</v>
      </c>
      <c r="B334" s="88" t="s">
        <v>81</v>
      </c>
      <c r="C334" s="551" t="s">
        <v>45</v>
      </c>
      <c r="D334" s="551" t="s">
        <v>45</v>
      </c>
      <c r="E334" s="551" t="s">
        <v>45</v>
      </c>
      <c r="F334" s="551" t="s">
        <v>45</v>
      </c>
      <c r="G334" s="551" t="s">
        <v>45</v>
      </c>
      <c r="H334" s="551" t="s">
        <v>45</v>
      </c>
      <c r="I334" s="551" t="s">
        <v>45</v>
      </c>
      <c r="J334" s="551" t="s">
        <v>45</v>
      </c>
      <c r="K334" s="551" t="s">
        <v>45</v>
      </c>
      <c r="L334" s="551" t="s">
        <v>45</v>
      </c>
      <c r="M334" s="551" t="s">
        <v>45</v>
      </c>
      <c r="N334" s="552"/>
      <c r="O334" s="551" t="s">
        <v>45</v>
      </c>
      <c r="P334" s="551" t="s">
        <v>45</v>
      </c>
      <c r="Q334" s="551" t="s">
        <v>45</v>
      </c>
      <c r="R334" s="551" t="s">
        <v>45</v>
      </c>
      <c r="S334" s="551" t="s">
        <v>45</v>
      </c>
      <c r="T334" s="551" t="s">
        <v>45</v>
      </c>
      <c r="U334" s="551" t="s">
        <v>272</v>
      </c>
      <c r="V334" s="551" t="s">
        <v>272</v>
      </c>
      <c r="W334" s="551" t="s">
        <v>298</v>
      </c>
      <c r="X334" s="551" t="s">
        <v>298</v>
      </c>
      <c r="Y334" s="551" t="s">
        <v>321</v>
      </c>
      <c r="Z334" s="551" t="s">
        <v>321</v>
      </c>
      <c r="AA334" s="551" t="s">
        <v>321</v>
      </c>
      <c r="AB334" s="551" t="s">
        <v>321</v>
      </c>
      <c r="AC334" s="551" t="s">
        <v>321</v>
      </c>
      <c r="AD334" s="551" t="s">
        <v>321</v>
      </c>
      <c r="AE334" s="551" t="s">
        <v>321</v>
      </c>
      <c r="AF334" s="551" t="s">
        <v>321</v>
      </c>
      <c r="AG334" s="88" t="s">
        <v>399</v>
      </c>
      <c r="AH334" s="88" t="s">
        <v>404</v>
      </c>
      <c r="AI334" s="88" t="s">
        <v>411</v>
      </c>
      <c r="AJ334" s="551" t="s">
        <v>273</v>
      </c>
      <c r="AK334" s="551" t="s">
        <v>273</v>
      </c>
    </row>
    <row r="335" spans="1:68" ht="14.25" customHeight="1" thickTop="1" x14ac:dyDescent="0.2">
      <c r="A335" s="553" t="s">
        <v>10</v>
      </c>
      <c r="B335" s="551" t="s">
        <v>81</v>
      </c>
      <c r="C335" s="551" t="s">
        <v>90</v>
      </c>
      <c r="D335" s="551" t="s">
        <v>107</v>
      </c>
      <c r="E335" s="551" t="s">
        <v>120</v>
      </c>
      <c r="F335" s="551" t="s">
        <v>141</v>
      </c>
      <c r="G335" s="551" t="s">
        <v>168</v>
      </c>
      <c r="H335" s="551" t="s">
        <v>175</v>
      </c>
      <c r="I335" s="551" t="s">
        <v>180</v>
      </c>
      <c r="J335" s="551" t="s">
        <v>189</v>
      </c>
      <c r="K335" s="551" t="s">
        <v>206</v>
      </c>
      <c r="L335" s="551" t="s">
        <v>217</v>
      </c>
      <c r="M335" s="551" t="s">
        <v>233</v>
      </c>
      <c r="N335" s="1"/>
      <c r="O335" s="551" t="s">
        <v>239</v>
      </c>
      <c r="P335" s="551" t="s">
        <v>246</v>
      </c>
      <c r="Q335" s="551" t="s">
        <v>252</v>
      </c>
      <c r="R335" s="551" t="s">
        <v>257</v>
      </c>
      <c r="S335" s="551" t="s">
        <v>260</v>
      </c>
      <c r="T335" s="551" t="s">
        <v>268</v>
      </c>
      <c r="U335" s="551" t="s">
        <v>273</v>
      </c>
      <c r="V335" s="551" t="s">
        <v>277</v>
      </c>
      <c r="W335" s="551" t="s">
        <v>299</v>
      </c>
      <c r="X335" s="551" t="s">
        <v>317</v>
      </c>
      <c r="Y335" s="551" t="s">
        <v>322</v>
      </c>
      <c r="Z335" s="551" t="s">
        <v>334</v>
      </c>
      <c r="AA335" s="551" t="s">
        <v>344</v>
      </c>
      <c r="AB335" s="551" t="s">
        <v>359</v>
      </c>
      <c r="AC335" s="551" t="s">
        <v>370</v>
      </c>
      <c r="AD335" s="551" t="s">
        <v>374</v>
      </c>
      <c r="AE335" s="551" t="s">
        <v>389</v>
      </c>
      <c r="AF335" s="551" t="s">
        <v>393</v>
      </c>
      <c r="AG335" s="551" t="s">
        <v>400</v>
      </c>
      <c r="AH335" s="551" t="s">
        <v>405</v>
      </c>
      <c r="AI335" s="551" t="s">
        <v>412</v>
      </c>
      <c r="AJ335" s="551" t="s">
        <v>273</v>
      </c>
      <c r="AK335" s="551" t="s">
        <v>515</v>
      </c>
    </row>
    <row r="336" spans="1:68" ht="13.5" thickBot="1" x14ac:dyDescent="0.25">
      <c r="A336" s="554"/>
      <c r="B336" s="551"/>
      <c r="C336" s="551"/>
      <c r="D336" s="551"/>
      <c r="E336" s="551"/>
      <c r="F336" s="551"/>
      <c r="G336" s="551"/>
      <c r="H336" s="551"/>
      <c r="I336" s="551"/>
      <c r="J336" s="551"/>
      <c r="K336" s="551"/>
      <c r="L336" s="551"/>
      <c r="M336" s="551"/>
      <c r="N336" s="1"/>
      <c r="O336" s="551"/>
      <c r="P336" s="551"/>
      <c r="Q336" s="551"/>
      <c r="R336" s="551"/>
      <c r="S336" s="551"/>
      <c r="T336" s="551"/>
      <c r="U336" s="551"/>
      <c r="V336" s="551"/>
      <c r="W336" s="551"/>
      <c r="X336" s="551"/>
      <c r="Y336" s="551"/>
      <c r="Z336" s="551"/>
      <c r="AA336" s="551"/>
      <c r="AB336" s="551"/>
      <c r="AC336" s="551"/>
      <c r="AD336" s="551"/>
      <c r="AE336" s="551"/>
      <c r="AF336" s="551"/>
      <c r="AG336" s="551"/>
      <c r="AH336" s="551"/>
      <c r="AI336" s="551"/>
      <c r="AJ336" s="551"/>
      <c r="AK336" s="551"/>
    </row>
    <row r="337" spans="1:37" ht="18" thickTop="1" thickBot="1" x14ac:dyDescent="0.25">
      <c r="A337" s="46" t="s">
        <v>13</v>
      </c>
      <c r="B337" s="52">
        <f>IFERROR(X22*H22,"0")</f>
        <v>0</v>
      </c>
      <c r="C337" s="52">
        <f>IFERROR(X28*H28,"0")+IFERROR(X29*H29,"0")+IFERROR(X30*H30,"0")+IFERROR(X31*H31,"0")</f>
        <v>0</v>
      </c>
      <c r="D337" s="52">
        <f>IFERROR(X36*H36,"0")+IFERROR(X37*H37,"0")+IFERROR(X38*H38,"0")</f>
        <v>0</v>
      </c>
      <c r="E337" s="52">
        <f>IFERROR(X43*H43,"0")+IFERROR(X44*H44,"0")+IFERROR(X45*H45,"0")+IFERROR(X46*H46,"0")+IFERROR(X47*H47,"0")+IFERROR(X48*H48,"0")+IFERROR(X49*H49,"0")+IFERROR(X50*H50,"0")</f>
        <v>0</v>
      </c>
      <c r="F337" s="52">
        <f>IFERROR(X55*H55,"0")+IFERROR(X59*H59,"0")+IFERROR(X63*H63,"0")+IFERROR(X67*H67,"0")+IFERROR(X68*H68,"0")+IFERROR(X69*H69,"0")</f>
        <v>0</v>
      </c>
      <c r="G337" s="52">
        <f>IFERROR(X74*H74,"0")+IFERROR(X75*H75,"0")</f>
        <v>0</v>
      </c>
      <c r="H337" s="52">
        <f>IFERROR(X80*H80,"0")</f>
        <v>0</v>
      </c>
      <c r="I337" s="52">
        <f>IFERROR(X85*H85,"0")+IFERROR(X86*H86,"0")</f>
        <v>0</v>
      </c>
      <c r="J337" s="52">
        <f>IFERROR(X91*H91,"0")+IFERROR(X92*H92,"0")+IFERROR(X93*H93,"0")+IFERROR(X94*H94,"0")+IFERROR(X95*H95,"0")+IFERROR(X96*H96,"0")</f>
        <v>0</v>
      </c>
      <c r="K337" s="52">
        <f>IFERROR(X101*H101,"0")+IFERROR(X102*H102,"0")+IFERROR(X103*H103,"0")</f>
        <v>0</v>
      </c>
      <c r="L337" s="52">
        <f>IFERROR(X108*H108,"0")+IFERROR(X109*H109,"0")+IFERROR(X110*H110,"0")+IFERROR(X111*H111,"0")+IFERROR(X112*H112,"0")+IFERROR(X113*H113,"0")</f>
        <v>0</v>
      </c>
      <c r="M337" s="52">
        <f>IFERROR(X118*H118,"0")+IFERROR(X119*H119,"0")</f>
        <v>0</v>
      </c>
      <c r="N337" s="1"/>
      <c r="O337" s="52">
        <f>IFERROR(X124*H124,"0")+IFERROR(X125*H125,"0")</f>
        <v>0</v>
      </c>
      <c r="P337" s="52">
        <f>IFERROR(X130*H130,"0")+IFERROR(X131*H131,"0")</f>
        <v>0</v>
      </c>
      <c r="Q337" s="52">
        <f>IFERROR(X136*H136,"0")</f>
        <v>0</v>
      </c>
      <c r="R337" s="52">
        <f>IFERROR(X141*H141,"0")</f>
        <v>0</v>
      </c>
      <c r="S337" s="52">
        <f>IFERROR(X146*H146,"0")+IFERROR(X147*H147,"0")</f>
        <v>0</v>
      </c>
      <c r="T337" s="52">
        <f>IFERROR(X152*H152,"0")</f>
        <v>0</v>
      </c>
      <c r="U337" s="52">
        <f>IFERROR(X158*H158,"0")</f>
        <v>0</v>
      </c>
      <c r="V337" s="52">
        <f>IFERROR(X163*H163,"0")+IFERROR(X164*H164,"0")+IFERROR(X165*H165,"0")+IFERROR(X166*H166,"0")+IFERROR(X170*H170,"0")+IFERROR(X171*H171,"0")</f>
        <v>0</v>
      </c>
      <c r="W337" s="52">
        <f>IFERROR(X177*H177,"0")+IFERROR(X178*H178,"0")+IFERROR(X179*H179,"0")+IFERROR(X183*H183,"0")</f>
        <v>0</v>
      </c>
      <c r="X337" s="52">
        <f>IFERROR(X188*H188,"0")</f>
        <v>0</v>
      </c>
      <c r="Y337" s="52">
        <f>IFERROR(X194*H194,"0")+IFERROR(X195*H195,"0")+IFERROR(X196*H196,"0")+IFERROR(X197*H197,"0")</f>
        <v>0</v>
      </c>
      <c r="Z337" s="52">
        <f>IFERROR(X202*H202,"0")+IFERROR(X203*H203,"0")+IFERROR(X204*H204,"0")</f>
        <v>0</v>
      </c>
      <c r="AA337" s="52">
        <f>IFERROR(X209*H209,"0")+IFERROR(X210*H210,"0")+IFERROR(X211*H211,"0")+IFERROR(X212*H212,"0")+IFERROR(X213*H213,"0")+IFERROR(X214*H214,"0")</f>
        <v>0</v>
      </c>
      <c r="AB337" s="52">
        <f>IFERROR(X219*H219,"0")+IFERROR(X220*H220,"0")+IFERROR(X221*H221,"0")+IFERROR(X222*H222,"0")</f>
        <v>0</v>
      </c>
      <c r="AC337" s="52">
        <f>IFERROR(X227*H227,"0")</f>
        <v>0</v>
      </c>
      <c r="AD337" s="52">
        <f>IFERROR(X232*H232,"0")+IFERROR(X236*H236,"0")+IFERROR(X237*H237,"0")+IFERROR(X238*H238,"0")</f>
        <v>0</v>
      </c>
      <c r="AE337" s="52">
        <f>IFERROR(X243*H243,"0")</f>
        <v>0</v>
      </c>
      <c r="AF337" s="52">
        <f>IFERROR(X248*H248,"0")+IFERROR(X249*H249,"0")</f>
        <v>0</v>
      </c>
      <c r="AG337" s="52">
        <f>IFERROR(X255*H255,"0")</f>
        <v>0</v>
      </c>
      <c r="AH337" s="52">
        <f>IFERROR(X261*H261,"0")+IFERROR(X262*H262,"0")</f>
        <v>0</v>
      </c>
      <c r="AI337" s="52">
        <f>IFERROR(X268*H268,"0")+IFERROR(X272*H272,"0")</f>
        <v>0</v>
      </c>
      <c r="AJ337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</f>
        <v>0</v>
      </c>
      <c r="AK337" s="52">
        <f>IFERROR(X324*H324,"0")</f>
        <v>0</v>
      </c>
    </row>
    <row r="338" spans="1:37" ht="13.5" thickTop="1" x14ac:dyDescent="0.2">
      <c r="C338" s="1"/>
    </row>
    <row r="339" spans="1:37" ht="19.5" customHeight="1" x14ac:dyDescent="0.2">
      <c r="A339" s="70" t="s">
        <v>62</v>
      </c>
      <c r="B339" s="70" t="s">
        <v>63</v>
      </c>
      <c r="C339" s="70" t="s">
        <v>65</v>
      </c>
    </row>
    <row r="340" spans="1:37" x14ac:dyDescent="0.2">
      <c r="A340" s="71">
        <f>SUMPRODUCT(--(BB:BB="ЗПФ"),--(W:W="кор"),H:H,Y:Y)+SUMPRODUCT(--(BB:BB="ЗПФ"),--(W:W="кг"),Y:Y)</f>
        <v>0</v>
      </c>
      <c r="B340" s="72">
        <f>SUMPRODUCT(--(BB:BB="ПГП"),--(W:W="кор"),H:H,Y:Y)+SUMPRODUCT(--(BB:BB="ПГП"),--(W:W="кг"),Y:Y)</f>
        <v>0</v>
      </c>
      <c r="C340" s="72">
        <f>SUMPRODUCT(--(BB:BB="КИЗ"),--(W:W="кор"),H:H,Y:Y)+SUMPRODUCT(--(BB:BB="КИЗ"),--(W:W="кг"),Y:Y)</f>
        <v>0</v>
      </c>
    </row>
  </sheetData>
  <sheetProtection algorithmName="SHA-512" hashValue="S3Pq4zcCNf7TWkAptzcYZKVJu8e3LxkIgwAHILAysOfubbB5HJ3P+DHR4KNvTig71hT5IPjAt0gW+tgADI3MCg==" saltValue="YU+YebIxg/wXwIMAjGZvr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4">
    <mergeCell ref="AD335:AD336"/>
    <mergeCell ref="AE335:AE336"/>
    <mergeCell ref="AF335:AF336"/>
    <mergeCell ref="AG335:AG336"/>
    <mergeCell ref="AH335:AH336"/>
    <mergeCell ref="AI335:AI336"/>
    <mergeCell ref="AJ335:AJ336"/>
    <mergeCell ref="AK335:AK336"/>
    <mergeCell ref="U335:U336"/>
    <mergeCell ref="V335:V336"/>
    <mergeCell ref="W335:W336"/>
    <mergeCell ref="X335:X336"/>
    <mergeCell ref="Y335:Y336"/>
    <mergeCell ref="Z335:Z336"/>
    <mergeCell ref="AA335:AA336"/>
    <mergeCell ref="AB335:AB336"/>
    <mergeCell ref="AC335:AC336"/>
    <mergeCell ref="C334:T334"/>
    <mergeCell ref="U334:V334"/>
    <mergeCell ref="W334:X334"/>
    <mergeCell ref="Y334:AF334"/>
    <mergeCell ref="AJ334:AK334"/>
    <mergeCell ref="A335:A336"/>
    <mergeCell ref="B335:B336"/>
    <mergeCell ref="C335:C336"/>
    <mergeCell ref="D335:D336"/>
    <mergeCell ref="E335:E336"/>
    <mergeCell ref="F335:F336"/>
    <mergeCell ref="G335:G336"/>
    <mergeCell ref="H335:H336"/>
    <mergeCell ref="I335:I336"/>
    <mergeCell ref="J335:J336"/>
    <mergeCell ref="K335:K336"/>
    <mergeCell ref="L335:L336"/>
    <mergeCell ref="M335:M336"/>
    <mergeCell ref="O335:O336"/>
    <mergeCell ref="P335:P336"/>
    <mergeCell ref="Q335:Q336"/>
    <mergeCell ref="R335:R336"/>
    <mergeCell ref="S335:S336"/>
    <mergeCell ref="T335:T336"/>
    <mergeCell ref="D324:E324"/>
    <mergeCell ref="P324:T324"/>
    <mergeCell ref="P325:V325"/>
    <mergeCell ref="A325:O326"/>
    <mergeCell ref="P326:V326"/>
    <mergeCell ref="P327:V327"/>
    <mergeCell ref="A327:O332"/>
    <mergeCell ref="P328:V328"/>
    <mergeCell ref="P329:V329"/>
    <mergeCell ref="P330:V330"/>
    <mergeCell ref="P331:V331"/>
    <mergeCell ref="P332:V332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A292:Z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P290:V290"/>
    <mergeCell ref="A290:O291"/>
    <mergeCell ref="P291:V291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D278:E278"/>
    <mergeCell ref="P278:T278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A271:Z271"/>
    <mergeCell ref="A258:Z258"/>
    <mergeCell ref="A259:Z259"/>
    <mergeCell ref="A260:Z260"/>
    <mergeCell ref="D261:E261"/>
    <mergeCell ref="P261:T261"/>
    <mergeCell ref="D262:E262"/>
    <mergeCell ref="P262:T262"/>
    <mergeCell ref="P263:V263"/>
    <mergeCell ref="A263:O264"/>
    <mergeCell ref="P264:V264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P256:V256"/>
    <mergeCell ref="A256:O257"/>
    <mergeCell ref="P257:V257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A225:Z225"/>
    <mergeCell ref="A226:Z226"/>
    <mergeCell ref="D227:E227"/>
    <mergeCell ref="P227:T227"/>
    <mergeCell ref="P228:V228"/>
    <mergeCell ref="A228:O229"/>
    <mergeCell ref="P229:V229"/>
    <mergeCell ref="A230:Z230"/>
    <mergeCell ref="A231:Z231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A191:Z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P184:V184"/>
    <mergeCell ref="A184:O185"/>
    <mergeCell ref="P185:V185"/>
    <mergeCell ref="A186:Z186"/>
    <mergeCell ref="A187:Z187"/>
    <mergeCell ref="D188:E188"/>
    <mergeCell ref="P188:T188"/>
    <mergeCell ref="P189:V189"/>
    <mergeCell ref="A189:O190"/>
    <mergeCell ref="P190:V190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P159:V159"/>
    <mergeCell ref="A159:O160"/>
    <mergeCell ref="P160:V160"/>
    <mergeCell ref="A161:Z161"/>
    <mergeCell ref="A162:Z162"/>
    <mergeCell ref="D163:E163"/>
    <mergeCell ref="P163:T163"/>
    <mergeCell ref="D164:E164"/>
    <mergeCell ref="P164:T164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51:Z151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P132:V132"/>
    <mergeCell ref="A132:O133"/>
    <mergeCell ref="P133:V133"/>
    <mergeCell ref="A134:Z134"/>
    <mergeCell ref="A135:Z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80:E80"/>
    <mergeCell ref="P80:T80"/>
    <mergeCell ref="P81:V81"/>
    <mergeCell ref="A81:O82"/>
    <mergeCell ref="P82:V82"/>
    <mergeCell ref="A83:Z83"/>
    <mergeCell ref="A84:Z84"/>
    <mergeCell ref="D85:E85"/>
    <mergeCell ref="P85:T85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68:E68"/>
    <mergeCell ref="P68:T68"/>
    <mergeCell ref="D69:E69"/>
    <mergeCell ref="P69:T69"/>
    <mergeCell ref="P70:V70"/>
    <mergeCell ref="A70:O71"/>
    <mergeCell ref="P71:V71"/>
    <mergeCell ref="A72:Z72"/>
    <mergeCell ref="A73:Z73"/>
    <mergeCell ref="A62:Z62"/>
    <mergeCell ref="D63:E63"/>
    <mergeCell ref="P63:T63"/>
    <mergeCell ref="P64:V64"/>
    <mergeCell ref="A64:O65"/>
    <mergeCell ref="P65:V65"/>
    <mergeCell ref="A66:Z66"/>
    <mergeCell ref="D67:E67"/>
    <mergeCell ref="P67:T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4 X299:X319 X293 X288:X289 X284 X278:X280 X272 X268 X261:X262 X255 X248:X249 X243 X236:X238 X232 X227 X221:X222 X219 X209:X213 X203 X194:X197 X188 X183 X179 X170:X171 X163:X166 X152 X146:X147 X141 X136 X130:X131 X124:X125 X118:X119 X110:X112 X108 X101:X103 X91:X96 X85:X86 X80 X74 X67:X69 X63 X59 X55 X50 X45:X48 X43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 X294:X295 X220 X202 X177:X178 X109 X75 X49" xr:uid="{00000000-0002-0000-0000-00001A000000}">
      <formula1>IF(AK44&gt;0,OR(X44=0,AND(IF(X44-AK44&gt;=0,TRUE,FALSE),X44&gt;0,IF(X44/J44=ROUND(X44/J44,0),TRUE,FALSE))),FALSE)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3 X214 X204 X158" xr:uid="{00000000-0002-0000-0000-00003A000000}">
      <formula1>IF(AK113&gt;0,OR(X113=0,AND(IF(X113-AK113&gt;=0,TRUE,FALSE),X113&gt;0,IF(X113/K113=ROUND(X113/K113,0),TRUE,FALSE))),FALSE)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520</v>
      </c>
      <c r="H1" s="9"/>
    </row>
    <row r="3" spans="2:8" x14ac:dyDescent="0.2">
      <c r="B3" s="53" t="s">
        <v>521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523</v>
      </c>
      <c r="D6" s="53" t="s">
        <v>524</v>
      </c>
      <c r="E6" s="53" t="s">
        <v>46</v>
      </c>
    </row>
    <row r="8" spans="2:8" x14ac:dyDescent="0.2">
      <c r="B8" s="53" t="s">
        <v>80</v>
      </c>
      <c r="C8" s="53" t="s">
        <v>523</v>
      </c>
      <c r="D8" s="53" t="s">
        <v>46</v>
      </c>
      <c r="E8" s="53" t="s">
        <v>46</v>
      </c>
    </row>
    <row r="10" spans="2:8" x14ac:dyDescent="0.2">
      <c r="B10" s="53" t="s">
        <v>525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530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531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535</v>
      </c>
      <c r="C20" s="53" t="s">
        <v>46</v>
      </c>
      <c r="D20" s="53" t="s">
        <v>46</v>
      </c>
      <c r="E20" s="53" t="s">
        <v>46</v>
      </c>
    </row>
  </sheetData>
  <sheetProtection algorithmName="SHA-512" hashValue="iXrKV3lC/CfWdu1my/LjRLxtUxnJkm4fhMXCcGYfWa3f+LHhudkOamxHUzXJgkw0IGEeRX1+RmHvPa35NnrCaA==" saltValue="aPl14eikVOo3RS+G/z8L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546</vt:i4>
      </vt:variant>
    </vt:vector>
  </HeadingPairs>
  <TitlesOfParts>
    <vt:vector size="5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