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2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заказа'!$B$272:$B$272</definedName>
    <definedName name="ProductId99">'Бланк заказа'!$B$273:$B$273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заказа'!$W$251:$W$251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заказа'!$X$251:$X$251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заказа'!$X$272:$X$272</definedName>
    <definedName name="SalesRoundBox99">'Бланк заказа'!$X$273:$X$273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заказа'!$V$251:$V$251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W289" i="2"/>
  <c r="Y288" i="2"/>
  <c r="W288" i="2"/>
  <c r="BO287" i="2"/>
  <c r="BN287" i="2"/>
  <c r="BM287" i="2"/>
  <c r="BL287" i="2"/>
  <c r="Y287" i="2"/>
  <c r="X287" i="2"/>
  <c r="BO286" i="2"/>
  <c r="BN286" i="2"/>
  <c r="BM286" i="2"/>
  <c r="BL286" i="2"/>
  <c r="Y286" i="2"/>
  <c r="X286" i="2"/>
  <c r="BO285" i="2"/>
  <c r="BN285" i="2"/>
  <c r="BM285" i="2"/>
  <c r="BL285" i="2"/>
  <c r="Y285" i="2"/>
  <c r="X285" i="2"/>
  <c r="BO284" i="2"/>
  <c r="BN284" i="2"/>
  <c r="BM284" i="2"/>
  <c r="BL284" i="2"/>
  <c r="Y284" i="2"/>
  <c r="X284" i="2"/>
  <c r="BO283" i="2"/>
  <c r="BN283" i="2"/>
  <c r="BM283" i="2"/>
  <c r="BL283" i="2"/>
  <c r="Y283" i="2"/>
  <c r="X283" i="2"/>
  <c r="BO282" i="2"/>
  <c r="BN282" i="2"/>
  <c r="BM282" i="2"/>
  <c r="BL282" i="2"/>
  <c r="Y282" i="2"/>
  <c r="X282" i="2"/>
  <c r="BO281" i="2"/>
  <c r="BN281" i="2"/>
  <c r="BM281" i="2"/>
  <c r="BL281" i="2"/>
  <c r="Y281" i="2"/>
  <c r="X281" i="2"/>
  <c r="BO280" i="2"/>
  <c r="BN280" i="2"/>
  <c r="BM280" i="2"/>
  <c r="BL280" i="2"/>
  <c r="Y280" i="2"/>
  <c r="X280" i="2"/>
  <c r="BO279" i="2"/>
  <c r="BN279" i="2"/>
  <c r="BM279" i="2"/>
  <c r="BL279" i="2"/>
  <c r="Y279" i="2"/>
  <c r="X279" i="2"/>
  <c r="BO278" i="2"/>
  <c r="BN278" i="2"/>
  <c r="BM278" i="2"/>
  <c r="BL278" i="2"/>
  <c r="Y278" i="2"/>
  <c r="X278" i="2"/>
  <c r="BO277" i="2"/>
  <c r="BN277" i="2"/>
  <c r="BM277" i="2"/>
  <c r="BL277" i="2"/>
  <c r="Y277" i="2"/>
  <c r="X277" i="2"/>
  <c r="BO276" i="2"/>
  <c r="BN276" i="2"/>
  <c r="BM276" i="2"/>
  <c r="BL276" i="2"/>
  <c r="Y276" i="2"/>
  <c r="X276" i="2"/>
  <c r="BO275" i="2"/>
  <c r="BN275" i="2"/>
  <c r="BM275" i="2"/>
  <c r="BL275" i="2"/>
  <c r="Y275" i="2"/>
  <c r="X275" i="2"/>
  <c r="BO274" i="2"/>
  <c r="BN274" i="2"/>
  <c r="BM274" i="2"/>
  <c r="BL274" i="2"/>
  <c r="Y274" i="2"/>
  <c r="X274" i="2"/>
  <c r="O274" i="2"/>
  <c r="BO273" i="2"/>
  <c r="BN273" i="2"/>
  <c r="BL273" i="2"/>
  <c r="Y273" i="2"/>
  <c r="X273" i="2"/>
  <c r="BM273" i="2" s="1"/>
  <c r="BO272" i="2"/>
  <c r="BN272" i="2"/>
  <c r="BM272" i="2"/>
  <c r="BL272" i="2"/>
  <c r="Y272" i="2"/>
  <c r="X272" i="2"/>
  <c r="X288" i="2" s="1"/>
  <c r="X270" i="2"/>
  <c r="W270" i="2"/>
  <c r="W269" i="2"/>
  <c r="BO268" i="2"/>
  <c r="BN268" i="2"/>
  <c r="BM268" i="2"/>
  <c r="BL268" i="2"/>
  <c r="Y268" i="2"/>
  <c r="X268" i="2"/>
  <c r="O268" i="2"/>
  <c r="BO267" i="2"/>
  <c r="BN267" i="2"/>
  <c r="BL267" i="2"/>
  <c r="Y267" i="2"/>
  <c r="X267" i="2"/>
  <c r="BM267" i="2" s="1"/>
  <c r="BO266" i="2"/>
  <c r="BN266" i="2"/>
  <c r="BM266" i="2"/>
  <c r="BL266" i="2"/>
  <c r="Y266" i="2"/>
  <c r="X266" i="2"/>
  <c r="O266" i="2"/>
  <c r="BN265" i="2"/>
  <c r="BL265" i="2"/>
  <c r="Y265" i="2"/>
  <c r="Y269" i="2" s="1"/>
  <c r="X265" i="2"/>
  <c r="BO265" i="2" s="1"/>
  <c r="X263" i="2"/>
  <c r="W263" i="2"/>
  <c r="Y262" i="2"/>
  <c r="W262" i="2"/>
  <c r="BO261" i="2"/>
  <c r="BN261" i="2"/>
  <c r="BL261" i="2"/>
  <c r="Y261" i="2"/>
  <c r="X261" i="2"/>
  <c r="BM261" i="2" s="1"/>
  <c r="BO260" i="2"/>
  <c r="BN260" i="2"/>
  <c r="BM260" i="2"/>
  <c r="BL260" i="2"/>
  <c r="Y260" i="2"/>
  <c r="X260" i="2"/>
  <c r="X262" i="2" s="1"/>
  <c r="X258" i="2"/>
  <c r="W258" i="2"/>
  <c r="X257" i="2"/>
  <c r="W257" i="2"/>
  <c r="BO256" i="2"/>
  <c r="BN256" i="2"/>
  <c r="BM256" i="2"/>
  <c r="BL256" i="2"/>
  <c r="Y256" i="2"/>
  <c r="Y257" i="2" s="1"/>
  <c r="X256" i="2"/>
  <c r="X253" i="2"/>
  <c r="W253" i="2"/>
  <c r="W252" i="2"/>
  <c r="BN251" i="2"/>
  <c r="BM251" i="2"/>
  <c r="BL251" i="2"/>
  <c r="Y251" i="2"/>
  <c r="X251" i="2"/>
  <c r="BO251" i="2" s="1"/>
  <c r="BN250" i="2"/>
  <c r="BM250" i="2"/>
  <c r="BL250" i="2"/>
  <c r="Y250" i="2"/>
  <c r="X250" i="2"/>
  <c r="BO250" i="2" s="1"/>
  <c r="BN249" i="2"/>
  <c r="BM249" i="2"/>
  <c r="BL249" i="2"/>
  <c r="Y249" i="2"/>
  <c r="Y252" i="2" s="1"/>
  <c r="X249" i="2"/>
  <c r="X252" i="2" s="1"/>
  <c r="W247" i="2"/>
  <c r="W246" i="2"/>
  <c r="BN245" i="2"/>
  <c r="BL245" i="2"/>
  <c r="Y245" i="2"/>
  <c r="X245" i="2"/>
  <c r="BO245" i="2" s="1"/>
  <c r="BO244" i="2"/>
  <c r="BN244" i="2"/>
  <c r="BM244" i="2"/>
  <c r="BL244" i="2"/>
  <c r="Y244" i="2"/>
  <c r="X244" i="2"/>
  <c r="BN243" i="2"/>
  <c r="BL243" i="2"/>
  <c r="Y243" i="2"/>
  <c r="Y246" i="2" s="1"/>
  <c r="X243" i="2"/>
  <c r="X247" i="2" s="1"/>
  <c r="W239" i="2"/>
  <c r="W238" i="2"/>
  <c r="BN237" i="2"/>
  <c r="BL237" i="2"/>
  <c r="Y237" i="2"/>
  <c r="X237" i="2"/>
  <c r="X238" i="2" s="1"/>
  <c r="BO236" i="2"/>
  <c r="BN236" i="2"/>
  <c r="BL236" i="2"/>
  <c r="Y236" i="2"/>
  <c r="Y238" i="2" s="1"/>
  <c r="X236" i="2"/>
  <c r="X239" i="2" s="1"/>
  <c r="O236" i="2"/>
  <c r="W233" i="2"/>
  <c r="X232" i="2"/>
  <c r="W232" i="2"/>
  <c r="BO231" i="2"/>
  <c r="BN231" i="2"/>
  <c r="BL231" i="2"/>
  <c r="Y231" i="2"/>
  <c r="Y232" i="2" s="1"/>
  <c r="X231" i="2"/>
  <c r="BM231" i="2" s="1"/>
  <c r="W227" i="2"/>
  <c r="W226" i="2"/>
  <c r="BO225" i="2"/>
  <c r="BN225" i="2"/>
  <c r="BL225" i="2"/>
  <c r="Y225" i="2"/>
  <c r="X225" i="2"/>
  <c r="BM225" i="2" s="1"/>
  <c r="O225" i="2"/>
  <c r="BN224" i="2"/>
  <c r="BL224" i="2"/>
  <c r="Y224" i="2"/>
  <c r="Y226" i="2" s="1"/>
  <c r="X224" i="2"/>
  <c r="X227" i="2" s="1"/>
  <c r="X221" i="2"/>
  <c r="W221" i="2"/>
  <c r="Y220" i="2"/>
  <c r="W220" i="2"/>
  <c r="BN219" i="2"/>
  <c r="BL219" i="2"/>
  <c r="Y219" i="2"/>
  <c r="X219" i="2"/>
  <c r="X220" i="2" s="1"/>
  <c r="O219" i="2"/>
  <c r="X216" i="2"/>
  <c r="W216" i="2"/>
  <c r="W215" i="2"/>
  <c r="BN214" i="2"/>
  <c r="BL214" i="2"/>
  <c r="Y214" i="2"/>
  <c r="X214" i="2"/>
  <c r="BO214" i="2" s="1"/>
  <c r="O214" i="2"/>
  <c r="BO213" i="2"/>
  <c r="BN213" i="2"/>
  <c r="BL213" i="2"/>
  <c r="Y213" i="2"/>
  <c r="X213" i="2"/>
  <c r="BM213" i="2" s="1"/>
  <c r="O213" i="2"/>
  <c r="BN212" i="2"/>
  <c r="BL212" i="2"/>
  <c r="Y212" i="2"/>
  <c r="Y215" i="2" s="1"/>
  <c r="X212" i="2"/>
  <c r="X215" i="2" s="1"/>
  <c r="O212" i="2"/>
  <c r="BO211" i="2"/>
  <c r="BN211" i="2"/>
  <c r="BM211" i="2"/>
  <c r="BL211" i="2"/>
  <c r="Y211" i="2"/>
  <c r="X211" i="2"/>
  <c r="O211" i="2"/>
  <c r="W208" i="2"/>
  <c r="Y207" i="2"/>
  <c r="X207" i="2"/>
  <c r="W207" i="2"/>
  <c r="BO206" i="2"/>
  <c r="BN206" i="2"/>
  <c r="BM206" i="2"/>
  <c r="BL206" i="2"/>
  <c r="Y206" i="2"/>
  <c r="X206" i="2"/>
  <c r="O206" i="2"/>
  <c r="BN205" i="2"/>
  <c r="BM205" i="2"/>
  <c r="BL205" i="2"/>
  <c r="Y205" i="2"/>
  <c r="X205" i="2"/>
  <c r="BO205" i="2" s="1"/>
  <c r="O205" i="2"/>
  <c r="BO204" i="2"/>
  <c r="BN204" i="2"/>
  <c r="BL204" i="2"/>
  <c r="Y204" i="2"/>
  <c r="X204" i="2"/>
  <c r="BM204" i="2" s="1"/>
  <c r="O204" i="2"/>
  <c r="BO203" i="2"/>
  <c r="BN203" i="2"/>
  <c r="BL203" i="2"/>
  <c r="Y203" i="2"/>
  <c r="X203" i="2"/>
  <c r="BM203" i="2" s="1"/>
  <c r="O203" i="2"/>
  <c r="BN202" i="2"/>
  <c r="BL202" i="2"/>
  <c r="Y202" i="2"/>
  <c r="X202" i="2"/>
  <c r="BO202" i="2" s="1"/>
  <c r="O202" i="2"/>
  <c r="BO201" i="2"/>
  <c r="BN201" i="2"/>
  <c r="BM201" i="2"/>
  <c r="BL201" i="2"/>
  <c r="Y201" i="2"/>
  <c r="X201" i="2"/>
  <c r="X208" i="2" s="1"/>
  <c r="O201" i="2"/>
  <c r="W198" i="2"/>
  <c r="X197" i="2"/>
  <c r="W197" i="2"/>
  <c r="BO196" i="2"/>
  <c r="BN196" i="2"/>
  <c r="BM196" i="2"/>
  <c r="BL196" i="2"/>
  <c r="Y196" i="2"/>
  <c r="X196" i="2"/>
  <c r="O196" i="2"/>
  <c r="BN195" i="2"/>
  <c r="BM195" i="2"/>
  <c r="BL195" i="2"/>
  <c r="Y195" i="2"/>
  <c r="Y197" i="2" s="1"/>
  <c r="X195" i="2"/>
  <c r="BO195" i="2" s="1"/>
  <c r="O195" i="2"/>
  <c r="BO194" i="2"/>
  <c r="BN194" i="2"/>
  <c r="BM194" i="2"/>
  <c r="BL194" i="2"/>
  <c r="Y194" i="2"/>
  <c r="X194" i="2"/>
  <c r="X198" i="2" s="1"/>
  <c r="O194" i="2"/>
  <c r="X191" i="2"/>
  <c r="W191" i="2"/>
  <c r="Y190" i="2"/>
  <c r="X190" i="2"/>
  <c r="W190" i="2"/>
  <c r="BO189" i="2"/>
  <c r="BN189" i="2"/>
  <c r="BM189" i="2"/>
  <c r="BL189" i="2"/>
  <c r="Y189" i="2"/>
  <c r="X189" i="2"/>
  <c r="O189" i="2"/>
  <c r="X185" i="2"/>
  <c r="W185" i="2"/>
  <c r="Y184" i="2"/>
  <c r="X184" i="2"/>
  <c r="W184" i="2"/>
  <c r="BO183" i="2"/>
  <c r="BN183" i="2"/>
  <c r="BM183" i="2"/>
  <c r="BL183" i="2"/>
  <c r="Y183" i="2"/>
  <c r="X183" i="2"/>
  <c r="O183" i="2"/>
  <c r="X180" i="2"/>
  <c r="W180" i="2"/>
  <c r="Y179" i="2"/>
  <c r="X179" i="2"/>
  <c r="W179" i="2"/>
  <c r="BO178" i="2"/>
  <c r="BN178" i="2"/>
  <c r="BM178" i="2"/>
  <c r="BL178" i="2"/>
  <c r="Y178" i="2"/>
  <c r="X178" i="2"/>
  <c r="O178" i="2"/>
  <c r="X175" i="2"/>
  <c r="W175" i="2"/>
  <c r="Y174" i="2"/>
  <c r="X174" i="2"/>
  <c r="W174" i="2"/>
  <c r="BO173" i="2"/>
  <c r="BN173" i="2"/>
  <c r="BM173" i="2"/>
  <c r="BL173" i="2"/>
  <c r="Y173" i="2"/>
  <c r="X173" i="2"/>
  <c r="O173" i="2"/>
  <c r="X170" i="2"/>
  <c r="W170" i="2"/>
  <c r="Y169" i="2"/>
  <c r="W169" i="2"/>
  <c r="BO168" i="2"/>
  <c r="BN168" i="2"/>
  <c r="BM168" i="2"/>
  <c r="BL168" i="2"/>
  <c r="Y168" i="2"/>
  <c r="X168" i="2"/>
  <c r="O168" i="2"/>
  <c r="BO167" i="2"/>
  <c r="BN167" i="2"/>
  <c r="BM167" i="2"/>
  <c r="BL167" i="2"/>
  <c r="Y167" i="2"/>
  <c r="X167" i="2"/>
  <c r="X169" i="2" s="1"/>
  <c r="O167" i="2"/>
  <c r="W163" i="2"/>
  <c r="W162" i="2"/>
  <c r="BO161" i="2"/>
  <c r="BN161" i="2"/>
  <c r="BM161" i="2"/>
  <c r="BL161" i="2"/>
  <c r="Y161" i="2"/>
  <c r="X161" i="2"/>
  <c r="O161" i="2"/>
  <c r="BN160" i="2"/>
  <c r="BL160" i="2"/>
  <c r="Y160" i="2"/>
  <c r="Y162" i="2" s="1"/>
  <c r="X160" i="2"/>
  <c r="X163" i="2" s="1"/>
  <c r="O160" i="2"/>
  <c r="X158" i="2"/>
  <c r="W158" i="2"/>
  <c r="W157" i="2"/>
  <c r="BN156" i="2"/>
  <c r="BL156" i="2"/>
  <c r="Y156" i="2"/>
  <c r="X156" i="2"/>
  <c r="BO156" i="2" s="1"/>
  <c r="BO155" i="2"/>
  <c r="BN155" i="2"/>
  <c r="BL155" i="2"/>
  <c r="Y155" i="2"/>
  <c r="X155" i="2"/>
  <c r="BM155" i="2" s="1"/>
  <c r="O155" i="2"/>
  <c r="BN154" i="2"/>
  <c r="BL154" i="2"/>
  <c r="Y154" i="2"/>
  <c r="X154" i="2"/>
  <c r="BO154" i="2" s="1"/>
  <c r="BO153" i="2"/>
  <c r="BN153" i="2"/>
  <c r="BL153" i="2"/>
  <c r="Y153" i="2"/>
  <c r="Y157" i="2" s="1"/>
  <c r="X153" i="2"/>
  <c r="BM153" i="2" s="1"/>
  <c r="W150" i="2"/>
  <c r="W149" i="2"/>
  <c r="BO148" i="2"/>
  <c r="BN148" i="2"/>
  <c r="BL148" i="2"/>
  <c r="Y148" i="2"/>
  <c r="Y149" i="2" s="1"/>
  <c r="X148" i="2"/>
  <c r="BM148" i="2" s="1"/>
  <c r="O148" i="2"/>
  <c r="W145" i="2"/>
  <c r="W144" i="2"/>
  <c r="BO143" i="2"/>
  <c r="BN143" i="2"/>
  <c r="BL143" i="2"/>
  <c r="Y143" i="2"/>
  <c r="Y144" i="2" s="1"/>
  <c r="X143" i="2"/>
  <c r="BM143" i="2" s="1"/>
  <c r="W139" i="2"/>
  <c r="W138" i="2"/>
  <c r="BO137" i="2"/>
  <c r="BN137" i="2"/>
  <c r="BM137" i="2"/>
  <c r="BL137" i="2"/>
  <c r="Y137" i="2"/>
  <c r="Y138" i="2" s="1"/>
  <c r="X137" i="2"/>
  <c r="X139" i="2" s="1"/>
  <c r="O137" i="2"/>
  <c r="W134" i="2"/>
  <c r="W133" i="2"/>
  <c r="BO132" i="2"/>
  <c r="BN132" i="2"/>
  <c r="BM132" i="2"/>
  <c r="BL132" i="2"/>
  <c r="Y132" i="2"/>
  <c r="X132" i="2"/>
  <c r="BO131" i="2"/>
  <c r="BN131" i="2"/>
  <c r="BL131" i="2"/>
  <c r="Y131" i="2"/>
  <c r="X131" i="2"/>
  <c r="BM131" i="2" s="1"/>
  <c r="O131" i="2"/>
  <c r="BO130" i="2"/>
  <c r="BN130" i="2"/>
  <c r="BL130" i="2"/>
  <c r="Y130" i="2"/>
  <c r="Y133" i="2" s="1"/>
  <c r="X130" i="2"/>
  <c r="BM130" i="2" s="1"/>
  <c r="O130" i="2"/>
  <c r="W127" i="2"/>
  <c r="W126" i="2"/>
  <c r="BO125" i="2"/>
  <c r="BN125" i="2"/>
  <c r="BL125" i="2"/>
  <c r="Y125" i="2"/>
  <c r="Y126" i="2" s="1"/>
  <c r="X125" i="2"/>
  <c r="BM125" i="2" s="1"/>
  <c r="O125" i="2"/>
  <c r="W122" i="2"/>
  <c r="W121" i="2"/>
  <c r="BO120" i="2"/>
  <c r="BN120" i="2"/>
  <c r="BL120" i="2"/>
  <c r="Y120" i="2"/>
  <c r="X120" i="2"/>
  <c r="BM120" i="2" s="1"/>
  <c r="O120" i="2"/>
  <c r="BN119" i="2"/>
  <c r="BL119" i="2"/>
  <c r="Y119" i="2"/>
  <c r="Y121" i="2" s="1"/>
  <c r="X119" i="2"/>
  <c r="X122" i="2" s="1"/>
  <c r="O119" i="2"/>
  <c r="W116" i="2"/>
  <c r="W115" i="2"/>
  <c r="BN114" i="2"/>
  <c r="BL114" i="2"/>
  <c r="Y114" i="2"/>
  <c r="X114" i="2"/>
  <c r="X115" i="2" s="1"/>
  <c r="O114" i="2"/>
  <c r="BO113" i="2"/>
  <c r="BN113" i="2"/>
  <c r="BM113" i="2"/>
  <c r="BL113" i="2"/>
  <c r="Y113" i="2"/>
  <c r="Y115" i="2" s="1"/>
  <c r="X113" i="2"/>
  <c r="X116" i="2" s="1"/>
  <c r="W110" i="2"/>
  <c r="W109" i="2"/>
  <c r="BO108" i="2"/>
  <c r="BN108" i="2"/>
  <c r="BL108" i="2"/>
  <c r="Y108" i="2"/>
  <c r="X108" i="2"/>
  <c r="BM108" i="2" s="1"/>
  <c r="O108" i="2"/>
  <c r="BN107" i="2"/>
  <c r="BL107" i="2"/>
  <c r="Y107" i="2"/>
  <c r="Y109" i="2" s="1"/>
  <c r="X107" i="2"/>
  <c r="X110" i="2" s="1"/>
  <c r="O107" i="2"/>
  <c r="W104" i="2"/>
  <c r="W103" i="2"/>
  <c r="BN102" i="2"/>
  <c r="BL102" i="2"/>
  <c r="Y102" i="2"/>
  <c r="Y103" i="2" s="1"/>
  <c r="X102" i="2"/>
  <c r="BO102" i="2" s="1"/>
  <c r="O102" i="2"/>
  <c r="BO101" i="2"/>
  <c r="BN101" i="2"/>
  <c r="BM101" i="2"/>
  <c r="BL101" i="2"/>
  <c r="Y101" i="2"/>
  <c r="X101" i="2"/>
  <c r="O101" i="2"/>
  <c r="BN100" i="2"/>
  <c r="BM100" i="2"/>
  <c r="BL100" i="2"/>
  <c r="Y100" i="2"/>
  <c r="X100" i="2"/>
  <c r="BO100" i="2" s="1"/>
  <c r="O100" i="2"/>
  <c r="BO99" i="2"/>
  <c r="BN99" i="2"/>
  <c r="BM99" i="2"/>
  <c r="BL99" i="2"/>
  <c r="Y99" i="2"/>
  <c r="X99" i="2"/>
  <c r="O99" i="2"/>
  <c r="BO98" i="2"/>
  <c r="BN98" i="2"/>
  <c r="BL98" i="2"/>
  <c r="Y98" i="2"/>
  <c r="X98" i="2"/>
  <c r="BM98" i="2" s="1"/>
  <c r="O98" i="2"/>
  <c r="W95" i="2"/>
  <c r="W94" i="2"/>
  <c r="BO93" i="2"/>
  <c r="BN93" i="2"/>
  <c r="BL93" i="2"/>
  <c r="Y93" i="2"/>
  <c r="X93" i="2"/>
  <c r="BM93" i="2" s="1"/>
  <c r="O93" i="2"/>
  <c r="BN92" i="2"/>
  <c r="BL92" i="2"/>
  <c r="Y92" i="2"/>
  <c r="X92" i="2"/>
  <c r="BO92" i="2" s="1"/>
  <c r="O92" i="2"/>
  <c r="BN91" i="2"/>
  <c r="BL91" i="2"/>
  <c r="Y91" i="2"/>
  <c r="Y94" i="2" s="1"/>
  <c r="X91" i="2"/>
  <c r="BO91" i="2" s="1"/>
  <c r="O91" i="2"/>
  <c r="W88" i="2"/>
  <c r="X87" i="2"/>
  <c r="W87" i="2"/>
  <c r="BN86" i="2"/>
  <c r="BL86" i="2"/>
  <c r="Y86" i="2"/>
  <c r="X86" i="2"/>
  <c r="BO86" i="2" s="1"/>
  <c r="O86" i="2"/>
  <c r="BN85" i="2"/>
  <c r="BM85" i="2"/>
  <c r="BL85" i="2"/>
  <c r="Y85" i="2"/>
  <c r="X85" i="2"/>
  <c r="BO85" i="2" s="1"/>
  <c r="O85" i="2"/>
  <c r="BO84" i="2"/>
  <c r="BN84" i="2"/>
  <c r="BM84" i="2"/>
  <c r="BL84" i="2"/>
  <c r="Y84" i="2"/>
  <c r="X84" i="2"/>
  <c r="O84" i="2"/>
  <c r="BO83" i="2"/>
  <c r="BN83" i="2"/>
  <c r="BM83" i="2"/>
  <c r="BL83" i="2"/>
  <c r="Y83" i="2"/>
  <c r="X83" i="2"/>
  <c r="O83" i="2"/>
  <c r="BN82" i="2"/>
  <c r="BL82" i="2"/>
  <c r="Y82" i="2"/>
  <c r="X82" i="2"/>
  <c r="BO82" i="2" s="1"/>
  <c r="O82" i="2"/>
  <c r="BO81" i="2"/>
  <c r="BN81" i="2"/>
  <c r="BL81" i="2"/>
  <c r="Y81" i="2"/>
  <c r="Y87" i="2" s="1"/>
  <c r="X81" i="2"/>
  <c r="BM81" i="2" s="1"/>
  <c r="O81" i="2"/>
  <c r="W78" i="2"/>
  <c r="W77" i="2"/>
  <c r="BO76" i="2"/>
  <c r="BN76" i="2"/>
  <c r="BL76" i="2"/>
  <c r="Y76" i="2"/>
  <c r="X76" i="2"/>
  <c r="BM76" i="2" s="1"/>
  <c r="O76" i="2"/>
  <c r="BN75" i="2"/>
  <c r="BL75" i="2"/>
  <c r="Y75" i="2"/>
  <c r="Y77" i="2" s="1"/>
  <c r="X75" i="2"/>
  <c r="X77" i="2" s="1"/>
  <c r="O75" i="2"/>
  <c r="W72" i="2"/>
  <c r="W71" i="2"/>
  <c r="BN70" i="2"/>
  <c r="BL70" i="2"/>
  <c r="Y70" i="2"/>
  <c r="Y71" i="2" s="1"/>
  <c r="X70" i="2"/>
  <c r="X72" i="2" s="1"/>
  <c r="O70" i="2"/>
  <c r="W67" i="2"/>
  <c r="W66" i="2"/>
  <c r="BN65" i="2"/>
  <c r="BL65" i="2"/>
  <c r="Y65" i="2"/>
  <c r="Y66" i="2" s="1"/>
  <c r="X65" i="2"/>
  <c r="X67" i="2" s="1"/>
  <c r="O65" i="2"/>
  <c r="BO64" i="2"/>
  <c r="BN64" i="2"/>
  <c r="BM64" i="2"/>
  <c r="BL64" i="2"/>
  <c r="Y64" i="2"/>
  <c r="X64" i="2"/>
  <c r="O64" i="2"/>
  <c r="W61" i="2"/>
  <c r="X60" i="2"/>
  <c r="W60" i="2"/>
  <c r="BO59" i="2"/>
  <c r="BN59" i="2"/>
  <c r="BM59" i="2"/>
  <c r="BL59" i="2"/>
  <c r="Y59" i="2"/>
  <c r="X59" i="2"/>
  <c r="O59" i="2"/>
  <c r="BN58" i="2"/>
  <c r="BM58" i="2"/>
  <c r="BL58" i="2"/>
  <c r="Y58" i="2"/>
  <c r="X58" i="2"/>
  <c r="BO58" i="2" s="1"/>
  <c r="O58" i="2"/>
  <c r="BO57" i="2"/>
  <c r="BN57" i="2"/>
  <c r="BM57" i="2"/>
  <c r="BL57" i="2"/>
  <c r="Y57" i="2"/>
  <c r="X57" i="2"/>
  <c r="O57" i="2"/>
  <c r="BO56" i="2"/>
  <c r="BN56" i="2"/>
  <c r="BL56" i="2"/>
  <c r="Y56" i="2"/>
  <c r="X56" i="2"/>
  <c r="BM56" i="2" s="1"/>
  <c r="O56" i="2"/>
  <c r="BN55" i="2"/>
  <c r="BL55" i="2"/>
  <c r="Y55" i="2"/>
  <c r="X55" i="2"/>
  <c r="BO55" i="2" s="1"/>
  <c r="O55" i="2"/>
  <c r="BN54" i="2"/>
  <c r="BL54" i="2"/>
  <c r="Y54" i="2"/>
  <c r="X54" i="2"/>
  <c r="BO54" i="2" s="1"/>
  <c r="O54" i="2"/>
  <c r="BN53" i="2"/>
  <c r="BM53" i="2"/>
  <c r="BL53" i="2"/>
  <c r="Y53" i="2"/>
  <c r="Y60" i="2" s="1"/>
  <c r="X53" i="2"/>
  <c r="BO53" i="2" s="1"/>
  <c r="O53" i="2"/>
  <c r="W50" i="2"/>
  <c r="W49" i="2"/>
  <c r="BN48" i="2"/>
  <c r="BM48" i="2"/>
  <c r="BL48" i="2"/>
  <c r="Y48" i="2"/>
  <c r="X48" i="2"/>
  <c r="BO48" i="2" s="1"/>
  <c r="O48" i="2"/>
  <c r="BO47" i="2"/>
  <c r="BN47" i="2"/>
  <c r="BM47" i="2"/>
  <c r="BL47" i="2"/>
  <c r="Y47" i="2"/>
  <c r="X47" i="2"/>
  <c r="O47" i="2"/>
  <c r="BO46" i="2"/>
  <c r="BN46" i="2"/>
  <c r="BM46" i="2"/>
  <c r="BL46" i="2"/>
  <c r="Y46" i="2"/>
  <c r="X46" i="2"/>
  <c r="O46" i="2"/>
  <c r="BN45" i="2"/>
  <c r="BL45" i="2"/>
  <c r="Y45" i="2"/>
  <c r="X45" i="2"/>
  <c r="BO45" i="2" s="1"/>
  <c r="O45" i="2"/>
  <c r="BO44" i="2"/>
  <c r="BN44" i="2"/>
  <c r="BL44" i="2"/>
  <c r="Y44" i="2"/>
  <c r="X44" i="2"/>
  <c r="BM44" i="2" s="1"/>
  <c r="O44" i="2"/>
  <c r="BN43" i="2"/>
  <c r="BL43" i="2"/>
  <c r="Y43" i="2"/>
  <c r="Y49" i="2" s="1"/>
  <c r="X43" i="2"/>
  <c r="X50" i="2" s="1"/>
  <c r="O43" i="2"/>
  <c r="W40" i="2"/>
  <c r="W39" i="2"/>
  <c r="BN38" i="2"/>
  <c r="BL38" i="2"/>
  <c r="Y38" i="2"/>
  <c r="X38" i="2"/>
  <c r="X40" i="2" s="1"/>
  <c r="O38" i="2"/>
  <c r="BO37" i="2"/>
  <c r="BN37" i="2"/>
  <c r="BM37" i="2"/>
  <c r="BL37" i="2"/>
  <c r="Y37" i="2"/>
  <c r="X37" i="2"/>
  <c r="BN36" i="2"/>
  <c r="BM36" i="2"/>
  <c r="BL36" i="2"/>
  <c r="Y36" i="2"/>
  <c r="Y39" i="2" s="1"/>
  <c r="X36" i="2"/>
  <c r="BO36" i="2" s="1"/>
  <c r="O36" i="2"/>
  <c r="W33" i="2"/>
  <c r="W32" i="2"/>
  <c r="BN31" i="2"/>
  <c r="BM31" i="2"/>
  <c r="BL31" i="2"/>
  <c r="Y31" i="2"/>
  <c r="Y32" i="2" s="1"/>
  <c r="X31" i="2"/>
  <c r="BO31" i="2" s="1"/>
  <c r="O31" i="2"/>
  <c r="BO30" i="2"/>
  <c r="BN30" i="2"/>
  <c r="BM30" i="2"/>
  <c r="BL30" i="2"/>
  <c r="Y30" i="2"/>
  <c r="X30" i="2"/>
  <c r="O30" i="2"/>
  <c r="BO29" i="2"/>
  <c r="BN29" i="2"/>
  <c r="BM29" i="2"/>
  <c r="BL29" i="2"/>
  <c r="Y29" i="2"/>
  <c r="X29" i="2"/>
  <c r="O29" i="2"/>
  <c r="BN28" i="2"/>
  <c r="BL28" i="2"/>
  <c r="Y28" i="2"/>
  <c r="X28" i="2"/>
  <c r="X33" i="2" s="1"/>
  <c r="O28" i="2"/>
  <c r="X24" i="2"/>
  <c r="W24" i="2"/>
  <c r="W290" i="2" s="1"/>
  <c r="Y23" i="2"/>
  <c r="W23" i="2"/>
  <c r="W294" i="2" s="1"/>
  <c r="BN22" i="2"/>
  <c r="W292" i="2" s="1"/>
  <c r="BL22" i="2"/>
  <c r="W291" i="2" s="1"/>
  <c r="Y22" i="2"/>
  <c r="X22" i="2"/>
  <c r="X23" i="2" s="1"/>
  <c r="O22" i="2"/>
  <c r="H10" i="2"/>
  <c r="A9" i="2"/>
  <c r="F10" i="2" s="1"/>
  <c r="D7" i="2"/>
  <c r="P6" i="2"/>
  <c r="O2" i="2"/>
  <c r="H9" i="2" l="1"/>
  <c r="W293" i="2"/>
  <c r="Y295" i="2"/>
  <c r="BM43" i="2"/>
  <c r="X61" i="2"/>
  <c r="X290" i="2" s="1"/>
  <c r="BM65" i="2"/>
  <c r="BM70" i="2"/>
  <c r="BM75" i="2"/>
  <c r="X94" i="2"/>
  <c r="BM102" i="2"/>
  <c r="BM107" i="2"/>
  <c r="X121" i="2"/>
  <c r="X126" i="2"/>
  <c r="X144" i="2"/>
  <c r="X149" i="2"/>
  <c r="BM212" i="2"/>
  <c r="X226" i="2"/>
  <c r="BM243" i="2"/>
  <c r="BM245" i="2"/>
  <c r="X109" i="2"/>
  <c r="BM38" i="2"/>
  <c r="BM55" i="2"/>
  <c r="X88" i="2"/>
  <c r="BM92" i="2"/>
  <c r="BM114" i="2"/>
  <c r="BM119" i="2"/>
  <c r="X133" i="2"/>
  <c r="X138" i="2"/>
  <c r="BM154" i="2"/>
  <c r="X162" i="2"/>
  <c r="BM202" i="2"/>
  <c r="BM224" i="2"/>
  <c r="BM237" i="2"/>
  <c r="BO249" i="2"/>
  <c r="BM22" i="2"/>
  <c r="BM28" i="2"/>
  <c r="BO38" i="2"/>
  <c r="BO43" i="2"/>
  <c r="BM45" i="2"/>
  <c r="BO65" i="2"/>
  <c r="BO70" i="2"/>
  <c r="BO75" i="2"/>
  <c r="X78" i="2"/>
  <c r="BM82" i="2"/>
  <c r="BO107" i="2"/>
  <c r="BM156" i="2"/>
  <c r="BM160" i="2"/>
  <c r="BO212" i="2"/>
  <c r="BM214" i="2"/>
  <c r="BM219" i="2"/>
  <c r="X233" i="2"/>
  <c r="BO243" i="2"/>
  <c r="BM265" i="2"/>
  <c r="X269" i="2"/>
  <c r="X32" i="2"/>
  <c r="X294" i="2" s="1"/>
  <c r="BO114" i="2"/>
  <c r="BO119" i="2"/>
  <c r="X127" i="2"/>
  <c r="X145" i="2"/>
  <c r="X150" i="2"/>
  <c r="BO224" i="2"/>
  <c r="BO237" i="2"/>
  <c r="X49" i="2"/>
  <c r="X95" i="2"/>
  <c r="F9" i="2"/>
  <c r="BO22" i="2"/>
  <c r="BO28" i="2"/>
  <c r="X39" i="2"/>
  <c r="X66" i="2"/>
  <c r="X71" i="2"/>
  <c r="X103" i="2"/>
  <c r="X134" i="2"/>
  <c r="BO160" i="2"/>
  <c r="BO219" i="2"/>
  <c r="X246" i="2"/>
  <c r="BM54" i="2"/>
  <c r="BM86" i="2"/>
  <c r="BM91" i="2"/>
  <c r="X157" i="2"/>
  <c r="J9" i="2"/>
  <c r="X104" i="2"/>
  <c r="BM236" i="2"/>
  <c r="A10" i="2"/>
  <c r="B303" i="2" l="1"/>
  <c r="C303" i="2"/>
  <c r="A303" i="2"/>
  <c r="X292" i="2"/>
  <c r="X291" i="2"/>
  <c r="X293" i="2" s="1"/>
</calcChain>
</file>

<file path=xl/sharedStrings.xml><?xml version="1.0" encoding="utf-8"?>
<sst xmlns="http://schemas.openxmlformats.org/spreadsheetml/2006/main" count="1639" uniqueCount="426">
  <si>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</si>
  <si>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</si>
  <si>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</si>
  <si>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</si>
  <si>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</si>
  <si>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</si>
  <si>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</si>
  <si>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</si>
  <si>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</si>
  <si>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</si>
  <si>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</si>
  <si>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</si>
  <si>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</si>
  <si>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</si>
  <si>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</si>
  <si>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</si>
  <si>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</si>
  <si>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</si>
  <si>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</si>
  <si>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</si>
  <si>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</si>
  <si>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</si>
  <si>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</si>
  <si>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</si>
  <si>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</si>
  <si>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</si>
  <si>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</si>
  <si>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</si>
  <si>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</si>
  <si>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</si>
  <si>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</si>
  <si>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</si>
  <si>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</si>
  <si>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</si>
  <si>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</si>
  <si>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</si>
  <si>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</si>
  <si>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</si>
  <si>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</si>
  <si>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</si>
  <si>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</si>
  <si>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</si>
  <si>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</si>
  <si>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</si>
  <si>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</si>
  <si>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</si>
  <si>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</si>
  <si>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</si>
  <si>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</si>
  <si>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</si>
  <si>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</si>
  <si>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</si>
  <si>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</si>
  <si>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</si>
  <si>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</si>
  <si>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</si>
  <si>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</si>
  <si>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</si>
  <si>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</si>
  <si>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</si>
  <si>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</si>
  <si>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</si>
  <si>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</si>
  <si>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</si>
  <si>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</si>
  <si>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</si>
  <si>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</si>
  <si>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</si>
  <si>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</si>
  <si>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</si>
  <si>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</si>
  <si>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</si>
  <si>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24.07.2024</t>
  </si>
  <si>
    <t>23.07.2024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</si>
  <si>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</si>
  <si>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</si>
  <si>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</si>
  <si>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</si>
  <si>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</si>
  <si>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</si>
  <si>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</si>
  <si>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</si>
  <si>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</si>
  <si>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</si>
  <si>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</si>
  <si>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</si>
  <si>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</si>
  <si>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</si>
  <si>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</si>
  <si>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P004104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</si>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</sst>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03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8" t="s">
        <v>29</v>
      </c>
      <c r="E1" s="378"/>
      <c r="F1" s="378"/>
      <c r="G1" s="14" t="s">
        <v>71</v>
      </c>
      <c r="H1" s="378" t="s">
        <v>50</v>
      </c>
      <c r="I1" s="378"/>
      <c r="J1" s="378"/>
      <c r="K1" s="378"/>
      <c r="L1" s="378"/>
      <c r="M1" s="378"/>
      <c r="N1" s="378"/>
      <c r="O1" s="378"/>
      <c r="P1" s="378"/>
      <c r="Q1" s="379" t="s">
        <v>72</v>
      </c>
      <c r="R1" s="380"/>
      <c r="S1" s="380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/>
      <c r="Q2" s="381"/>
      <c r="R2" s="381"/>
      <c r="S2" s="381"/>
      <c r="T2" s="381"/>
      <c r="U2" s="381"/>
      <c r="V2" s="381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1"/>
      <c r="P3" s="381"/>
      <c r="Q3" s="381"/>
      <c r="R3" s="381"/>
      <c r="S3" s="381"/>
      <c r="T3" s="381"/>
      <c r="U3" s="381"/>
      <c r="V3" s="381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0" t="s">
        <v>8</v>
      </c>
      <c r="B5" s="360"/>
      <c r="C5" s="360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76"/>
      <c r="O5" s="27" t="s">
        <v>4</v>
      </c>
      <c r="P5" s="384">
        <v>45502</v>
      </c>
      <c r="Q5" s="384"/>
      <c r="S5" s="385" t="s">
        <v>3</v>
      </c>
      <c r="T5" s="386"/>
      <c r="U5" s="387" t="s">
        <v>398</v>
      </c>
      <c r="V5" s="388"/>
      <c r="AA5" s="60"/>
      <c r="AB5" s="60"/>
      <c r="AC5" s="60"/>
    </row>
    <row r="6" spans="1:30" s="17" customFormat="1" ht="24" customHeight="1" x14ac:dyDescent="0.2">
      <c r="A6" s="360" t="s">
        <v>1</v>
      </c>
      <c r="B6" s="360"/>
      <c r="C6" s="360"/>
      <c r="D6" s="361" t="s">
        <v>405</v>
      </c>
      <c r="E6" s="361"/>
      <c r="F6" s="361"/>
      <c r="G6" s="361"/>
      <c r="H6" s="361"/>
      <c r="I6" s="361"/>
      <c r="J6" s="361"/>
      <c r="K6" s="361"/>
      <c r="L6" s="361"/>
      <c r="M6" s="77"/>
      <c r="O6" s="27" t="s">
        <v>30</v>
      </c>
      <c r="P6" s="362" t="str">
        <f>IF(P5=0," ",CHOOSE(WEEKDAY(P5,2),"Понедельник","Вторник","Среда","Четверг","Пятница","Суббота","Воскресенье"))</f>
        <v>Понедельник</v>
      </c>
      <c r="Q6" s="362"/>
      <c r="S6" s="363" t="s">
        <v>5</v>
      </c>
      <c r="T6" s="364"/>
      <c r="U6" s="365" t="s">
        <v>74</v>
      </c>
      <c r="V6" s="36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1" t="str">
        <f>IFERROR(VLOOKUP(DeliveryAddress,Table,3,0),1)</f>
        <v>3</v>
      </c>
      <c r="E7" s="372"/>
      <c r="F7" s="372"/>
      <c r="G7" s="372"/>
      <c r="H7" s="372"/>
      <c r="I7" s="372"/>
      <c r="J7" s="372"/>
      <c r="K7" s="372"/>
      <c r="L7" s="373"/>
      <c r="M7" s="78"/>
      <c r="O7" s="29"/>
      <c r="P7" s="49"/>
      <c r="Q7" s="49"/>
      <c r="S7" s="363"/>
      <c r="T7" s="364"/>
      <c r="U7" s="367"/>
      <c r="V7" s="368"/>
      <c r="AA7" s="60"/>
      <c r="AB7" s="60"/>
      <c r="AC7" s="60"/>
    </row>
    <row r="8" spans="1:30" s="17" customFormat="1" ht="25.5" customHeight="1" x14ac:dyDescent="0.2">
      <c r="A8" s="374" t="s">
        <v>61</v>
      </c>
      <c r="B8" s="374"/>
      <c r="C8" s="374"/>
      <c r="D8" s="375"/>
      <c r="E8" s="375"/>
      <c r="F8" s="375"/>
      <c r="G8" s="375"/>
      <c r="H8" s="375"/>
      <c r="I8" s="375"/>
      <c r="J8" s="375"/>
      <c r="K8" s="375"/>
      <c r="L8" s="375"/>
      <c r="M8" s="79"/>
      <c r="O8" s="27" t="s">
        <v>11</v>
      </c>
      <c r="P8" s="358">
        <v>0.41666666666666669</v>
      </c>
      <c r="Q8" s="389"/>
      <c r="S8" s="363"/>
      <c r="T8" s="364"/>
      <c r="U8" s="367"/>
      <c r="V8" s="368"/>
      <c r="AA8" s="60"/>
      <c r="AB8" s="60"/>
      <c r="AC8" s="60"/>
    </row>
    <row r="9" spans="1:30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49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74"/>
      <c r="O9" s="31" t="s">
        <v>15</v>
      </c>
      <c r="P9" s="377"/>
      <c r="Q9" s="377"/>
      <c r="S9" s="363"/>
      <c r="T9" s="364"/>
      <c r="U9" s="369"/>
      <c r="V9" s="37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3" t="str">
        <f>IFERROR(VLOOKUP($D$10,Proxy,2,FALSE),"")</f>
        <v/>
      </c>
      <c r="I10" s="353"/>
      <c r="J10" s="353"/>
      <c r="K10" s="353"/>
      <c r="L10" s="353"/>
      <c r="M10" s="75"/>
      <c r="O10" s="31" t="s">
        <v>35</v>
      </c>
      <c r="P10" s="354"/>
      <c r="Q10" s="354"/>
      <c r="T10" s="29" t="s">
        <v>12</v>
      </c>
      <c r="U10" s="355" t="s">
        <v>75</v>
      </c>
      <c r="V10" s="35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57"/>
      <c r="Q11" s="357"/>
      <c r="T11" s="29" t="s">
        <v>31</v>
      </c>
      <c r="U11" s="342" t="s">
        <v>58</v>
      </c>
      <c r="V11" s="3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1" t="s">
        <v>76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80"/>
      <c r="O12" s="27" t="s">
        <v>33</v>
      </c>
      <c r="P12" s="358"/>
      <c r="Q12" s="358"/>
      <c r="R12" s="28"/>
      <c r="S12"/>
      <c r="T12" s="29" t="s">
        <v>49</v>
      </c>
      <c r="U12" s="359"/>
      <c r="V12" s="359"/>
      <c r="W12"/>
      <c r="AA12" s="60"/>
      <c r="AB12" s="60"/>
      <c r="AC12" s="60"/>
    </row>
    <row r="13" spans="1:30" s="17" customFormat="1" ht="23.25" customHeight="1" x14ac:dyDescent="0.2">
      <c r="A13" s="341" t="s">
        <v>77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80"/>
      <c r="N13" s="31"/>
      <c r="O13" s="31" t="s">
        <v>34</v>
      </c>
      <c r="P13" s="342"/>
      <c r="Q13" s="3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1" t="s">
        <v>78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3" t="s">
        <v>79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81"/>
      <c r="N15"/>
      <c r="O15" s="344" t="s">
        <v>64</v>
      </c>
      <c r="P15" s="344"/>
      <c r="Q15" s="344"/>
      <c r="R15" s="344"/>
      <c r="S15" s="34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45"/>
      <c r="P16" s="345"/>
      <c r="Q16" s="345"/>
      <c r="R16" s="345"/>
      <c r="S16" s="34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29" t="s">
        <v>62</v>
      </c>
      <c r="B17" s="329" t="s">
        <v>52</v>
      </c>
      <c r="C17" s="347" t="s">
        <v>51</v>
      </c>
      <c r="D17" s="329" t="s">
        <v>53</v>
      </c>
      <c r="E17" s="329"/>
      <c r="F17" s="329" t="s">
        <v>24</v>
      </c>
      <c r="G17" s="329" t="s">
        <v>27</v>
      </c>
      <c r="H17" s="329" t="s">
        <v>25</v>
      </c>
      <c r="I17" s="329" t="s">
        <v>26</v>
      </c>
      <c r="J17" s="348" t="s">
        <v>16</v>
      </c>
      <c r="K17" s="348" t="s">
        <v>69</v>
      </c>
      <c r="L17" s="348" t="s">
        <v>2</v>
      </c>
      <c r="M17" s="348" t="s">
        <v>70</v>
      </c>
      <c r="N17" s="329" t="s">
        <v>28</v>
      </c>
      <c r="O17" s="329" t="s">
        <v>17</v>
      </c>
      <c r="P17" s="329"/>
      <c r="Q17" s="329"/>
      <c r="R17" s="329"/>
      <c r="S17" s="329"/>
      <c r="T17" s="346" t="s">
        <v>59</v>
      </c>
      <c r="U17" s="329"/>
      <c r="V17" s="329" t="s">
        <v>6</v>
      </c>
      <c r="W17" s="329" t="s">
        <v>44</v>
      </c>
      <c r="X17" s="330" t="s">
        <v>57</v>
      </c>
      <c r="Y17" s="329" t="s">
        <v>18</v>
      </c>
      <c r="Z17" s="332" t="s">
        <v>63</v>
      </c>
      <c r="AA17" s="332" t="s">
        <v>19</v>
      </c>
      <c r="AB17" s="333" t="s">
        <v>60</v>
      </c>
      <c r="AC17" s="334"/>
      <c r="AD17" s="335"/>
      <c r="AE17" s="339"/>
      <c r="BB17" s="340" t="s">
        <v>67</v>
      </c>
    </row>
    <row r="18" spans="1:67" ht="14.25" customHeight="1" x14ac:dyDescent="0.2">
      <c r="A18" s="329"/>
      <c r="B18" s="329"/>
      <c r="C18" s="347"/>
      <c r="D18" s="329"/>
      <c r="E18" s="329"/>
      <c r="F18" s="329" t="s">
        <v>20</v>
      </c>
      <c r="G18" s="329" t="s">
        <v>21</v>
      </c>
      <c r="H18" s="329" t="s">
        <v>22</v>
      </c>
      <c r="I18" s="329" t="s">
        <v>22</v>
      </c>
      <c r="J18" s="349"/>
      <c r="K18" s="349"/>
      <c r="L18" s="349"/>
      <c r="M18" s="349"/>
      <c r="N18" s="329"/>
      <c r="O18" s="329"/>
      <c r="P18" s="329"/>
      <c r="Q18" s="329"/>
      <c r="R18" s="329"/>
      <c r="S18" s="329"/>
      <c r="T18" s="36" t="s">
        <v>47</v>
      </c>
      <c r="U18" s="36" t="s">
        <v>46</v>
      </c>
      <c r="V18" s="329"/>
      <c r="W18" s="329"/>
      <c r="X18" s="331"/>
      <c r="Y18" s="329"/>
      <c r="Z18" s="332"/>
      <c r="AA18" s="332"/>
      <c r="AB18" s="336"/>
      <c r="AC18" s="337"/>
      <c r="AD18" s="338"/>
      <c r="AE18" s="339"/>
      <c r="BB18" s="340"/>
    </row>
    <row r="19" spans="1:67" ht="27.75" customHeight="1" x14ac:dyDescent="0.2">
      <c r="A19" s="244" t="s">
        <v>80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55"/>
      <c r="AA19" s="55"/>
    </row>
    <row r="20" spans="1:67" ht="16.5" customHeight="1" x14ac:dyDescent="0.25">
      <c r="A20" s="239" t="s">
        <v>80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66"/>
      <c r="AA20" s="66"/>
    </row>
    <row r="21" spans="1:67" ht="14.25" customHeight="1" x14ac:dyDescent="0.25">
      <c r="A21" s="228" t="s">
        <v>81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67"/>
      <c r="AA21" s="67"/>
    </row>
    <row r="22" spans="1:67" ht="27" customHeight="1" x14ac:dyDescent="0.25">
      <c r="A22" s="64" t="s">
        <v>82</v>
      </c>
      <c r="B22" s="64" t="s">
        <v>83</v>
      </c>
      <c r="C22" s="37">
        <v>4301070899</v>
      </c>
      <c r="D22" s="206">
        <v>4607111035752</v>
      </c>
      <c r="E22" s="20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3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16"/>
      <c r="O23" s="213" t="s">
        <v>43</v>
      </c>
      <c r="P23" s="214"/>
      <c r="Q23" s="214"/>
      <c r="R23" s="214"/>
      <c r="S23" s="214"/>
      <c r="T23" s="214"/>
      <c r="U23" s="215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16"/>
      <c r="O24" s="213" t="s">
        <v>43</v>
      </c>
      <c r="P24" s="214"/>
      <c r="Q24" s="214"/>
      <c r="R24" s="214"/>
      <c r="S24" s="214"/>
      <c r="T24" s="214"/>
      <c r="U24" s="215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4" t="s">
        <v>48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55"/>
      <c r="AA25" s="55"/>
    </row>
    <row r="26" spans="1:67" ht="16.5" customHeight="1" x14ac:dyDescent="0.25">
      <c r="A26" s="239" t="s">
        <v>86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66"/>
      <c r="AA26" s="66"/>
    </row>
    <row r="27" spans="1:67" ht="14.25" customHeight="1" x14ac:dyDescent="0.25">
      <c r="A27" s="228" t="s">
        <v>87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67"/>
      <c r="AA27" s="67"/>
    </row>
    <row r="28" spans="1:67" ht="27" customHeight="1" x14ac:dyDescent="0.25">
      <c r="A28" s="64" t="s">
        <v>88</v>
      </c>
      <c r="B28" s="64" t="s">
        <v>89</v>
      </c>
      <c r="C28" s="37">
        <v>4301132093</v>
      </c>
      <c r="D28" s="206">
        <v>4607111036520</v>
      </c>
      <c r="E28" s="20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32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90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92</v>
      </c>
      <c r="B29" s="64" t="s">
        <v>93</v>
      </c>
      <c r="C29" s="37">
        <v>4301132063</v>
      </c>
      <c r="D29" s="206">
        <v>4607111036605</v>
      </c>
      <c r="E29" s="20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32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90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94</v>
      </c>
      <c r="B30" s="64" t="s">
        <v>95</v>
      </c>
      <c r="C30" s="37">
        <v>4301132092</v>
      </c>
      <c r="D30" s="206">
        <v>4607111036537</v>
      </c>
      <c r="E30" s="20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3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90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96</v>
      </c>
      <c r="B31" s="64" t="s">
        <v>97</v>
      </c>
      <c r="C31" s="37">
        <v>4301132065</v>
      </c>
      <c r="D31" s="206">
        <v>4607111036599</v>
      </c>
      <c r="E31" s="20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3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90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3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16"/>
      <c r="O32" s="213" t="s">
        <v>43</v>
      </c>
      <c r="P32" s="214"/>
      <c r="Q32" s="214"/>
      <c r="R32" s="214"/>
      <c r="S32" s="214"/>
      <c r="T32" s="214"/>
      <c r="U32" s="215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16"/>
      <c r="O33" s="213" t="s">
        <v>43</v>
      </c>
      <c r="P33" s="214"/>
      <c r="Q33" s="214"/>
      <c r="R33" s="214"/>
      <c r="S33" s="214"/>
      <c r="T33" s="214"/>
      <c r="U33" s="215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39" t="s">
        <v>98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66"/>
      <c r="AA34" s="66"/>
    </row>
    <row r="35" spans="1:67" ht="14.25" customHeight="1" x14ac:dyDescent="0.25">
      <c r="A35" s="228" t="s">
        <v>81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67"/>
      <c r="AA35" s="67"/>
    </row>
    <row r="36" spans="1:67" ht="27" customHeight="1" x14ac:dyDescent="0.25">
      <c r="A36" s="64" t="s">
        <v>99</v>
      </c>
      <c r="B36" s="64" t="s">
        <v>100</v>
      </c>
      <c r="C36" s="37">
        <v>4301070865</v>
      </c>
      <c r="D36" s="206">
        <v>4607111036285</v>
      </c>
      <c r="E36" s="20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3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101</v>
      </c>
      <c r="B37" s="64" t="s">
        <v>102</v>
      </c>
      <c r="C37" s="37">
        <v>4301070861</v>
      </c>
      <c r="D37" s="206">
        <v>4607111036308</v>
      </c>
      <c r="E37" s="20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323" t="s">
        <v>103</v>
      </c>
      <c r="P37" s="208"/>
      <c r="Q37" s="208"/>
      <c r="R37" s="208"/>
      <c r="S37" s="209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104</v>
      </c>
      <c r="B38" s="64" t="s">
        <v>105</v>
      </c>
      <c r="C38" s="37">
        <v>4301070864</v>
      </c>
      <c r="D38" s="206">
        <v>4607111036292</v>
      </c>
      <c r="E38" s="20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3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08"/>
      <c r="Q38" s="208"/>
      <c r="R38" s="208"/>
      <c r="S38" s="20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x14ac:dyDescent="0.2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16"/>
      <c r="O39" s="213" t="s">
        <v>43</v>
      </c>
      <c r="P39" s="214"/>
      <c r="Q39" s="214"/>
      <c r="R39" s="214"/>
      <c r="S39" s="214"/>
      <c r="T39" s="214"/>
      <c r="U39" s="215"/>
      <c r="V39" s="43" t="s">
        <v>42</v>
      </c>
      <c r="W39" s="44">
        <f>IFERROR(SUM(W36:W38),"0")</f>
        <v>0</v>
      </c>
      <c r="X39" s="44">
        <f>IFERROR(SUM(X36:X38),"0")</f>
        <v>0</v>
      </c>
      <c r="Y39" s="44">
        <f>IFERROR(IF(Y36="",0,Y36),"0")+IFERROR(IF(Y37="",0,Y37),"0")+IFERROR(IF(Y38="",0,Y38),"0")</f>
        <v>0</v>
      </c>
      <c r="Z39" s="68"/>
      <c r="AA39" s="68"/>
    </row>
    <row r="40" spans="1:67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16"/>
      <c r="O40" s="213" t="s">
        <v>43</v>
      </c>
      <c r="P40" s="214"/>
      <c r="Q40" s="214"/>
      <c r="R40" s="214"/>
      <c r="S40" s="214"/>
      <c r="T40" s="214"/>
      <c r="U40" s="215"/>
      <c r="V40" s="43" t="s">
        <v>0</v>
      </c>
      <c r="W40" s="44">
        <f>IFERROR(SUMPRODUCT(W36:W38*H36:H38),"0")</f>
        <v>0</v>
      </c>
      <c r="X40" s="44">
        <f>IFERROR(SUMPRODUCT(X36:X38*H36:H38),"0")</f>
        <v>0</v>
      </c>
      <c r="Y40" s="43"/>
      <c r="Z40" s="68"/>
      <c r="AA40" s="68"/>
    </row>
    <row r="41" spans="1:67" ht="16.5" customHeight="1" x14ac:dyDescent="0.25">
      <c r="A41" s="239" t="s">
        <v>106</v>
      </c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66"/>
      <c r="AA41" s="66"/>
    </row>
    <row r="42" spans="1:67" ht="14.25" customHeight="1" x14ac:dyDescent="0.25">
      <c r="A42" s="228" t="s">
        <v>107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67"/>
      <c r="AA42" s="67"/>
    </row>
    <row r="43" spans="1:67" ht="16.5" customHeight="1" x14ac:dyDescent="0.25">
      <c r="A43" s="64" t="s">
        <v>108</v>
      </c>
      <c r="B43" s="64" t="s">
        <v>109</v>
      </c>
      <c r="C43" s="37">
        <v>4301190046</v>
      </c>
      <c r="D43" s="206">
        <v>4607111038951</v>
      </c>
      <c r="E43" s="206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110</v>
      </c>
      <c r="L43" s="39" t="s">
        <v>84</v>
      </c>
      <c r="M43" s="39"/>
      <c r="N43" s="38">
        <v>365</v>
      </c>
      <c r="O43" s="3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08"/>
      <c r="Q43" s="208"/>
      <c r="R43" s="208"/>
      <c r="S43" s="209"/>
      <c r="T43" s="40" t="s">
        <v>49</v>
      </c>
      <c r="U43" s="40" t="s">
        <v>49</v>
      </c>
      <c r="V43" s="41" t="s">
        <v>42</v>
      </c>
      <c r="W43" s="59">
        <v>0</v>
      </c>
      <c r="X43" s="56">
        <f t="shared" ref="X43:X48" si="0">IFERROR(IF(W43="","",W43),"")</f>
        <v>0</v>
      </c>
      <c r="Y43" s="42">
        <f t="shared" ref="Y43:Y48" si="1">IFERROR(IF(W43="","",W43*0.0095),"")</f>
        <v>0</v>
      </c>
      <c r="Z43" s="69" t="s">
        <v>49</v>
      </c>
      <c r="AA43" s="70" t="s">
        <v>49</v>
      </c>
      <c r="AE43" s="83"/>
      <c r="BB43" s="92" t="s">
        <v>90</v>
      </c>
      <c r="BL43" s="83">
        <f t="shared" ref="BL43:BL48" si="2">IFERROR(W43*I43,"0")</f>
        <v>0</v>
      </c>
      <c r="BM43" s="83">
        <f t="shared" ref="BM43:BM48" si="3">IFERROR(X43*I43,"0")</f>
        <v>0</v>
      </c>
      <c r="BN43" s="83">
        <f t="shared" ref="BN43:BN48" si="4">IFERROR(W43/J43,"0")</f>
        <v>0</v>
      </c>
      <c r="BO43" s="83">
        <f t="shared" ref="BO43:BO48" si="5">IFERROR(X43/J43,"0")</f>
        <v>0</v>
      </c>
    </row>
    <row r="44" spans="1:67" ht="27" customHeight="1" x14ac:dyDescent="0.25">
      <c r="A44" s="64" t="s">
        <v>111</v>
      </c>
      <c r="B44" s="64" t="s">
        <v>112</v>
      </c>
      <c r="C44" s="37">
        <v>4301190010</v>
      </c>
      <c r="D44" s="206">
        <v>4607111037596</v>
      </c>
      <c r="E44" s="20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84</v>
      </c>
      <c r="M44" s="39"/>
      <c r="N44" s="38">
        <v>365</v>
      </c>
      <c r="O44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08"/>
      <c r="Q44" s="208"/>
      <c r="R44" s="208"/>
      <c r="S44" s="20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si="0"/>
        <v>0</v>
      </c>
      <c r="Y44" s="42">
        <f t="shared" si="1"/>
        <v>0</v>
      </c>
      <c r="Z44" s="69" t="s">
        <v>49</v>
      </c>
      <c r="AA44" s="70" t="s">
        <v>49</v>
      </c>
      <c r="AE44" s="83"/>
      <c r="BB44" s="93" t="s">
        <v>90</v>
      </c>
      <c r="BL44" s="83">
        <f t="shared" si="2"/>
        <v>0</v>
      </c>
      <c r="BM44" s="83">
        <f t="shared" si="3"/>
        <v>0</v>
      </c>
      <c r="BN44" s="83">
        <f t="shared" si="4"/>
        <v>0</v>
      </c>
      <c r="BO44" s="83">
        <f t="shared" si="5"/>
        <v>0</v>
      </c>
    </row>
    <row r="45" spans="1:67" ht="27" customHeight="1" x14ac:dyDescent="0.25">
      <c r="A45" s="64" t="s">
        <v>113</v>
      </c>
      <c r="B45" s="64" t="s">
        <v>114</v>
      </c>
      <c r="C45" s="37">
        <v>4301190047</v>
      </c>
      <c r="D45" s="206">
        <v>4607111038579</v>
      </c>
      <c r="E45" s="20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84</v>
      </c>
      <c r="M45" s="39"/>
      <c r="N45" s="38">
        <v>365</v>
      </c>
      <c r="O45" s="31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08"/>
      <c r="Q45" s="208"/>
      <c r="R45" s="208"/>
      <c r="S45" s="20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90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115</v>
      </c>
      <c r="B46" s="64" t="s">
        <v>116</v>
      </c>
      <c r="C46" s="37">
        <v>4301190022</v>
      </c>
      <c r="D46" s="206">
        <v>4607111037053</v>
      </c>
      <c r="E46" s="20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110</v>
      </c>
      <c r="L46" s="39" t="s">
        <v>84</v>
      </c>
      <c r="M46" s="39"/>
      <c r="N46" s="38">
        <v>365</v>
      </c>
      <c r="O46" s="31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08"/>
      <c r="Q46" s="208"/>
      <c r="R46" s="208"/>
      <c r="S46" s="20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90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117</v>
      </c>
      <c r="B47" s="64" t="s">
        <v>118</v>
      </c>
      <c r="C47" s="37">
        <v>4301190023</v>
      </c>
      <c r="D47" s="206">
        <v>4607111037060</v>
      </c>
      <c r="E47" s="20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110</v>
      </c>
      <c r="L47" s="39" t="s">
        <v>84</v>
      </c>
      <c r="M47" s="39"/>
      <c r="N47" s="38">
        <v>365</v>
      </c>
      <c r="O47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08"/>
      <c r="Q47" s="208"/>
      <c r="R47" s="208"/>
      <c r="S47" s="20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90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119</v>
      </c>
      <c r="B48" s="64" t="s">
        <v>120</v>
      </c>
      <c r="C48" s="37">
        <v>4301190049</v>
      </c>
      <c r="D48" s="206">
        <v>4607111038968</v>
      </c>
      <c r="E48" s="20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110</v>
      </c>
      <c r="L48" s="39" t="s">
        <v>84</v>
      </c>
      <c r="M48" s="39"/>
      <c r="N48" s="38">
        <v>365</v>
      </c>
      <c r="O48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08"/>
      <c r="Q48" s="208"/>
      <c r="R48" s="208"/>
      <c r="S48" s="20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90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16"/>
      <c r="O49" s="213" t="s">
        <v>43</v>
      </c>
      <c r="P49" s="214"/>
      <c r="Q49" s="214"/>
      <c r="R49" s="214"/>
      <c r="S49" s="214"/>
      <c r="T49" s="214"/>
      <c r="U49" s="215"/>
      <c r="V49" s="43" t="s">
        <v>42</v>
      </c>
      <c r="W49" s="44">
        <f>IFERROR(SUM(W43:W48),"0")</f>
        <v>0</v>
      </c>
      <c r="X49" s="44">
        <f>IFERROR(SUM(X43:X48),"0")</f>
        <v>0</v>
      </c>
      <c r="Y49" s="44">
        <f>IFERROR(IF(Y43="",0,Y43),"0")+IFERROR(IF(Y44="",0,Y44),"0")+IFERROR(IF(Y45="",0,Y45),"0")+IFERROR(IF(Y46="",0,Y46),"0")+IFERROR(IF(Y47="",0,Y47),"0")+IFERROR(IF(Y48="",0,Y48),"0")</f>
        <v>0</v>
      </c>
      <c r="Z49" s="68"/>
      <c r="AA49" s="68"/>
    </row>
    <row r="50" spans="1:67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16"/>
      <c r="O50" s="213" t="s">
        <v>43</v>
      </c>
      <c r="P50" s="214"/>
      <c r="Q50" s="214"/>
      <c r="R50" s="214"/>
      <c r="S50" s="214"/>
      <c r="T50" s="214"/>
      <c r="U50" s="215"/>
      <c r="V50" s="43" t="s">
        <v>0</v>
      </c>
      <c r="W50" s="44">
        <f>IFERROR(SUMPRODUCT(W43:W48*H43:H48),"0")</f>
        <v>0</v>
      </c>
      <c r="X50" s="44">
        <f>IFERROR(SUMPRODUCT(X43:X48*H43:H48),"0")</f>
        <v>0</v>
      </c>
      <c r="Y50" s="43"/>
      <c r="Z50" s="68"/>
      <c r="AA50" s="68"/>
    </row>
    <row r="51" spans="1:67" ht="16.5" customHeight="1" x14ac:dyDescent="0.25">
      <c r="A51" s="239" t="s">
        <v>121</v>
      </c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66"/>
      <c r="AA51" s="66"/>
    </row>
    <row r="52" spans="1:67" ht="14.25" customHeight="1" x14ac:dyDescent="0.25">
      <c r="A52" s="228" t="s">
        <v>81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67"/>
      <c r="AA52" s="67"/>
    </row>
    <row r="53" spans="1:67" ht="27" customHeight="1" x14ac:dyDescent="0.25">
      <c r="A53" s="64" t="s">
        <v>122</v>
      </c>
      <c r="B53" s="64" t="s">
        <v>123</v>
      </c>
      <c r="C53" s="37">
        <v>4301070989</v>
      </c>
      <c r="D53" s="206">
        <v>4607111037190</v>
      </c>
      <c r="E53" s="206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3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8"/>
      <c r="Q53" s="208"/>
      <c r="R53" s="208"/>
      <c r="S53" s="209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9" si="6">IFERROR(IF(W53="","",W53),"")</f>
        <v>0</v>
      </c>
      <c r="Y53" s="42">
        <f t="shared" ref="Y53:Y59" si="7">IFERROR(IF(W53="","",W53*0.0155),"")</f>
        <v>0</v>
      </c>
      <c r="Z53" s="69" t="s">
        <v>49</v>
      </c>
      <c r="AA53" s="70" t="s">
        <v>49</v>
      </c>
      <c r="AE53" s="83"/>
      <c r="BB53" s="98" t="s">
        <v>71</v>
      </c>
      <c r="BL53" s="83">
        <f t="shared" ref="BL53:BL59" si="8">IFERROR(W53*I53,"0")</f>
        <v>0</v>
      </c>
      <c r="BM53" s="83">
        <f t="shared" ref="BM53:BM59" si="9">IFERROR(X53*I53,"0")</f>
        <v>0</v>
      </c>
      <c r="BN53" s="83">
        <f t="shared" ref="BN53:BN59" si="10">IFERROR(W53/J53,"0")</f>
        <v>0</v>
      </c>
      <c r="BO53" s="83">
        <f t="shared" ref="BO53:BO59" si="11">IFERROR(X53/J53,"0")</f>
        <v>0</v>
      </c>
    </row>
    <row r="54" spans="1:67" ht="27" customHeight="1" x14ac:dyDescent="0.25">
      <c r="A54" s="64" t="s">
        <v>124</v>
      </c>
      <c r="B54" s="64" t="s">
        <v>125</v>
      </c>
      <c r="C54" s="37">
        <v>4301070972</v>
      </c>
      <c r="D54" s="206">
        <v>4607111037183</v>
      </c>
      <c r="E54" s="206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8"/>
      <c r="Q54" s="208"/>
      <c r="R54" s="208"/>
      <c r="S54" s="209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6"/>
        <v>0</v>
      </c>
      <c r="Y54" s="42">
        <f t="shared" si="7"/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si="8"/>
        <v>0</v>
      </c>
      <c r="BM54" s="83">
        <f t="shared" si="9"/>
        <v>0</v>
      </c>
      <c r="BN54" s="83">
        <f t="shared" si="10"/>
        <v>0</v>
      </c>
      <c r="BO54" s="83">
        <f t="shared" si="11"/>
        <v>0</v>
      </c>
    </row>
    <row r="55" spans="1:67" ht="27" customHeight="1" x14ac:dyDescent="0.25">
      <c r="A55" s="64" t="s">
        <v>126</v>
      </c>
      <c r="B55" s="64" t="s">
        <v>127</v>
      </c>
      <c r="C55" s="37">
        <v>4301070970</v>
      </c>
      <c r="D55" s="206">
        <v>4607111037091</v>
      </c>
      <c r="E55" s="206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3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8"/>
      <c r="Q55" s="208"/>
      <c r="R55" s="208"/>
      <c r="S55" s="209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128</v>
      </c>
      <c r="B56" s="64" t="s">
        <v>129</v>
      </c>
      <c r="C56" s="37">
        <v>4301070971</v>
      </c>
      <c r="D56" s="206">
        <v>4607111036902</v>
      </c>
      <c r="E56" s="206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85</v>
      </c>
      <c r="L56" s="39" t="s">
        <v>84</v>
      </c>
      <c r="M56" s="39"/>
      <c r="N56" s="38">
        <v>180</v>
      </c>
      <c r="O56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8"/>
      <c r="Q56" s="208"/>
      <c r="R56" s="208"/>
      <c r="S56" s="209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130</v>
      </c>
      <c r="B57" s="64" t="s">
        <v>131</v>
      </c>
      <c r="C57" s="37">
        <v>4301071015</v>
      </c>
      <c r="D57" s="206">
        <v>4607111036858</v>
      </c>
      <c r="E57" s="206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85</v>
      </c>
      <c r="L57" s="39" t="s">
        <v>84</v>
      </c>
      <c r="M57" s="39"/>
      <c r="N57" s="38">
        <v>180</v>
      </c>
      <c r="O57" s="31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7" s="208"/>
      <c r="Q57" s="208"/>
      <c r="R57" s="208"/>
      <c r="S57" s="20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132</v>
      </c>
      <c r="B58" s="64" t="s">
        <v>133</v>
      </c>
      <c r="C58" s="37">
        <v>4301070947</v>
      </c>
      <c r="D58" s="206">
        <v>4607111037510</v>
      </c>
      <c r="E58" s="206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85</v>
      </c>
      <c r="L58" s="39" t="s">
        <v>84</v>
      </c>
      <c r="M58" s="39"/>
      <c r="N58" s="38">
        <v>150</v>
      </c>
      <c r="O58" s="3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208"/>
      <c r="Q58" s="208"/>
      <c r="R58" s="208"/>
      <c r="S58" s="20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134</v>
      </c>
      <c r="B59" s="64" t="s">
        <v>135</v>
      </c>
      <c r="C59" s="37">
        <v>4301071025</v>
      </c>
      <c r="D59" s="206">
        <v>4607111036889</v>
      </c>
      <c r="E59" s="20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85</v>
      </c>
      <c r="L59" s="39" t="s">
        <v>84</v>
      </c>
      <c r="M59" s="39"/>
      <c r="N59" s="38">
        <v>180</v>
      </c>
      <c r="O59" s="312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16"/>
      <c r="O60" s="213" t="s">
        <v>43</v>
      </c>
      <c r="P60" s="214"/>
      <c r="Q60" s="214"/>
      <c r="R60" s="214"/>
      <c r="S60" s="214"/>
      <c r="T60" s="214"/>
      <c r="U60" s="215"/>
      <c r="V60" s="43" t="s">
        <v>42</v>
      </c>
      <c r="W60" s="44">
        <f>IFERROR(SUM(W53:W59),"0")</f>
        <v>0</v>
      </c>
      <c r="X60" s="44">
        <f>IFERROR(SUM(X53:X59),"0")</f>
        <v>0</v>
      </c>
      <c r="Y60" s="44">
        <f>IFERROR(IF(Y53="",0,Y53),"0")+IFERROR(IF(Y54="",0,Y54),"0")+IFERROR(IF(Y55="",0,Y55),"0")+IFERROR(IF(Y56="",0,Y56),"0")+IFERROR(IF(Y57="",0,Y57),"0")+IFERROR(IF(Y58="",0,Y58),"0")+IFERROR(IF(Y59="",0,Y59),"0")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16"/>
      <c r="O61" s="213" t="s">
        <v>43</v>
      </c>
      <c r="P61" s="214"/>
      <c r="Q61" s="214"/>
      <c r="R61" s="214"/>
      <c r="S61" s="214"/>
      <c r="T61" s="214"/>
      <c r="U61" s="215"/>
      <c r="V61" s="43" t="s">
        <v>0</v>
      </c>
      <c r="W61" s="44">
        <f>IFERROR(SUMPRODUCT(W53:W59*H53:H59),"0")</f>
        <v>0</v>
      </c>
      <c r="X61" s="44">
        <f>IFERROR(SUMPRODUCT(X53:X59*H53:H59),"0")</f>
        <v>0</v>
      </c>
      <c r="Y61" s="43"/>
      <c r="Z61" s="68"/>
      <c r="AA61" s="68"/>
    </row>
    <row r="62" spans="1:67" ht="16.5" customHeight="1" x14ac:dyDescent="0.25">
      <c r="A62" s="239" t="s">
        <v>136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66"/>
      <c r="AA62" s="66"/>
    </row>
    <row r="63" spans="1:67" ht="14.25" customHeight="1" x14ac:dyDescent="0.25">
      <c r="A63" s="228" t="s">
        <v>81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67"/>
      <c r="AA63" s="67"/>
    </row>
    <row r="64" spans="1:67" ht="27" customHeight="1" x14ac:dyDescent="0.25">
      <c r="A64" s="64" t="s">
        <v>137</v>
      </c>
      <c r="B64" s="64" t="s">
        <v>138</v>
      </c>
      <c r="C64" s="37">
        <v>4301070977</v>
      </c>
      <c r="D64" s="206">
        <v>4607111037411</v>
      </c>
      <c r="E64" s="20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139</v>
      </c>
      <c r="L64" s="39" t="s">
        <v>84</v>
      </c>
      <c r="M64" s="39"/>
      <c r="N64" s="38">
        <v>180</v>
      </c>
      <c r="O64" s="3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140</v>
      </c>
      <c r="B65" s="64" t="s">
        <v>141</v>
      </c>
      <c r="C65" s="37">
        <v>4301070981</v>
      </c>
      <c r="D65" s="206">
        <v>4607111036728</v>
      </c>
      <c r="E65" s="20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85</v>
      </c>
      <c r="L65" s="39" t="s">
        <v>84</v>
      </c>
      <c r="M65" s="39"/>
      <c r="N65" s="38">
        <v>180</v>
      </c>
      <c r="O65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16"/>
      <c r="O66" s="213" t="s">
        <v>43</v>
      </c>
      <c r="P66" s="214"/>
      <c r="Q66" s="214"/>
      <c r="R66" s="214"/>
      <c r="S66" s="214"/>
      <c r="T66" s="214"/>
      <c r="U66" s="215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16"/>
      <c r="O67" s="213" t="s">
        <v>43</v>
      </c>
      <c r="P67" s="214"/>
      <c r="Q67" s="214"/>
      <c r="R67" s="214"/>
      <c r="S67" s="214"/>
      <c r="T67" s="214"/>
      <c r="U67" s="215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39" t="s">
        <v>142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66"/>
      <c r="AA68" s="66"/>
    </row>
    <row r="69" spans="1:67" ht="14.25" customHeight="1" x14ac:dyDescent="0.25">
      <c r="A69" s="228" t="s">
        <v>143</v>
      </c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67"/>
      <c r="AA69" s="67"/>
    </row>
    <row r="70" spans="1:67" ht="27" customHeight="1" x14ac:dyDescent="0.25">
      <c r="A70" s="64" t="s">
        <v>144</v>
      </c>
      <c r="B70" s="64" t="s">
        <v>145</v>
      </c>
      <c r="C70" s="37">
        <v>4301135271</v>
      </c>
      <c r="D70" s="206">
        <v>4607111033659</v>
      </c>
      <c r="E70" s="20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91</v>
      </c>
      <c r="L70" s="39" t="s">
        <v>84</v>
      </c>
      <c r="M70" s="39"/>
      <c r="N70" s="38">
        <v>180</v>
      </c>
      <c r="O70" s="3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90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16"/>
      <c r="O71" s="213" t="s">
        <v>43</v>
      </c>
      <c r="P71" s="214"/>
      <c r="Q71" s="214"/>
      <c r="R71" s="214"/>
      <c r="S71" s="214"/>
      <c r="T71" s="214"/>
      <c r="U71" s="215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16"/>
      <c r="O72" s="213" t="s">
        <v>43</v>
      </c>
      <c r="P72" s="214"/>
      <c r="Q72" s="214"/>
      <c r="R72" s="214"/>
      <c r="S72" s="214"/>
      <c r="T72" s="214"/>
      <c r="U72" s="215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39" t="s">
        <v>146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66"/>
      <c r="AA73" s="66"/>
    </row>
    <row r="74" spans="1:67" ht="14.25" customHeight="1" x14ac:dyDescent="0.25">
      <c r="A74" s="228" t="s">
        <v>147</v>
      </c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67"/>
      <c r="AA74" s="67"/>
    </row>
    <row r="75" spans="1:67" ht="27" customHeight="1" x14ac:dyDescent="0.25">
      <c r="A75" s="64" t="s">
        <v>148</v>
      </c>
      <c r="B75" s="64" t="s">
        <v>149</v>
      </c>
      <c r="C75" s="37">
        <v>4301131021</v>
      </c>
      <c r="D75" s="206">
        <v>4607111034137</v>
      </c>
      <c r="E75" s="20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91</v>
      </c>
      <c r="L75" s="39" t="s">
        <v>84</v>
      </c>
      <c r="M75" s="39"/>
      <c r="N75" s="38">
        <v>180</v>
      </c>
      <c r="O75" s="3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90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150</v>
      </c>
      <c r="B76" s="64" t="s">
        <v>151</v>
      </c>
      <c r="C76" s="37">
        <v>4301131022</v>
      </c>
      <c r="D76" s="206">
        <v>4607111034120</v>
      </c>
      <c r="E76" s="20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91</v>
      </c>
      <c r="L76" s="39" t="s">
        <v>84</v>
      </c>
      <c r="M76" s="39"/>
      <c r="N76" s="38">
        <v>180</v>
      </c>
      <c r="O76" s="30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90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16"/>
      <c r="O77" s="213" t="s">
        <v>43</v>
      </c>
      <c r="P77" s="214"/>
      <c r="Q77" s="214"/>
      <c r="R77" s="214"/>
      <c r="S77" s="214"/>
      <c r="T77" s="214"/>
      <c r="U77" s="215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16"/>
      <c r="O78" s="213" t="s">
        <v>43</v>
      </c>
      <c r="P78" s="214"/>
      <c r="Q78" s="214"/>
      <c r="R78" s="214"/>
      <c r="S78" s="214"/>
      <c r="T78" s="214"/>
      <c r="U78" s="215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39" t="s">
        <v>152</v>
      </c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66"/>
      <c r="AA79" s="66"/>
    </row>
    <row r="80" spans="1:67" ht="14.25" customHeight="1" x14ac:dyDescent="0.25">
      <c r="A80" s="228" t="s">
        <v>143</v>
      </c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67"/>
      <c r="AA80" s="67"/>
    </row>
    <row r="81" spans="1:67" ht="27" customHeight="1" x14ac:dyDescent="0.25">
      <c r="A81" s="64" t="s">
        <v>153</v>
      </c>
      <c r="B81" s="64" t="s">
        <v>154</v>
      </c>
      <c r="C81" s="37">
        <v>4301135285</v>
      </c>
      <c r="D81" s="206">
        <v>4607111036407</v>
      </c>
      <c r="E81" s="20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2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90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27" customHeight="1" x14ac:dyDescent="0.25">
      <c r="A82" s="64" t="s">
        <v>155</v>
      </c>
      <c r="B82" s="64" t="s">
        <v>156</v>
      </c>
      <c r="C82" s="37">
        <v>4301135286</v>
      </c>
      <c r="D82" s="206">
        <v>4607111033628</v>
      </c>
      <c r="E82" s="20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3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90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157</v>
      </c>
      <c r="B83" s="64" t="s">
        <v>158</v>
      </c>
      <c r="C83" s="37">
        <v>4301135292</v>
      </c>
      <c r="D83" s="206">
        <v>4607111033451</v>
      </c>
      <c r="E83" s="20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91</v>
      </c>
      <c r="L83" s="39" t="s">
        <v>84</v>
      </c>
      <c r="M83" s="39"/>
      <c r="N83" s="38">
        <v>180</v>
      </c>
      <c r="O83" s="30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90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159</v>
      </c>
      <c r="B84" s="64" t="s">
        <v>160</v>
      </c>
      <c r="C84" s="37">
        <v>4301135295</v>
      </c>
      <c r="D84" s="206">
        <v>4607111035141</v>
      </c>
      <c r="E84" s="20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9"/>
      <c r="N84" s="38">
        <v>180</v>
      </c>
      <c r="O84" s="30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90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4301135290</v>
      </c>
      <c r="D85" s="206">
        <v>4607111035028</v>
      </c>
      <c r="E85" s="20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91</v>
      </c>
      <c r="L85" s="39" t="s">
        <v>84</v>
      </c>
      <c r="M85" s="39"/>
      <c r="N85" s="38">
        <v>180</v>
      </c>
      <c r="O85" s="29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90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4301135296</v>
      </c>
      <c r="D86" s="206">
        <v>4607111033444</v>
      </c>
      <c r="E86" s="20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91</v>
      </c>
      <c r="L86" s="39" t="s">
        <v>84</v>
      </c>
      <c r="M86" s="39"/>
      <c r="N86" s="38">
        <v>180</v>
      </c>
      <c r="O86" s="29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90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16"/>
      <c r="O87" s="213" t="s">
        <v>43</v>
      </c>
      <c r="P87" s="214"/>
      <c r="Q87" s="214"/>
      <c r="R87" s="214"/>
      <c r="S87" s="214"/>
      <c r="T87" s="214"/>
      <c r="U87" s="215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16"/>
      <c r="O88" s="213" t="s">
        <v>43</v>
      </c>
      <c r="P88" s="214"/>
      <c r="Q88" s="214"/>
      <c r="R88" s="214"/>
      <c r="S88" s="214"/>
      <c r="T88" s="214"/>
      <c r="U88" s="215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39" t="s">
        <v>165</v>
      </c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66"/>
      <c r="AA89" s="66"/>
    </row>
    <row r="90" spans="1:67" ht="14.25" customHeight="1" x14ac:dyDescent="0.25">
      <c r="A90" s="228" t="s">
        <v>165</v>
      </c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67"/>
      <c r="AA90" s="67"/>
    </row>
    <row r="91" spans="1:67" ht="27" customHeight="1" x14ac:dyDescent="0.25">
      <c r="A91" s="64" t="s">
        <v>166</v>
      </c>
      <c r="B91" s="64" t="s">
        <v>167</v>
      </c>
      <c r="C91" s="37">
        <v>4301136042</v>
      </c>
      <c r="D91" s="206">
        <v>4607025784012</v>
      </c>
      <c r="E91" s="20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91</v>
      </c>
      <c r="L91" s="39" t="s">
        <v>84</v>
      </c>
      <c r="M91" s="39"/>
      <c r="N91" s="38">
        <v>180</v>
      </c>
      <c r="O91" s="29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8"/>
      <c r="Q91" s="208"/>
      <c r="R91" s="208"/>
      <c r="S91" s="209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90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168</v>
      </c>
      <c r="B92" s="64" t="s">
        <v>169</v>
      </c>
      <c r="C92" s="37">
        <v>4301136040</v>
      </c>
      <c r="D92" s="206">
        <v>4607025784319</v>
      </c>
      <c r="E92" s="20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91</v>
      </c>
      <c r="L92" s="39" t="s">
        <v>84</v>
      </c>
      <c r="M92" s="39"/>
      <c r="N92" s="38">
        <v>180</v>
      </c>
      <c r="O92" s="29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8"/>
      <c r="Q92" s="208"/>
      <c r="R92" s="208"/>
      <c r="S92" s="209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90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170</v>
      </c>
      <c r="B93" s="64" t="s">
        <v>171</v>
      </c>
      <c r="C93" s="37">
        <v>4301136039</v>
      </c>
      <c r="D93" s="206">
        <v>4607111035370</v>
      </c>
      <c r="E93" s="20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85</v>
      </c>
      <c r="L93" s="39" t="s">
        <v>84</v>
      </c>
      <c r="M93" s="39"/>
      <c r="N93" s="38">
        <v>180</v>
      </c>
      <c r="O93" s="29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8"/>
      <c r="Q93" s="208"/>
      <c r="R93" s="208"/>
      <c r="S93" s="20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90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16"/>
      <c r="O94" s="213" t="s">
        <v>43</v>
      </c>
      <c r="P94" s="214"/>
      <c r="Q94" s="214"/>
      <c r="R94" s="214"/>
      <c r="S94" s="214"/>
      <c r="T94" s="214"/>
      <c r="U94" s="215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16"/>
      <c r="O95" s="213" t="s">
        <v>43</v>
      </c>
      <c r="P95" s="214"/>
      <c r="Q95" s="214"/>
      <c r="R95" s="214"/>
      <c r="S95" s="214"/>
      <c r="T95" s="214"/>
      <c r="U95" s="215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39" t="s">
        <v>172</v>
      </c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66"/>
      <c r="AA96" s="66"/>
    </row>
    <row r="97" spans="1:67" ht="14.25" customHeight="1" x14ac:dyDescent="0.25">
      <c r="A97" s="228" t="s">
        <v>81</v>
      </c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67"/>
      <c r="AA97" s="67"/>
    </row>
    <row r="98" spans="1:67" ht="27" customHeight="1" x14ac:dyDescent="0.25">
      <c r="A98" s="64" t="s">
        <v>173</v>
      </c>
      <c r="B98" s="64" t="s">
        <v>174</v>
      </c>
      <c r="C98" s="37">
        <v>4301070975</v>
      </c>
      <c r="D98" s="206">
        <v>4607111033970</v>
      </c>
      <c r="E98" s="20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9"/>
      <c r="N98" s="38">
        <v>180</v>
      </c>
      <c r="O98" s="29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8"/>
      <c r="Q98" s="208"/>
      <c r="R98" s="208"/>
      <c r="S98" s="209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175</v>
      </c>
      <c r="B99" s="64" t="s">
        <v>176</v>
      </c>
      <c r="C99" s="37">
        <v>4301070976</v>
      </c>
      <c r="D99" s="206">
        <v>4607111034144</v>
      </c>
      <c r="E99" s="20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9"/>
      <c r="N99" s="38">
        <v>180</v>
      </c>
      <c r="O99" s="2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8"/>
      <c r="Q99" s="208"/>
      <c r="R99" s="208"/>
      <c r="S99" s="209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4301070973</v>
      </c>
      <c r="D100" s="206">
        <v>4607111033987</v>
      </c>
      <c r="E100" s="20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85</v>
      </c>
      <c r="L100" s="39" t="s">
        <v>84</v>
      </c>
      <c r="M100" s="39"/>
      <c r="N100" s="38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8"/>
      <c r="Q100" s="208"/>
      <c r="R100" s="208"/>
      <c r="S100" s="209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4301070974</v>
      </c>
      <c r="D101" s="206">
        <v>4607111034151</v>
      </c>
      <c r="E101" s="20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85</v>
      </c>
      <c r="L101" s="39" t="s">
        <v>84</v>
      </c>
      <c r="M101" s="39"/>
      <c r="N101" s="38">
        <v>180</v>
      </c>
      <c r="O101" s="29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8"/>
      <c r="Q101" s="208"/>
      <c r="R101" s="208"/>
      <c r="S101" s="209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4301070958</v>
      </c>
      <c r="D102" s="206">
        <v>4607111038098</v>
      </c>
      <c r="E102" s="206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85</v>
      </c>
      <c r="L102" s="39" t="s">
        <v>84</v>
      </c>
      <c r="M102" s="39"/>
      <c r="N102" s="38">
        <v>180</v>
      </c>
      <c r="O102" s="28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8"/>
      <c r="Q102" s="208"/>
      <c r="R102" s="208"/>
      <c r="S102" s="209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16"/>
      <c r="O103" s="213" t="s">
        <v>43</v>
      </c>
      <c r="P103" s="214"/>
      <c r="Q103" s="214"/>
      <c r="R103" s="214"/>
      <c r="S103" s="214"/>
      <c r="T103" s="214"/>
      <c r="U103" s="215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16"/>
      <c r="O104" s="213" t="s">
        <v>43</v>
      </c>
      <c r="P104" s="214"/>
      <c r="Q104" s="214"/>
      <c r="R104" s="214"/>
      <c r="S104" s="214"/>
      <c r="T104" s="214"/>
      <c r="U104" s="215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39" t="s">
        <v>183</v>
      </c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66"/>
      <c r="AA105" s="66"/>
    </row>
    <row r="106" spans="1:67" ht="14.25" customHeight="1" x14ac:dyDescent="0.25">
      <c r="A106" s="228" t="s">
        <v>143</v>
      </c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67"/>
      <c r="AA106" s="67"/>
    </row>
    <row r="107" spans="1:67" ht="27" customHeight="1" x14ac:dyDescent="0.25">
      <c r="A107" s="64" t="s">
        <v>184</v>
      </c>
      <c r="B107" s="64" t="s">
        <v>185</v>
      </c>
      <c r="C107" s="37">
        <v>4301135289</v>
      </c>
      <c r="D107" s="206">
        <v>4607111034014</v>
      </c>
      <c r="E107" s="20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91</v>
      </c>
      <c r="L107" s="39" t="s">
        <v>84</v>
      </c>
      <c r="M107" s="39"/>
      <c r="N107" s="38">
        <v>180</v>
      </c>
      <c r="O107" s="28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8"/>
      <c r="Q107" s="208"/>
      <c r="R107" s="208"/>
      <c r="S107" s="209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90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186</v>
      </c>
      <c r="B108" s="64" t="s">
        <v>187</v>
      </c>
      <c r="C108" s="37">
        <v>4301135299</v>
      </c>
      <c r="D108" s="206">
        <v>4607111033994</v>
      </c>
      <c r="E108" s="206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9"/>
      <c r="N108" s="38">
        <v>180</v>
      </c>
      <c r="O108" s="28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8"/>
      <c r="Q108" s="208"/>
      <c r="R108" s="208"/>
      <c r="S108" s="209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90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16"/>
      <c r="O109" s="213" t="s">
        <v>43</v>
      </c>
      <c r="P109" s="214"/>
      <c r="Q109" s="214"/>
      <c r="R109" s="214"/>
      <c r="S109" s="214"/>
      <c r="T109" s="214"/>
      <c r="U109" s="215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16"/>
      <c r="O110" s="213" t="s">
        <v>43</v>
      </c>
      <c r="P110" s="214"/>
      <c r="Q110" s="214"/>
      <c r="R110" s="214"/>
      <c r="S110" s="214"/>
      <c r="T110" s="214"/>
      <c r="U110" s="215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39" t="s">
        <v>188</v>
      </c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66"/>
      <c r="AA111" s="66"/>
    </row>
    <row r="112" spans="1:67" ht="14.25" customHeight="1" x14ac:dyDescent="0.25">
      <c r="A112" s="228" t="s">
        <v>143</v>
      </c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67"/>
      <c r="AA112" s="67"/>
    </row>
    <row r="113" spans="1:67" ht="27" customHeight="1" x14ac:dyDescent="0.25">
      <c r="A113" s="64" t="s">
        <v>189</v>
      </c>
      <c r="B113" s="64" t="s">
        <v>190</v>
      </c>
      <c r="C113" s="37">
        <v>4301135311</v>
      </c>
      <c r="D113" s="206">
        <v>4607111039095</v>
      </c>
      <c r="E113" s="206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91</v>
      </c>
      <c r="L113" s="39" t="s">
        <v>84</v>
      </c>
      <c r="M113" s="39"/>
      <c r="N113" s="38">
        <v>180</v>
      </c>
      <c r="O113" s="287" t="s">
        <v>191</v>
      </c>
      <c r="P113" s="208"/>
      <c r="Q113" s="208"/>
      <c r="R113" s="208"/>
      <c r="S113" s="209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90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192</v>
      </c>
      <c r="B114" s="64" t="s">
        <v>193</v>
      </c>
      <c r="C114" s="37">
        <v>4301135282</v>
      </c>
      <c r="D114" s="206">
        <v>4607111034199</v>
      </c>
      <c r="E114" s="206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91</v>
      </c>
      <c r="L114" s="39" t="s">
        <v>84</v>
      </c>
      <c r="M114" s="39"/>
      <c r="N114" s="38">
        <v>180</v>
      </c>
      <c r="O114" s="28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8"/>
      <c r="Q114" s="208"/>
      <c r="R114" s="208"/>
      <c r="S114" s="209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90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16"/>
      <c r="O115" s="213" t="s">
        <v>43</v>
      </c>
      <c r="P115" s="214"/>
      <c r="Q115" s="214"/>
      <c r="R115" s="214"/>
      <c r="S115" s="214"/>
      <c r="T115" s="214"/>
      <c r="U115" s="215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16"/>
      <c r="O116" s="213" t="s">
        <v>43</v>
      </c>
      <c r="P116" s="214"/>
      <c r="Q116" s="214"/>
      <c r="R116" s="214"/>
      <c r="S116" s="214"/>
      <c r="T116" s="214"/>
      <c r="U116" s="215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39" t="s">
        <v>194</v>
      </c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66"/>
      <c r="AA117" s="66"/>
    </row>
    <row r="118" spans="1:67" ht="14.25" customHeight="1" x14ac:dyDescent="0.25">
      <c r="A118" s="228" t="s">
        <v>143</v>
      </c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67"/>
      <c r="AA118" s="67"/>
    </row>
    <row r="119" spans="1:67" ht="27" customHeight="1" x14ac:dyDescent="0.25">
      <c r="A119" s="64" t="s">
        <v>195</v>
      </c>
      <c r="B119" s="64" t="s">
        <v>196</v>
      </c>
      <c r="C119" s="37">
        <v>4301135275</v>
      </c>
      <c r="D119" s="206">
        <v>4607111034380</v>
      </c>
      <c r="E119" s="206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91</v>
      </c>
      <c r="L119" s="39" t="s">
        <v>84</v>
      </c>
      <c r="M119" s="39"/>
      <c r="N119" s="38">
        <v>180</v>
      </c>
      <c r="O119" s="2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8"/>
      <c r="Q119" s="208"/>
      <c r="R119" s="208"/>
      <c r="S119" s="209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90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197</v>
      </c>
      <c r="B120" s="64" t="s">
        <v>198</v>
      </c>
      <c r="C120" s="37">
        <v>4301135277</v>
      </c>
      <c r="D120" s="206">
        <v>4607111034397</v>
      </c>
      <c r="E120" s="20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91</v>
      </c>
      <c r="L120" s="39" t="s">
        <v>84</v>
      </c>
      <c r="M120" s="39"/>
      <c r="N120" s="38">
        <v>180</v>
      </c>
      <c r="O120" s="2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0" s="208"/>
      <c r="Q120" s="208"/>
      <c r="R120" s="208"/>
      <c r="S120" s="209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90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16"/>
      <c r="O121" s="213" t="s">
        <v>43</v>
      </c>
      <c r="P121" s="214"/>
      <c r="Q121" s="214"/>
      <c r="R121" s="214"/>
      <c r="S121" s="214"/>
      <c r="T121" s="214"/>
      <c r="U121" s="215"/>
      <c r="V121" s="43" t="s">
        <v>42</v>
      </c>
      <c r="W121" s="44">
        <f>IFERROR(SUM(W119:W120),"0")</f>
        <v>0</v>
      </c>
      <c r="X121" s="44">
        <f>IFERROR(SUM(X119:X120),"0")</f>
        <v>0</v>
      </c>
      <c r="Y121" s="44">
        <f>IFERROR(IF(Y119="",0,Y119),"0")+IFERROR(IF(Y120="",0,Y120),"0")</f>
        <v>0</v>
      </c>
      <c r="Z121" s="68"/>
      <c r="AA121" s="6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16"/>
      <c r="O122" s="213" t="s">
        <v>43</v>
      </c>
      <c r="P122" s="214"/>
      <c r="Q122" s="214"/>
      <c r="R122" s="214"/>
      <c r="S122" s="214"/>
      <c r="T122" s="214"/>
      <c r="U122" s="215"/>
      <c r="V122" s="43" t="s">
        <v>0</v>
      </c>
      <c r="W122" s="44">
        <f>IFERROR(SUMPRODUCT(W119:W120*H119:H120),"0")</f>
        <v>0</v>
      </c>
      <c r="X122" s="44">
        <f>IFERROR(SUMPRODUCT(X119:X120*H119:H120),"0")</f>
        <v>0</v>
      </c>
      <c r="Y122" s="43"/>
      <c r="Z122" s="68"/>
      <c r="AA122" s="68"/>
    </row>
    <row r="123" spans="1:67" ht="16.5" customHeight="1" x14ac:dyDescent="0.25">
      <c r="A123" s="239" t="s">
        <v>199</v>
      </c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66"/>
      <c r="AA123" s="66"/>
    </row>
    <row r="124" spans="1:67" ht="14.25" customHeight="1" x14ac:dyDescent="0.25">
      <c r="A124" s="228" t="s">
        <v>143</v>
      </c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67"/>
      <c r="AA124" s="67"/>
    </row>
    <row r="125" spans="1:67" ht="27" customHeight="1" x14ac:dyDescent="0.25">
      <c r="A125" s="64" t="s">
        <v>200</v>
      </c>
      <c r="B125" s="64" t="s">
        <v>201</v>
      </c>
      <c r="C125" s="37">
        <v>4301135279</v>
      </c>
      <c r="D125" s="206">
        <v>4607111035806</v>
      </c>
      <c r="E125" s="206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91</v>
      </c>
      <c r="L125" s="39" t="s">
        <v>84</v>
      </c>
      <c r="M125" s="39"/>
      <c r="N125" s="38">
        <v>180</v>
      </c>
      <c r="O125" s="2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8"/>
      <c r="Q125" s="208"/>
      <c r="R125" s="208"/>
      <c r="S125" s="209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90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16"/>
      <c r="O126" s="213" t="s">
        <v>43</v>
      </c>
      <c r="P126" s="214"/>
      <c r="Q126" s="214"/>
      <c r="R126" s="214"/>
      <c r="S126" s="214"/>
      <c r="T126" s="214"/>
      <c r="U126" s="215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16"/>
      <c r="O127" s="213" t="s">
        <v>43</v>
      </c>
      <c r="P127" s="214"/>
      <c r="Q127" s="214"/>
      <c r="R127" s="214"/>
      <c r="S127" s="214"/>
      <c r="T127" s="214"/>
      <c r="U127" s="215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39" t="s">
        <v>202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66"/>
      <c r="AA128" s="66"/>
    </row>
    <row r="129" spans="1:67" ht="14.25" customHeight="1" x14ac:dyDescent="0.25">
      <c r="A129" s="228" t="s">
        <v>203</v>
      </c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67"/>
      <c r="AA129" s="67"/>
    </row>
    <row r="130" spans="1:67" ht="27" customHeight="1" x14ac:dyDescent="0.25">
      <c r="A130" s="64" t="s">
        <v>204</v>
      </c>
      <c r="B130" s="64" t="s">
        <v>205</v>
      </c>
      <c r="C130" s="37">
        <v>4301070768</v>
      </c>
      <c r="D130" s="206">
        <v>4607111035639</v>
      </c>
      <c r="E130" s="206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206</v>
      </c>
      <c r="L130" s="39" t="s">
        <v>84</v>
      </c>
      <c r="M130" s="39"/>
      <c r="N130" s="38">
        <v>180</v>
      </c>
      <c r="O130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8"/>
      <c r="Q130" s="208"/>
      <c r="R130" s="208"/>
      <c r="S130" s="209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90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207</v>
      </c>
      <c r="B131" s="64" t="s">
        <v>208</v>
      </c>
      <c r="C131" s="37">
        <v>4301070797</v>
      </c>
      <c r="D131" s="206">
        <v>4607111035646</v>
      </c>
      <c r="E131" s="206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209</v>
      </c>
      <c r="L131" s="39" t="s">
        <v>84</v>
      </c>
      <c r="M131" s="39"/>
      <c r="N131" s="38">
        <v>180</v>
      </c>
      <c r="O131" s="2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8"/>
      <c r="Q131" s="208"/>
      <c r="R131" s="208"/>
      <c r="S131" s="20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90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207</v>
      </c>
      <c r="B132" s="64" t="s">
        <v>210</v>
      </c>
      <c r="C132" s="37">
        <v>4301135540</v>
      </c>
      <c r="D132" s="206">
        <v>4607111035646</v>
      </c>
      <c r="E132" s="206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209</v>
      </c>
      <c r="L132" s="39" t="s">
        <v>84</v>
      </c>
      <c r="M132" s="39"/>
      <c r="N132" s="38">
        <v>180</v>
      </c>
      <c r="O132" s="278" t="s">
        <v>211</v>
      </c>
      <c r="P132" s="208"/>
      <c r="Q132" s="208"/>
      <c r="R132" s="208"/>
      <c r="S132" s="209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90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16"/>
      <c r="O133" s="213" t="s">
        <v>43</v>
      </c>
      <c r="P133" s="214"/>
      <c r="Q133" s="214"/>
      <c r="R133" s="214"/>
      <c r="S133" s="214"/>
      <c r="T133" s="214"/>
      <c r="U133" s="215"/>
      <c r="V133" s="43" t="s">
        <v>42</v>
      </c>
      <c r="W133" s="44">
        <f>IFERROR(SUM(W130:W132),"0")</f>
        <v>0</v>
      </c>
      <c r="X133" s="44">
        <f>IFERROR(SUM(X130:X132),"0")</f>
        <v>0</v>
      </c>
      <c r="Y133" s="44">
        <f>IFERROR(IF(Y130="",0,Y130),"0")+IFERROR(IF(Y131="",0,Y131),"0")+IFERROR(IF(Y132="",0,Y132),"0")</f>
        <v>0</v>
      </c>
      <c r="Z133" s="68"/>
      <c r="AA133" s="68"/>
    </row>
    <row r="134" spans="1:67" x14ac:dyDescent="0.2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16"/>
      <c r="O134" s="213" t="s">
        <v>43</v>
      </c>
      <c r="P134" s="214"/>
      <c r="Q134" s="214"/>
      <c r="R134" s="214"/>
      <c r="S134" s="214"/>
      <c r="T134" s="214"/>
      <c r="U134" s="215"/>
      <c r="V134" s="43" t="s">
        <v>0</v>
      </c>
      <c r="W134" s="44">
        <f>IFERROR(SUMPRODUCT(W130:W132*H130:H132),"0")</f>
        <v>0</v>
      </c>
      <c r="X134" s="44">
        <f>IFERROR(SUMPRODUCT(X130:X132*H130:H132),"0")</f>
        <v>0</v>
      </c>
      <c r="Y134" s="43"/>
      <c r="Z134" s="68"/>
      <c r="AA134" s="68"/>
    </row>
    <row r="135" spans="1:67" ht="16.5" customHeight="1" x14ac:dyDescent="0.25">
      <c r="A135" s="239" t="s">
        <v>212</v>
      </c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66"/>
      <c r="AA135" s="66"/>
    </row>
    <row r="136" spans="1:67" ht="14.25" customHeight="1" x14ac:dyDescent="0.25">
      <c r="A136" s="228" t="s">
        <v>143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67"/>
      <c r="AA136" s="67"/>
    </row>
    <row r="137" spans="1:67" ht="27" customHeight="1" x14ac:dyDescent="0.25">
      <c r="A137" s="64" t="s">
        <v>213</v>
      </c>
      <c r="B137" s="64" t="s">
        <v>214</v>
      </c>
      <c r="C137" s="37">
        <v>4301135281</v>
      </c>
      <c r="D137" s="206">
        <v>4607111036568</v>
      </c>
      <c r="E137" s="206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91</v>
      </c>
      <c r="L137" s="39" t="s">
        <v>84</v>
      </c>
      <c r="M137" s="39"/>
      <c r="N137" s="38">
        <v>180</v>
      </c>
      <c r="O137" s="2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8"/>
      <c r="Q137" s="208"/>
      <c r="R137" s="208"/>
      <c r="S137" s="209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90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16"/>
      <c r="O138" s="213" t="s">
        <v>43</v>
      </c>
      <c r="P138" s="214"/>
      <c r="Q138" s="214"/>
      <c r="R138" s="214"/>
      <c r="S138" s="214"/>
      <c r="T138" s="214"/>
      <c r="U138" s="215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16"/>
      <c r="O139" s="213" t="s">
        <v>43</v>
      </c>
      <c r="P139" s="214"/>
      <c r="Q139" s="214"/>
      <c r="R139" s="214"/>
      <c r="S139" s="214"/>
      <c r="T139" s="214"/>
      <c r="U139" s="215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44" t="s">
        <v>215</v>
      </c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55"/>
      <c r="AA140" s="55"/>
    </row>
    <row r="141" spans="1:67" ht="16.5" customHeight="1" x14ac:dyDescent="0.25">
      <c r="A141" s="239" t="s">
        <v>216</v>
      </c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66"/>
      <c r="AA141" s="66"/>
    </row>
    <row r="142" spans="1:67" ht="14.25" customHeight="1" x14ac:dyDescent="0.25">
      <c r="A142" s="228" t="s">
        <v>143</v>
      </c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67"/>
      <c r="AA142" s="67"/>
    </row>
    <row r="143" spans="1:67" ht="16.5" customHeight="1" x14ac:dyDescent="0.25">
      <c r="A143" s="64" t="s">
        <v>217</v>
      </c>
      <c r="B143" s="64" t="s">
        <v>218</v>
      </c>
      <c r="C143" s="37">
        <v>4301135317</v>
      </c>
      <c r="D143" s="206">
        <v>4607111039057</v>
      </c>
      <c r="E143" s="206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139</v>
      </c>
      <c r="L143" s="39" t="s">
        <v>84</v>
      </c>
      <c r="M143" s="39"/>
      <c r="N143" s="38">
        <v>180</v>
      </c>
      <c r="O143" s="277" t="s">
        <v>219</v>
      </c>
      <c r="P143" s="208"/>
      <c r="Q143" s="208"/>
      <c r="R143" s="208"/>
      <c r="S143" s="20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90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16"/>
      <c r="O144" s="213" t="s">
        <v>43</v>
      </c>
      <c r="P144" s="214"/>
      <c r="Q144" s="214"/>
      <c r="R144" s="214"/>
      <c r="S144" s="214"/>
      <c r="T144" s="214"/>
      <c r="U144" s="215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16"/>
      <c r="O145" s="213" t="s">
        <v>43</v>
      </c>
      <c r="P145" s="214"/>
      <c r="Q145" s="214"/>
      <c r="R145" s="214"/>
      <c r="S145" s="214"/>
      <c r="T145" s="214"/>
      <c r="U145" s="215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6.5" customHeight="1" x14ac:dyDescent="0.25">
      <c r="A146" s="239" t="s">
        <v>220</v>
      </c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66"/>
      <c r="AA146" s="66"/>
    </row>
    <row r="147" spans="1:67" ht="14.25" customHeight="1" x14ac:dyDescent="0.25">
      <c r="A147" s="228" t="s">
        <v>203</v>
      </c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67"/>
      <c r="AA147" s="67"/>
    </row>
    <row r="148" spans="1:67" ht="16.5" customHeight="1" x14ac:dyDescent="0.25">
      <c r="A148" s="64" t="s">
        <v>221</v>
      </c>
      <c r="B148" s="64" t="s">
        <v>222</v>
      </c>
      <c r="C148" s="37">
        <v>4301071010</v>
      </c>
      <c r="D148" s="206">
        <v>4607111037701</v>
      </c>
      <c r="E148" s="206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85</v>
      </c>
      <c r="L148" s="39" t="s">
        <v>84</v>
      </c>
      <c r="M148" s="39"/>
      <c r="N148" s="38">
        <v>180</v>
      </c>
      <c r="O148" s="27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8"/>
      <c r="Q148" s="208"/>
      <c r="R148" s="208"/>
      <c r="S148" s="209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90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16"/>
      <c r="O149" s="213" t="s">
        <v>43</v>
      </c>
      <c r="P149" s="214"/>
      <c r="Q149" s="214"/>
      <c r="R149" s="214"/>
      <c r="S149" s="214"/>
      <c r="T149" s="214"/>
      <c r="U149" s="215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16"/>
      <c r="O150" s="213" t="s">
        <v>43</v>
      </c>
      <c r="P150" s="214"/>
      <c r="Q150" s="214"/>
      <c r="R150" s="214"/>
      <c r="S150" s="214"/>
      <c r="T150" s="214"/>
      <c r="U150" s="215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39" t="s">
        <v>223</v>
      </c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66"/>
      <c r="AA151" s="66"/>
    </row>
    <row r="152" spans="1:67" ht="14.25" customHeight="1" x14ac:dyDescent="0.25">
      <c r="A152" s="228" t="s">
        <v>81</v>
      </c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67"/>
      <c r="AA152" s="67"/>
    </row>
    <row r="153" spans="1:67" ht="16.5" customHeight="1" x14ac:dyDescent="0.25">
      <c r="A153" s="64" t="s">
        <v>224</v>
      </c>
      <c r="B153" s="64" t="s">
        <v>225</v>
      </c>
      <c r="C153" s="37">
        <v>4301071026</v>
      </c>
      <c r="D153" s="206">
        <v>4607111036384</v>
      </c>
      <c r="E153" s="206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85</v>
      </c>
      <c r="L153" s="39" t="s">
        <v>84</v>
      </c>
      <c r="M153" s="39"/>
      <c r="N153" s="38">
        <v>180</v>
      </c>
      <c r="O153" s="272" t="s">
        <v>226</v>
      </c>
      <c r="P153" s="208"/>
      <c r="Q153" s="208"/>
      <c r="R153" s="208"/>
      <c r="S153" s="209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16.5" customHeight="1" x14ac:dyDescent="0.25">
      <c r="A154" s="64" t="s">
        <v>227</v>
      </c>
      <c r="B154" s="64" t="s">
        <v>228</v>
      </c>
      <c r="C154" s="37">
        <v>4301070956</v>
      </c>
      <c r="D154" s="206">
        <v>4640242180250</v>
      </c>
      <c r="E154" s="206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85</v>
      </c>
      <c r="L154" s="39" t="s">
        <v>84</v>
      </c>
      <c r="M154" s="39"/>
      <c r="N154" s="38">
        <v>180</v>
      </c>
      <c r="O154" s="273" t="s">
        <v>229</v>
      </c>
      <c r="P154" s="208"/>
      <c r="Q154" s="208"/>
      <c r="R154" s="208"/>
      <c r="S154" s="20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230</v>
      </c>
      <c r="B155" s="64" t="s">
        <v>231</v>
      </c>
      <c r="C155" s="37">
        <v>4301071028</v>
      </c>
      <c r="D155" s="206">
        <v>4607111036216</v>
      </c>
      <c r="E155" s="206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85</v>
      </c>
      <c r="L155" s="39" t="s">
        <v>84</v>
      </c>
      <c r="M155" s="39"/>
      <c r="N155" s="38">
        <v>180</v>
      </c>
      <c r="O155" s="27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8"/>
      <c r="Q155" s="208"/>
      <c r="R155" s="208"/>
      <c r="S155" s="20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232</v>
      </c>
      <c r="B156" s="64" t="s">
        <v>233</v>
      </c>
      <c r="C156" s="37">
        <v>4301071027</v>
      </c>
      <c r="D156" s="206">
        <v>4607111036278</v>
      </c>
      <c r="E156" s="206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85</v>
      </c>
      <c r="L156" s="39" t="s">
        <v>84</v>
      </c>
      <c r="M156" s="39"/>
      <c r="N156" s="38">
        <v>180</v>
      </c>
      <c r="O156" s="275" t="s">
        <v>234</v>
      </c>
      <c r="P156" s="208"/>
      <c r="Q156" s="208"/>
      <c r="R156" s="208"/>
      <c r="S156" s="20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16"/>
      <c r="O157" s="213" t="s">
        <v>43</v>
      </c>
      <c r="P157" s="214"/>
      <c r="Q157" s="214"/>
      <c r="R157" s="214"/>
      <c r="S157" s="214"/>
      <c r="T157" s="214"/>
      <c r="U157" s="215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16"/>
      <c r="O158" s="213" t="s">
        <v>43</v>
      </c>
      <c r="P158" s="214"/>
      <c r="Q158" s="214"/>
      <c r="R158" s="214"/>
      <c r="S158" s="214"/>
      <c r="T158" s="214"/>
      <c r="U158" s="215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28" t="s">
        <v>235</v>
      </c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67"/>
      <c r="AA159" s="67"/>
    </row>
    <row r="160" spans="1:67" ht="27" customHeight="1" x14ac:dyDescent="0.25">
      <c r="A160" s="64" t="s">
        <v>236</v>
      </c>
      <c r="B160" s="64" t="s">
        <v>237</v>
      </c>
      <c r="C160" s="37">
        <v>4301080153</v>
      </c>
      <c r="D160" s="206">
        <v>4607111036827</v>
      </c>
      <c r="E160" s="206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85</v>
      </c>
      <c r="L160" s="39" t="s">
        <v>84</v>
      </c>
      <c r="M160" s="39"/>
      <c r="N160" s="38">
        <v>90</v>
      </c>
      <c r="O16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8"/>
      <c r="Q160" s="208"/>
      <c r="R160" s="208"/>
      <c r="S160" s="209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238</v>
      </c>
      <c r="B161" s="64" t="s">
        <v>239</v>
      </c>
      <c r="C161" s="37">
        <v>4301080154</v>
      </c>
      <c r="D161" s="206">
        <v>4607111036834</v>
      </c>
      <c r="E161" s="206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85</v>
      </c>
      <c r="L161" s="39" t="s">
        <v>84</v>
      </c>
      <c r="M161" s="39"/>
      <c r="N161" s="38">
        <v>90</v>
      </c>
      <c r="O161" s="2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8"/>
      <c r="Q161" s="208"/>
      <c r="R161" s="208"/>
      <c r="S161" s="20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16"/>
      <c r="O162" s="213" t="s">
        <v>43</v>
      </c>
      <c r="P162" s="214"/>
      <c r="Q162" s="214"/>
      <c r="R162" s="214"/>
      <c r="S162" s="214"/>
      <c r="T162" s="214"/>
      <c r="U162" s="215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16"/>
      <c r="O163" s="213" t="s">
        <v>43</v>
      </c>
      <c r="P163" s="214"/>
      <c r="Q163" s="214"/>
      <c r="R163" s="214"/>
      <c r="S163" s="214"/>
      <c r="T163" s="214"/>
      <c r="U163" s="215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44" t="s">
        <v>240</v>
      </c>
      <c r="B164" s="244"/>
      <c r="C164" s="244"/>
      <c r="D164" s="244"/>
      <c r="E164" s="244"/>
      <c r="F164" s="244"/>
      <c r="G164" s="244"/>
      <c r="H164" s="244"/>
      <c r="I164" s="244"/>
      <c r="J164" s="244"/>
      <c r="K164" s="244"/>
      <c r="L164" s="244"/>
      <c r="M164" s="244"/>
      <c r="N164" s="244"/>
      <c r="O164" s="244"/>
      <c r="P164" s="244"/>
      <c r="Q164" s="244"/>
      <c r="R164" s="244"/>
      <c r="S164" s="244"/>
      <c r="T164" s="244"/>
      <c r="U164" s="244"/>
      <c r="V164" s="244"/>
      <c r="W164" s="244"/>
      <c r="X164" s="244"/>
      <c r="Y164" s="244"/>
      <c r="Z164" s="55"/>
      <c r="AA164" s="55"/>
    </row>
    <row r="165" spans="1:67" ht="16.5" customHeight="1" x14ac:dyDescent="0.25">
      <c r="A165" s="239" t="s">
        <v>241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66"/>
      <c r="AA165" s="66"/>
    </row>
    <row r="166" spans="1:67" ht="14.25" customHeight="1" x14ac:dyDescent="0.25">
      <c r="A166" s="228" t="s">
        <v>87</v>
      </c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67"/>
      <c r="AA166" s="67"/>
    </row>
    <row r="167" spans="1:67" ht="16.5" customHeight="1" x14ac:dyDescent="0.25">
      <c r="A167" s="64" t="s">
        <v>242</v>
      </c>
      <c r="B167" s="64" t="s">
        <v>243</v>
      </c>
      <c r="C167" s="37">
        <v>4301132097</v>
      </c>
      <c r="D167" s="206">
        <v>4607111035721</v>
      </c>
      <c r="E167" s="206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91</v>
      </c>
      <c r="L167" s="39" t="s">
        <v>84</v>
      </c>
      <c r="M167" s="39"/>
      <c r="N167" s="38">
        <v>365</v>
      </c>
      <c r="O167" s="2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8"/>
      <c r="Q167" s="208"/>
      <c r="R167" s="208"/>
      <c r="S167" s="209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90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244</v>
      </c>
      <c r="B168" s="64" t="s">
        <v>245</v>
      </c>
      <c r="C168" s="37">
        <v>4301132100</v>
      </c>
      <c r="D168" s="206">
        <v>4607111035691</v>
      </c>
      <c r="E168" s="20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9"/>
      <c r="N168" s="38">
        <v>365</v>
      </c>
      <c r="O168" s="26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8"/>
      <c r="Q168" s="208"/>
      <c r="R168" s="208"/>
      <c r="S168" s="209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90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16"/>
      <c r="O169" s="213" t="s">
        <v>43</v>
      </c>
      <c r="P169" s="214"/>
      <c r="Q169" s="214"/>
      <c r="R169" s="214"/>
      <c r="S169" s="214"/>
      <c r="T169" s="214"/>
      <c r="U169" s="215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16"/>
      <c r="O170" s="213" t="s">
        <v>43</v>
      </c>
      <c r="P170" s="214"/>
      <c r="Q170" s="214"/>
      <c r="R170" s="214"/>
      <c r="S170" s="214"/>
      <c r="T170" s="214"/>
      <c r="U170" s="215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39" t="s">
        <v>246</v>
      </c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66"/>
      <c r="AA171" s="66"/>
    </row>
    <row r="172" spans="1:67" ht="14.25" customHeight="1" x14ac:dyDescent="0.25">
      <c r="A172" s="228" t="s">
        <v>246</v>
      </c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67"/>
      <c r="AA172" s="67"/>
    </row>
    <row r="173" spans="1:67" ht="27" customHeight="1" x14ac:dyDescent="0.25">
      <c r="A173" s="64" t="s">
        <v>247</v>
      </c>
      <c r="B173" s="64" t="s">
        <v>248</v>
      </c>
      <c r="C173" s="37">
        <v>4301133002</v>
      </c>
      <c r="D173" s="206">
        <v>4607111035783</v>
      </c>
      <c r="E173" s="206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209</v>
      </c>
      <c r="L173" s="39" t="s">
        <v>84</v>
      </c>
      <c r="M173" s="39"/>
      <c r="N173" s="38">
        <v>180</v>
      </c>
      <c r="O17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8"/>
      <c r="Q173" s="208"/>
      <c r="R173" s="208"/>
      <c r="S173" s="209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90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16"/>
      <c r="O174" s="213" t="s">
        <v>43</v>
      </c>
      <c r="P174" s="214"/>
      <c r="Q174" s="214"/>
      <c r="R174" s="214"/>
      <c r="S174" s="214"/>
      <c r="T174" s="214"/>
      <c r="U174" s="215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16"/>
      <c r="O175" s="213" t="s">
        <v>43</v>
      </c>
      <c r="P175" s="214"/>
      <c r="Q175" s="214"/>
      <c r="R175" s="214"/>
      <c r="S175" s="214"/>
      <c r="T175" s="214"/>
      <c r="U175" s="215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39" t="s">
        <v>240</v>
      </c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66"/>
      <c r="AA176" s="66"/>
    </row>
    <row r="177" spans="1:67" ht="14.25" customHeight="1" x14ac:dyDescent="0.25">
      <c r="A177" s="228" t="s">
        <v>249</v>
      </c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67"/>
      <c r="AA177" s="67"/>
    </row>
    <row r="178" spans="1:67" ht="27" customHeight="1" x14ac:dyDescent="0.25">
      <c r="A178" s="64" t="s">
        <v>250</v>
      </c>
      <c r="B178" s="64" t="s">
        <v>251</v>
      </c>
      <c r="C178" s="37">
        <v>4301051319</v>
      </c>
      <c r="D178" s="206">
        <v>4680115881204</v>
      </c>
      <c r="E178" s="206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85</v>
      </c>
      <c r="L178" s="39" t="s">
        <v>253</v>
      </c>
      <c r="M178" s="39"/>
      <c r="N178" s="38">
        <v>365</v>
      </c>
      <c r="O178" s="2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8"/>
      <c r="Q178" s="208"/>
      <c r="R178" s="208"/>
      <c r="S178" s="209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252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16"/>
      <c r="O179" s="213" t="s">
        <v>43</v>
      </c>
      <c r="P179" s="214"/>
      <c r="Q179" s="214"/>
      <c r="R179" s="214"/>
      <c r="S179" s="214"/>
      <c r="T179" s="214"/>
      <c r="U179" s="215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16"/>
      <c r="O180" s="213" t="s">
        <v>43</v>
      </c>
      <c r="P180" s="214"/>
      <c r="Q180" s="214"/>
      <c r="R180" s="214"/>
      <c r="S180" s="214"/>
      <c r="T180" s="214"/>
      <c r="U180" s="215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39" t="s">
        <v>254</v>
      </c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66"/>
      <c r="AA181" s="66"/>
    </row>
    <row r="182" spans="1:67" ht="14.25" customHeight="1" x14ac:dyDescent="0.25">
      <c r="A182" s="228" t="s">
        <v>87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67"/>
      <c r="AA182" s="67"/>
    </row>
    <row r="183" spans="1:67" ht="27" customHeight="1" x14ac:dyDescent="0.25">
      <c r="A183" s="64" t="s">
        <v>255</v>
      </c>
      <c r="B183" s="64" t="s">
        <v>256</v>
      </c>
      <c r="C183" s="37">
        <v>4301132079</v>
      </c>
      <c r="D183" s="206">
        <v>4607111038487</v>
      </c>
      <c r="E183" s="206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91</v>
      </c>
      <c r="L183" s="39" t="s">
        <v>84</v>
      </c>
      <c r="M183" s="39"/>
      <c r="N183" s="38">
        <v>180</v>
      </c>
      <c r="O18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8"/>
      <c r="Q183" s="208"/>
      <c r="R183" s="208"/>
      <c r="S183" s="209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90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16"/>
      <c r="O184" s="213" t="s">
        <v>43</v>
      </c>
      <c r="P184" s="214"/>
      <c r="Q184" s="214"/>
      <c r="R184" s="214"/>
      <c r="S184" s="214"/>
      <c r="T184" s="214"/>
      <c r="U184" s="215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16"/>
      <c r="O185" s="213" t="s">
        <v>43</v>
      </c>
      <c r="P185" s="214"/>
      <c r="Q185" s="214"/>
      <c r="R185" s="214"/>
      <c r="S185" s="214"/>
      <c r="T185" s="214"/>
      <c r="U185" s="215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44" t="s">
        <v>257</v>
      </c>
      <c r="B186" s="244"/>
      <c r="C186" s="244"/>
      <c r="D186" s="244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55"/>
      <c r="AA186" s="55"/>
    </row>
    <row r="187" spans="1:67" ht="16.5" customHeight="1" x14ac:dyDescent="0.25">
      <c r="A187" s="239" t="s">
        <v>258</v>
      </c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66"/>
      <c r="AA187" s="66"/>
    </row>
    <row r="188" spans="1:67" ht="14.25" customHeight="1" x14ac:dyDescent="0.25">
      <c r="A188" s="228" t="s">
        <v>81</v>
      </c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67"/>
      <c r="AA188" s="67"/>
    </row>
    <row r="189" spans="1:67" ht="16.5" customHeight="1" x14ac:dyDescent="0.25">
      <c r="A189" s="64" t="s">
        <v>259</v>
      </c>
      <c r="B189" s="64" t="s">
        <v>260</v>
      </c>
      <c r="C189" s="37">
        <v>4301070913</v>
      </c>
      <c r="D189" s="206">
        <v>4607111036957</v>
      </c>
      <c r="E189" s="206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85</v>
      </c>
      <c r="L189" s="39" t="s">
        <v>84</v>
      </c>
      <c r="M189" s="39"/>
      <c r="N189" s="38">
        <v>180</v>
      </c>
      <c r="O189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8"/>
      <c r="Q189" s="208"/>
      <c r="R189" s="208"/>
      <c r="S189" s="209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16"/>
      <c r="O190" s="213" t="s">
        <v>43</v>
      </c>
      <c r="P190" s="214"/>
      <c r="Q190" s="214"/>
      <c r="R190" s="214"/>
      <c r="S190" s="214"/>
      <c r="T190" s="214"/>
      <c r="U190" s="215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16"/>
      <c r="O191" s="213" t="s">
        <v>43</v>
      </c>
      <c r="P191" s="214"/>
      <c r="Q191" s="214"/>
      <c r="R191" s="214"/>
      <c r="S191" s="214"/>
      <c r="T191" s="214"/>
      <c r="U191" s="215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39" t="s">
        <v>261</v>
      </c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66"/>
      <c r="AA192" s="66"/>
    </row>
    <row r="193" spans="1:67" ht="14.25" customHeight="1" x14ac:dyDescent="0.25">
      <c r="A193" s="228" t="s">
        <v>81</v>
      </c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67"/>
      <c r="AA193" s="67"/>
    </row>
    <row r="194" spans="1:67" ht="16.5" customHeight="1" x14ac:dyDescent="0.25">
      <c r="A194" s="64" t="s">
        <v>262</v>
      </c>
      <c r="B194" s="64" t="s">
        <v>263</v>
      </c>
      <c r="C194" s="37">
        <v>4301070948</v>
      </c>
      <c r="D194" s="206">
        <v>4607111037022</v>
      </c>
      <c r="E194" s="206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6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8"/>
      <c r="Q194" s="208"/>
      <c r="R194" s="208"/>
      <c r="S194" s="209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264</v>
      </c>
      <c r="B195" s="64" t="s">
        <v>265</v>
      </c>
      <c r="C195" s="37">
        <v>4301070990</v>
      </c>
      <c r="D195" s="206">
        <v>4607111038494</v>
      </c>
      <c r="E195" s="206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6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8"/>
      <c r="Q195" s="208"/>
      <c r="R195" s="208"/>
      <c r="S195" s="209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266</v>
      </c>
      <c r="B196" s="64" t="s">
        <v>267</v>
      </c>
      <c r="C196" s="37">
        <v>4301070966</v>
      </c>
      <c r="D196" s="206">
        <v>4607111038135</v>
      </c>
      <c r="E196" s="20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6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8"/>
      <c r="Q196" s="208"/>
      <c r="R196" s="208"/>
      <c r="S196" s="20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x14ac:dyDescent="0.2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16"/>
      <c r="O197" s="213" t="s">
        <v>43</v>
      </c>
      <c r="P197" s="214"/>
      <c r="Q197" s="214"/>
      <c r="R197" s="214"/>
      <c r="S197" s="214"/>
      <c r="T197" s="214"/>
      <c r="U197" s="215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67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16"/>
      <c r="O198" s="213" t="s">
        <v>43</v>
      </c>
      <c r="P198" s="214"/>
      <c r="Q198" s="214"/>
      <c r="R198" s="214"/>
      <c r="S198" s="214"/>
      <c r="T198" s="214"/>
      <c r="U198" s="215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67" ht="16.5" customHeight="1" x14ac:dyDescent="0.25">
      <c r="A199" s="239" t="s">
        <v>268</v>
      </c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66"/>
      <c r="AA199" s="66"/>
    </row>
    <row r="200" spans="1:67" ht="14.25" customHeight="1" x14ac:dyDescent="0.25">
      <c r="A200" s="228" t="s">
        <v>81</v>
      </c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67"/>
      <c r="AA200" s="67"/>
    </row>
    <row r="201" spans="1:67" ht="27" customHeight="1" x14ac:dyDescent="0.25">
      <c r="A201" s="64" t="s">
        <v>269</v>
      </c>
      <c r="B201" s="64" t="s">
        <v>270</v>
      </c>
      <c r="C201" s="37">
        <v>4301070996</v>
      </c>
      <c r="D201" s="206">
        <v>4607111038654</v>
      </c>
      <c r="E201" s="206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85</v>
      </c>
      <c r="L201" s="39" t="s">
        <v>84</v>
      </c>
      <c r="M201" s="39"/>
      <c r="N201" s="38">
        <v>180</v>
      </c>
      <c r="O201" s="2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8"/>
      <c r="Q201" s="208"/>
      <c r="R201" s="208"/>
      <c r="S201" s="209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18">IFERROR(IF(W201="","",W201),"")</f>
        <v>0</v>
      </c>
      <c r="Y201" s="42">
        <f t="shared" ref="Y201:Y206" si="19">IFERROR(IF(W201="","",W201*0.0155),"")</f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ref="BL201:BL206" si="20">IFERROR(W201*I201,"0")</f>
        <v>0</v>
      </c>
      <c r="BM201" s="83">
        <f t="shared" ref="BM201:BM206" si="21">IFERROR(X201*I201,"0")</f>
        <v>0</v>
      </c>
      <c r="BN201" s="83">
        <f t="shared" ref="BN201:BN206" si="22">IFERROR(W201/J201,"0")</f>
        <v>0</v>
      </c>
      <c r="BO201" s="83">
        <f t="shared" ref="BO201:BO206" si="23">IFERROR(X201/J201,"0")</f>
        <v>0</v>
      </c>
    </row>
    <row r="202" spans="1:67" ht="27" customHeight="1" x14ac:dyDescent="0.25">
      <c r="A202" s="64" t="s">
        <v>271</v>
      </c>
      <c r="B202" s="64" t="s">
        <v>272</v>
      </c>
      <c r="C202" s="37">
        <v>4301070997</v>
      </c>
      <c r="D202" s="206">
        <v>4607111038586</v>
      </c>
      <c r="E202" s="206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85</v>
      </c>
      <c r="L202" s="39" t="s">
        <v>84</v>
      </c>
      <c r="M202" s="39"/>
      <c r="N202" s="38">
        <v>180</v>
      </c>
      <c r="O202" s="2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8"/>
      <c r="Q202" s="208"/>
      <c r="R202" s="208"/>
      <c r="S202" s="209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273</v>
      </c>
      <c r="B203" s="64" t="s">
        <v>274</v>
      </c>
      <c r="C203" s="37">
        <v>4301070962</v>
      </c>
      <c r="D203" s="206">
        <v>4607111038609</v>
      </c>
      <c r="E203" s="206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85</v>
      </c>
      <c r="L203" s="39" t="s">
        <v>84</v>
      </c>
      <c r="M203" s="39"/>
      <c r="N203" s="38">
        <v>180</v>
      </c>
      <c r="O203" s="2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8"/>
      <c r="Q203" s="208"/>
      <c r="R203" s="208"/>
      <c r="S203" s="20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275</v>
      </c>
      <c r="B204" s="64" t="s">
        <v>276</v>
      </c>
      <c r="C204" s="37">
        <v>4301070963</v>
      </c>
      <c r="D204" s="206">
        <v>4607111038630</v>
      </c>
      <c r="E204" s="206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85</v>
      </c>
      <c r="L204" s="39" t="s">
        <v>84</v>
      </c>
      <c r="M204" s="39"/>
      <c r="N204" s="38">
        <v>180</v>
      </c>
      <c r="O204" s="26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8"/>
      <c r="Q204" s="208"/>
      <c r="R204" s="208"/>
      <c r="S204" s="20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277</v>
      </c>
      <c r="B205" s="64" t="s">
        <v>278</v>
      </c>
      <c r="C205" s="37">
        <v>4301070959</v>
      </c>
      <c r="D205" s="206">
        <v>4607111038616</v>
      </c>
      <c r="E205" s="206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85</v>
      </c>
      <c r="L205" s="39" t="s">
        <v>84</v>
      </c>
      <c r="M205" s="39"/>
      <c r="N205" s="38">
        <v>180</v>
      </c>
      <c r="O205" s="2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8"/>
      <c r="Q205" s="208"/>
      <c r="R205" s="208"/>
      <c r="S205" s="20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279</v>
      </c>
      <c r="B206" s="64" t="s">
        <v>280</v>
      </c>
      <c r="C206" s="37">
        <v>4301070960</v>
      </c>
      <c r="D206" s="206">
        <v>4607111038623</v>
      </c>
      <c r="E206" s="206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85</v>
      </c>
      <c r="L206" s="39" t="s">
        <v>84</v>
      </c>
      <c r="M206" s="39"/>
      <c r="N206" s="38">
        <v>180</v>
      </c>
      <c r="O206" s="25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8"/>
      <c r="Q206" s="208"/>
      <c r="R206" s="208"/>
      <c r="S206" s="20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16"/>
      <c r="O207" s="213" t="s">
        <v>43</v>
      </c>
      <c r="P207" s="214"/>
      <c r="Q207" s="214"/>
      <c r="R207" s="214"/>
      <c r="S207" s="214"/>
      <c r="T207" s="214"/>
      <c r="U207" s="215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67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16"/>
      <c r="O208" s="213" t="s">
        <v>43</v>
      </c>
      <c r="P208" s="214"/>
      <c r="Q208" s="214"/>
      <c r="R208" s="214"/>
      <c r="S208" s="214"/>
      <c r="T208" s="214"/>
      <c r="U208" s="215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67" ht="16.5" customHeight="1" x14ac:dyDescent="0.25">
      <c r="A209" s="239" t="s">
        <v>281</v>
      </c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66"/>
      <c r="AA209" s="66"/>
    </row>
    <row r="210" spans="1:67" ht="14.25" customHeight="1" x14ac:dyDescent="0.25">
      <c r="A210" s="228" t="s">
        <v>81</v>
      </c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67"/>
      <c r="AA210" s="67"/>
    </row>
    <row r="211" spans="1:67" ht="27" customHeight="1" x14ac:dyDescent="0.25">
      <c r="A211" s="64" t="s">
        <v>282</v>
      </c>
      <c r="B211" s="64" t="s">
        <v>283</v>
      </c>
      <c r="C211" s="37">
        <v>4301070915</v>
      </c>
      <c r="D211" s="206">
        <v>4607111035882</v>
      </c>
      <c r="E211" s="206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85</v>
      </c>
      <c r="L211" s="39" t="s">
        <v>84</v>
      </c>
      <c r="M211" s="39"/>
      <c r="N211" s="38">
        <v>180</v>
      </c>
      <c r="O211" s="2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8"/>
      <c r="Q211" s="208"/>
      <c r="R211" s="208"/>
      <c r="S211" s="209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284</v>
      </c>
      <c r="B212" s="64" t="s">
        <v>285</v>
      </c>
      <c r="C212" s="37">
        <v>4301070921</v>
      </c>
      <c r="D212" s="206">
        <v>4607111035905</v>
      </c>
      <c r="E212" s="206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85</v>
      </c>
      <c r="L212" s="39" t="s">
        <v>84</v>
      </c>
      <c r="M212" s="39"/>
      <c r="N212" s="38">
        <v>180</v>
      </c>
      <c r="O212" s="2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8"/>
      <c r="Q212" s="208"/>
      <c r="R212" s="208"/>
      <c r="S212" s="209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286</v>
      </c>
      <c r="B213" s="64" t="s">
        <v>287</v>
      </c>
      <c r="C213" s="37">
        <v>4301070917</v>
      </c>
      <c r="D213" s="206">
        <v>4607111035912</v>
      </c>
      <c r="E213" s="206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85</v>
      </c>
      <c r="L213" s="39" t="s">
        <v>84</v>
      </c>
      <c r="M213" s="39"/>
      <c r="N213" s="38">
        <v>180</v>
      </c>
      <c r="O213" s="2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8"/>
      <c r="Q213" s="208"/>
      <c r="R213" s="208"/>
      <c r="S213" s="20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288</v>
      </c>
      <c r="B214" s="64" t="s">
        <v>289</v>
      </c>
      <c r="C214" s="37">
        <v>4301070920</v>
      </c>
      <c r="D214" s="206">
        <v>4607111035929</v>
      </c>
      <c r="E214" s="206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85</v>
      </c>
      <c r="L214" s="39" t="s">
        <v>84</v>
      </c>
      <c r="M214" s="39"/>
      <c r="N214" s="38">
        <v>180</v>
      </c>
      <c r="O214" s="2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8"/>
      <c r="Q214" s="208"/>
      <c r="R214" s="208"/>
      <c r="S214" s="20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x14ac:dyDescent="0.2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16"/>
      <c r="O215" s="213" t="s">
        <v>43</v>
      </c>
      <c r="P215" s="214"/>
      <c r="Q215" s="214"/>
      <c r="R215" s="214"/>
      <c r="S215" s="214"/>
      <c r="T215" s="214"/>
      <c r="U215" s="215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16"/>
      <c r="O216" s="213" t="s">
        <v>43</v>
      </c>
      <c r="P216" s="214"/>
      <c r="Q216" s="214"/>
      <c r="R216" s="214"/>
      <c r="S216" s="214"/>
      <c r="T216" s="214"/>
      <c r="U216" s="215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67" ht="16.5" customHeight="1" x14ac:dyDescent="0.25">
      <c r="A217" s="239" t="s">
        <v>290</v>
      </c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66"/>
      <c r="AA217" s="66"/>
    </row>
    <row r="218" spans="1:67" ht="14.25" customHeight="1" x14ac:dyDescent="0.25">
      <c r="A218" s="228" t="s">
        <v>249</v>
      </c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67"/>
      <c r="AA218" s="67"/>
    </row>
    <row r="219" spans="1:67" ht="27" customHeight="1" x14ac:dyDescent="0.25">
      <c r="A219" s="64" t="s">
        <v>291</v>
      </c>
      <c r="B219" s="64" t="s">
        <v>292</v>
      </c>
      <c r="C219" s="37">
        <v>4301051320</v>
      </c>
      <c r="D219" s="206">
        <v>4680115881334</v>
      </c>
      <c r="E219" s="206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85</v>
      </c>
      <c r="L219" s="39" t="s">
        <v>253</v>
      </c>
      <c r="M219" s="39"/>
      <c r="N219" s="38">
        <v>365</v>
      </c>
      <c r="O219" s="2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8"/>
      <c r="Q219" s="208"/>
      <c r="R219" s="208"/>
      <c r="S219" s="209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83"/>
      <c r="BB219" s="162" t="s">
        <v>252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x14ac:dyDescent="0.2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16"/>
      <c r="O220" s="213" t="s">
        <v>43</v>
      </c>
      <c r="P220" s="214"/>
      <c r="Q220" s="214"/>
      <c r="R220" s="214"/>
      <c r="S220" s="214"/>
      <c r="T220" s="214"/>
      <c r="U220" s="215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67" x14ac:dyDescent="0.2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16"/>
      <c r="O221" s="213" t="s">
        <v>43</v>
      </c>
      <c r="P221" s="214"/>
      <c r="Q221" s="214"/>
      <c r="R221" s="214"/>
      <c r="S221" s="214"/>
      <c r="T221" s="214"/>
      <c r="U221" s="215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67" ht="16.5" customHeight="1" x14ac:dyDescent="0.25">
      <c r="A222" s="239" t="s">
        <v>293</v>
      </c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66"/>
      <c r="AA222" s="66"/>
    </row>
    <row r="223" spans="1:67" ht="14.25" customHeight="1" x14ac:dyDescent="0.25">
      <c r="A223" s="228" t="s">
        <v>81</v>
      </c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67"/>
      <c r="AA223" s="67"/>
    </row>
    <row r="224" spans="1:67" ht="16.5" customHeight="1" x14ac:dyDescent="0.25">
      <c r="A224" s="64" t="s">
        <v>294</v>
      </c>
      <c r="B224" s="64" t="s">
        <v>295</v>
      </c>
      <c r="C224" s="37">
        <v>4301071033</v>
      </c>
      <c r="D224" s="206">
        <v>4607111035332</v>
      </c>
      <c r="E224" s="206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85</v>
      </c>
      <c r="L224" s="39" t="s">
        <v>84</v>
      </c>
      <c r="M224" s="39"/>
      <c r="N224" s="38">
        <v>180</v>
      </c>
      <c r="O224" s="248" t="s">
        <v>296</v>
      </c>
      <c r="P224" s="208"/>
      <c r="Q224" s="208"/>
      <c r="R224" s="208"/>
      <c r="S224" s="209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16.5" customHeight="1" x14ac:dyDescent="0.25">
      <c r="A225" s="64" t="s">
        <v>297</v>
      </c>
      <c r="B225" s="64" t="s">
        <v>298</v>
      </c>
      <c r="C225" s="37">
        <v>4301071000</v>
      </c>
      <c r="D225" s="206">
        <v>4607111038708</v>
      </c>
      <c r="E225" s="206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85</v>
      </c>
      <c r="L225" s="39" t="s">
        <v>84</v>
      </c>
      <c r="M225" s="39"/>
      <c r="N225" s="38">
        <v>180</v>
      </c>
      <c r="O225" s="2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8"/>
      <c r="Q225" s="208"/>
      <c r="R225" s="208"/>
      <c r="S225" s="209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16"/>
      <c r="O226" s="213" t="s">
        <v>43</v>
      </c>
      <c r="P226" s="214"/>
      <c r="Q226" s="214"/>
      <c r="R226" s="214"/>
      <c r="S226" s="214"/>
      <c r="T226" s="214"/>
      <c r="U226" s="215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16"/>
      <c r="O227" s="213" t="s">
        <v>43</v>
      </c>
      <c r="P227" s="214"/>
      <c r="Q227" s="214"/>
      <c r="R227" s="214"/>
      <c r="S227" s="214"/>
      <c r="T227" s="214"/>
      <c r="U227" s="215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67" ht="27.75" customHeight="1" x14ac:dyDescent="0.2">
      <c r="A228" s="244" t="s">
        <v>299</v>
      </c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55"/>
      <c r="AA228" s="55"/>
    </row>
    <row r="229" spans="1:67" ht="16.5" customHeight="1" x14ac:dyDescent="0.25">
      <c r="A229" s="239" t="s">
        <v>300</v>
      </c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66"/>
      <c r="AA229" s="66"/>
    </row>
    <row r="230" spans="1:67" ht="14.25" customHeight="1" x14ac:dyDescent="0.25">
      <c r="A230" s="228" t="s">
        <v>81</v>
      </c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67"/>
      <c r="AA230" s="67"/>
    </row>
    <row r="231" spans="1:67" ht="27" customHeight="1" x14ac:dyDescent="0.25">
      <c r="A231" s="64" t="s">
        <v>301</v>
      </c>
      <c r="B231" s="64" t="s">
        <v>302</v>
      </c>
      <c r="C231" s="37">
        <v>4301071029</v>
      </c>
      <c r="D231" s="206">
        <v>4607111035899</v>
      </c>
      <c r="E231" s="206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85</v>
      </c>
      <c r="L231" s="39" t="s">
        <v>84</v>
      </c>
      <c r="M231" s="39"/>
      <c r="N231" s="38">
        <v>180</v>
      </c>
      <c r="O231" s="246" t="s">
        <v>303</v>
      </c>
      <c r="P231" s="208"/>
      <c r="Q231" s="208"/>
      <c r="R231" s="208"/>
      <c r="S231" s="209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65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16"/>
      <c r="O232" s="213" t="s">
        <v>43</v>
      </c>
      <c r="P232" s="214"/>
      <c r="Q232" s="214"/>
      <c r="R232" s="214"/>
      <c r="S232" s="214"/>
      <c r="T232" s="214"/>
      <c r="U232" s="215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16"/>
      <c r="O233" s="213" t="s">
        <v>43</v>
      </c>
      <c r="P233" s="214"/>
      <c r="Q233" s="214"/>
      <c r="R233" s="214"/>
      <c r="S233" s="214"/>
      <c r="T233" s="214"/>
      <c r="U233" s="215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39" t="s">
        <v>304</v>
      </c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66"/>
      <c r="AA234" s="66"/>
    </row>
    <row r="235" spans="1:67" ht="14.25" customHeight="1" x14ac:dyDescent="0.25">
      <c r="A235" s="228" t="s">
        <v>81</v>
      </c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67"/>
      <c r="AA235" s="67"/>
    </row>
    <row r="236" spans="1:67" ht="27" customHeight="1" x14ac:dyDescent="0.25">
      <c r="A236" s="64" t="s">
        <v>305</v>
      </c>
      <c r="B236" s="64" t="s">
        <v>306</v>
      </c>
      <c r="C236" s="37">
        <v>4301070870</v>
      </c>
      <c r="D236" s="206">
        <v>4607111036711</v>
      </c>
      <c r="E236" s="206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85</v>
      </c>
      <c r="L236" s="39" t="s">
        <v>84</v>
      </c>
      <c r="M236" s="39"/>
      <c r="N236" s="38">
        <v>90</v>
      </c>
      <c r="O236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8"/>
      <c r="Q236" s="208"/>
      <c r="R236" s="208"/>
      <c r="S236" s="209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27" customHeight="1" x14ac:dyDescent="0.25">
      <c r="A237" s="64" t="s">
        <v>307</v>
      </c>
      <c r="B237" s="64" t="s">
        <v>308</v>
      </c>
      <c r="C237" s="37">
        <v>4301070991</v>
      </c>
      <c r="D237" s="206">
        <v>4607111038180</v>
      </c>
      <c r="E237" s="206"/>
      <c r="F237" s="63">
        <v>0.4</v>
      </c>
      <c r="G237" s="38">
        <v>16</v>
      </c>
      <c r="H237" s="63">
        <v>6.4</v>
      </c>
      <c r="I237" s="63">
        <v>6.71</v>
      </c>
      <c r="J237" s="38">
        <v>84</v>
      </c>
      <c r="K237" s="38" t="s">
        <v>85</v>
      </c>
      <c r="L237" s="39" t="s">
        <v>84</v>
      </c>
      <c r="M237" s="39"/>
      <c r="N237" s="38">
        <v>180</v>
      </c>
      <c r="O237" s="243" t="s">
        <v>309</v>
      </c>
      <c r="P237" s="208"/>
      <c r="Q237" s="208"/>
      <c r="R237" s="208"/>
      <c r="S237" s="209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16"/>
      <c r="O238" s="213" t="s">
        <v>43</v>
      </c>
      <c r="P238" s="214"/>
      <c r="Q238" s="214"/>
      <c r="R238" s="214"/>
      <c r="S238" s="214"/>
      <c r="T238" s="214"/>
      <c r="U238" s="215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16"/>
      <c r="O239" s="213" t="s">
        <v>43</v>
      </c>
      <c r="P239" s="214"/>
      <c r="Q239" s="214"/>
      <c r="R239" s="214"/>
      <c r="S239" s="214"/>
      <c r="T239" s="214"/>
      <c r="U239" s="215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44" t="s">
        <v>310</v>
      </c>
      <c r="B240" s="244"/>
      <c r="C240" s="244"/>
      <c r="D240" s="244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244"/>
      <c r="S240" s="244"/>
      <c r="T240" s="244"/>
      <c r="U240" s="244"/>
      <c r="V240" s="244"/>
      <c r="W240" s="244"/>
      <c r="X240" s="244"/>
      <c r="Y240" s="244"/>
      <c r="Z240" s="55"/>
      <c r="AA240" s="55"/>
    </row>
    <row r="241" spans="1:67" ht="16.5" customHeight="1" x14ac:dyDescent="0.25">
      <c r="A241" s="239" t="s">
        <v>310</v>
      </c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66"/>
      <c r="AA241" s="66"/>
    </row>
    <row r="242" spans="1:67" ht="14.25" customHeight="1" x14ac:dyDescent="0.25">
      <c r="A242" s="228" t="s">
        <v>81</v>
      </c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67"/>
      <c r="AA242" s="67"/>
    </row>
    <row r="243" spans="1:67" ht="27" customHeight="1" x14ac:dyDescent="0.25">
      <c r="A243" s="64" t="s">
        <v>311</v>
      </c>
      <c r="B243" s="64" t="s">
        <v>312</v>
      </c>
      <c r="C243" s="37">
        <v>4301071014</v>
      </c>
      <c r="D243" s="206">
        <v>4640242181264</v>
      </c>
      <c r="E243" s="206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85</v>
      </c>
      <c r="L243" s="39" t="s">
        <v>84</v>
      </c>
      <c r="M243" s="39"/>
      <c r="N243" s="38">
        <v>180</v>
      </c>
      <c r="O243" s="245" t="s">
        <v>313</v>
      </c>
      <c r="P243" s="208"/>
      <c r="Q243" s="208"/>
      <c r="R243" s="208"/>
      <c r="S243" s="209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314</v>
      </c>
      <c r="B244" s="64" t="s">
        <v>315</v>
      </c>
      <c r="C244" s="37">
        <v>4301071021</v>
      </c>
      <c r="D244" s="206">
        <v>4640242181325</v>
      </c>
      <c r="E244" s="206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85</v>
      </c>
      <c r="L244" s="39" t="s">
        <v>84</v>
      </c>
      <c r="M244" s="39"/>
      <c r="N244" s="38">
        <v>180</v>
      </c>
      <c r="O244" s="240" t="s">
        <v>316</v>
      </c>
      <c r="P244" s="208"/>
      <c r="Q244" s="208"/>
      <c r="R244" s="208"/>
      <c r="S244" s="209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317</v>
      </c>
      <c r="B245" s="64" t="s">
        <v>318</v>
      </c>
      <c r="C245" s="37">
        <v>4301070993</v>
      </c>
      <c r="D245" s="206">
        <v>4640242180670</v>
      </c>
      <c r="E245" s="206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85</v>
      </c>
      <c r="L245" s="39" t="s">
        <v>84</v>
      </c>
      <c r="M245" s="39"/>
      <c r="N245" s="38">
        <v>180</v>
      </c>
      <c r="O245" s="241" t="s">
        <v>319</v>
      </c>
      <c r="P245" s="208"/>
      <c r="Q245" s="208"/>
      <c r="R245" s="208"/>
      <c r="S245" s="209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x14ac:dyDescent="0.2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16"/>
      <c r="O246" s="213" t="s">
        <v>43</v>
      </c>
      <c r="P246" s="214"/>
      <c r="Q246" s="214"/>
      <c r="R246" s="214"/>
      <c r="S246" s="214"/>
      <c r="T246" s="214"/>
      <c r="U246" s="215"/>
      <c r="V246" s="43" t="s">
        <v>42</v>
      </c>
      <c r="W246" s="44">
        <f>IFERROR(SUM(W243:W245),"0")</f>
        <v>0</v>
      </c>
      <c r="X246" s="44">
        <f>IFERROR(SUM(X243:X245),"0")</f>
        <v>0</v>
      </c>
      <c r="Y246" s="44">
        <f>IFERROR(IF(Y243="",0,Y243),"0")+IFERROR(IF(Y244="",0,Y244),"0")+IFERROR(IF(Y245="",0,Y245),"0")</f>
        <v>0</v>
      </c>
      <c r="Z246" s="68"/>
      <c r="AA246" s="68"/>
    </row>
    <row r="247" spans="1:67" x14ac:dyDescent="0.2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16"/>
      <c r="O247" s="213" t="s">
        <v>43</v>
      </c>
      <c r="P247" s="214"/>
      <c r="Q247" s="214"/>
      <c r="R247" s="214"/>
      <c r="S247" s="214"/>
      <c r="T247" s="214"/>
      <c r="U247" s="215"/>
      <c r="V247" s="43" t="s">
        <v>0</v>
      </c>
      <c r="W247" s="44">
        <f>IFERROR(SUMPRODUCT(W243:W245*H243:H245),"0")</f>
        <v>0</v>
      </c>
      <c r="X247" s="44">
        <f>IFERROR(SUMPRODUCT(X243:X245*H243:H245),"0")</f>
        <v>0</v>
      </c>
      <c r="Y247" s="43"/>
      <c r="Z247" s="68"/>
      <c r="AA247" s="68"/>
    </row>
    <row r="248" spans="1:67" ht="14.25" customHeight="1" x14ac:dyDescent="0.25">
      <c r="A248" s="228" t="s">
        <v>143</v>
      </c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67"/>
      <c r="AA248" s="67"/>
    </row>
    <row r="249" spans="1:67" ht="27" customHeight="1" x14ac:dyDescent="0.25">
      <c r="A249" s="64" t="s">
        <v>320</v>
      </c>
      <c r="B249" s="64" t="s">
        <v>321</v>
      </c>
      <c r="C249" s="37">
        <v>4301135375</v>
      </c>
      <c r="D249" s="206">
        <v>4640242181486</v>
      </c>
      <c r="E249" s="20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9"/>
      <c r="N249" s="38">
        <v>180</v>
      </c>
      <c r="O249" s="242" t="s">
        <v>322</v>
      </c>
      <c r="P249" s="208"/>
      <c r="Q249" s="208"/>
      <c r="R249" s="208"/>
      <c r="S249" s="209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IFERROR(IF(W249="","",W249*0.00936),"")</f>
        <v>0</v>
      </c>
      <c r="Z249" s="69" t="s">
        <v>49</v>
      </c>
      <c r="AA249" s="70" t="s">
        <v>49</v>
      </c>
      <c r="AE249" s="83"/>
      <c r="BB249" s="171" t="s">
        <v>90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37.5" customHeight="1" x14ac:dyDescent="0.25">
      <c r="A250" s="64" t="s">
        <v>323</v>
      </c>
      <c r="B250" s="64" t="s">
        <v>324</v>
      </c>
      <c r="C250" s="37">
        <v>4301135403</v>
      </c>
      <c r="D250" s="206">
        <v>4640242181509</v>
      </c>
      <c r="E250" s="20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9"/>
      <c r="N250" s="38">
        <v>180</v>
      </c>
      <c r="O250" s="237" t="s">
        <v>325</v>
      </c>
      <c r="P250" s="208"/>
      <c r="Q250" s="208"/>
      <c r="R250" s="208"/>
      <c r="S250" s="20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IFERROR(IF(W250="","",W250*0.00936),"")</f>
        <v>0</v>
      </c>
      <c r="Z250" s="69" t="s">
        <v>49</v>
      </c>
      <c r="AA250" s="70" t="s">
        <v>49</v>
      </c>
      <c r="AE250" s="83"/>
      <c r="BB250" s="172" t="s">
        <v>90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326</v>
      </c>
      <c r="B251" s="64" t="s">
        <v>327</v>
      </c>
      <c r="C251" s="37">
        <v>4301135394</v>
      </c>
      <c r="D251" s="206">
        <v>4640242181561</v>
      </c>
      <c r="E251" s="20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9"/>
      <c r="N251" s="38">
        <v>180</v>
      </c>
      <c r="O251" s="238" t="s">
        <v>328</v>
      </c>
      <c r="P251" s="208"/>
      <c r="Q251" s="208"/>
      <c r="R251" s="208"/>
      <c r="S251" s="20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IFERROR(IF(W251="","",W251*0.00936),"")</f>
        <v>0</v>
      </c>
      <c r="Z251" s="69" t="s">
        <v>49</v>
      </c>
      <c r="AA251" s="70" t="s">
        <v>49</v>
      </c>
      <c r="AE251" s="83"/>
      <c r="BB251" s="173" t="s">
        <v>90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16"/>
      <c r="O252" s="213" t="s">
        <v>43</v>
      </c>
      <c r="P252" s="214"/>
      <c r="Q252" s="214"/>
      <c r="R252" s="214"/>
      <c r="S252" s="214"/>
      <c r="T252" s="214"/>
      <c r="U252" s="215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16"/>
      <c r="O253" s="213" t="s">
        <v>43</v>
      </c>
      <c r="P253" s="214"/>
      <c r="Q253" s="214"/>
      <c r="R253" s="214"/>
      <c r="S253" s="214"/>
      <c r="T253" s="214"/>
      <c r="U253" s="215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39" t="s">
        <v>329</v>
      </c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66"/>
      <c r="AA254" s="66"/>
    </row>
    <row r="255" spans="1:67" ht="14.25" customHeight="1" x14ac:dyDescent="0.25">
      <c r="A255" s="228" t="s">
        <v>147</v>
      </c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67"/>
      <c r="AA255" s="67"/>
    </row>
    <row r="256" spans="1:67" ht="27" customHeight="1" x14ac:dyDescent="0.25">
      <c r="A256" s="64" t="s">
        <v>330</v>
      </c>
      <c r="B256" s="64" t="s">
        <v>331</v>
      </c>
      <c r="C256" s="37">
        <v>4301131019</v>
      </c>
      <c r="D256" s="206">
        <v>4640242180427</v>
      </c>
      <c r="E256" s="206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139</v>
      </c>
      <c r="L256" s="39" t="s">
        <v>84</v>
      </c>
      <c r="M256" s="39"/>
      <c r="N256" s="38">
        <v>180</v>
      </c>
      <c r="O256" s="234" t="s">
        <v>332</v>
      </c>
      <c r="P256" s="208"/>
      <c r="Q256" s="208"/>
      <c r="R256" s="208"/>
      <c r="S256" s="209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90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16"/>
      <c r="O257" s="213" t="s">
        <v>43</v>
      </c>
      <c r="P257" s="214"/>
      <c r="Q257" s="214"/>
      <c r="R257" s="214"/>
      <c r="S257" s="214"/>
      <c r="T257" s="214"/>
      <c r="U257" s="215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16"/>
      <c r="O258" s="213" t="s">
        <v>43</v>
      </c>
      <c r="P258" s="214"/>
      <c r="Q258" s="214"/>
      <c r="R258" s="214"/>
      <c r="S258" s="214"/>
      <c r="T258" s="214"/>
      <c r="U258" s="215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28" t="s">
        <v>87</v>
      </c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67"/>
      <c r="AA259" s="67"/>
    </row>
    <row r="260" spans="1:67" ht="27" customHeight="1" x14ac:dyDescent="0.25">
      <c r="A260" s="64" t="s">
        <v>333</v>
      </c>
      <c r="B260" s="64" t="s">
        <v>334</v>
      </c>
      <c r="C260" s="37">
        <v>4301132080</v>
      </c>
      <c r="D260" s="206">
        <v>4640242180397</v>
      </c>
      <c r="E260" s="206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85</v>
      </c>
      <c r="L260" s="39" t="s">
        <v>84</v>
      </c>
      <c r="M260" s="39"/>
      <c r="N260" s="38">
        <v>180</v>
      </c>
      <c r="O260" s="235" t="s">
        <v>335</v>
      </c>
      <c r="P260" s="208"/>
      <c r="Q260" s="208"/>
      <c r="R260" s="208"/>
      <c r="S260" s="209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5" t="s">
        <v>90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336</v>
      </c>
      <c r="B261" s="64" t="s">
        <v>337</v>
      </c>
      <c r="C261" s="37">
        <v>4301132104</v>
      </c>
      <c r="D261" s="206">
        <v>4640242181219</v>
      </c>
      <c r="E261" s="206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139</v>
      </c>
      <c r="L261" s="39" t="s">
        <v>84</v>
      </c>
      <c r="M261" s="39"/>
      <c r="N261" s="38">
        <v>180</v>
      </c>
      <c r="O261" s="236" t="s">
        <v>338</v>
      </c>
      <c r="P261" s="208"/>
      <c r="Q261" s="208"/>
      <c r="R261" s="208"/>
      <c r="S261" s="20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6" t="s">
        <v>90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16"/>
      <c r="O262" s="213" t="s">
        <v>43</v>
      </c>
      <c r="P262" s="214"/>
      <c r="Q262" s="214"/>
      <c r="R262" s="214"/>
      <c r="S262" s="214"/>
      <c r="T262" s="214"/>
      <c r="U262" s="215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16"/>
      <c r="O263" s="213" t="s">
        <v>43</v>
      </c>
      <c r="P263" s="214"/>
      <c r="Q263" s="214"/>
      <c r="R263" s="214"/>
      <c r="S263" s="214"/>
      <c r="T263" s="214"/>
      <c r="U263" s="215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28" t="s">
        <v>165</v>
      </c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67"/>
      <c r="AA264" s="67"/>
    </row>
    <row r="265" spans="1:67" ht="27" customHeight="1" x14ac:dyDescent="0.25">
      <c r="A265" s="64" t="s">
        <v>339</v>
      </c>
      <c r="B265" s="64" t="s">
        <v>340</v>
      </c>
      <c r="C265" s="37">
        <v>4301136028</v>
      </c>
      <c r="D265" s="206">
        <v>4640242180304</v>
      </c>
      <c r="E265" s="206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91</v>
      </c>
      <c r="L265" s="39" t="s">
        <v>84</v>
      </c>
      <c r="M265" s="39"/>
      <c r="N265" s="38">
        <v>180</v>
      </c>
      <c r="O265" s="231" t="s">
        <v>341</v>
      </c>
      <c r="P265" s="208"/>
      <c r="Q265" s="208"/>
      <c r="R265" s="208"/>
      <c r="S265" s="209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7" t="s">
        <v>90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342</v>
      </c>
      <c r="B266" s="64" t="s">
        <v>343</v>
      </c>
      <c r="C266" s="37">
        <v>4301136027</v>
      </c>
      <c r="D266" s="206">
        <v>4640242180298</v>
      </c>
      <c r="E266" s="206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91</v>
      </c>
      <c r="L266" s="39" t="s">
        <v>84</v>
      </c>
      <c r="M266" s="39"/>
      <c r="N266" s="38">
        <v>180</v>
      </c>
      <c r="O266" s="23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8"/>
      <c r="Q266" s="208"/>
      <c r="R266" s="208"/>
      <c r="S266" s="20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8" t="s">
        <v>90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344</v>
      </c>
      <c r="B267" s="64" t="s">
        <v>345</v>
      </c>
      <c r="C267" s="37">
        <v>4301136026</v>
      </c>
      <c r="D267" s="206">
        <v>4640242180236</v>
      </c>
      <c r="E267" s="206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85</v>
      </c>
      <c r="L267" s="39" t="s">
        <v>84</v>
      </c>
      <c r="M267" s="39"/>
      <c r="N267" s="38">
        <v>180</v>
      </c>
      <c r="O267" s="233" t="s">
        <v>346</v>
      </c>
      <c r="P267" s="208"/>
      <c r="Q267" s="208"/>
      <c r="R267" s="208"/>
      <c r="S267" s="20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9" t="s">
        <v>90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347</v>
      </c>
      <c r="B268" s="64" t="s">
        <v>348</v>
      </c>
      <c r="C268" s="37">
        <v>4301136029</v>
      </c>
      <c r="D268" s="206">
        <v>4640242180410</v>
      </c>
      <c r="E268" s="206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91</v>
      </c>
      <c r="L268" s="39" t="s">
        <v>84</v>
      </c>
      <c r="M268" s="39"/>
      <c r="N268" s="38">
        <v>180</v>
      </c>
      <c r="O268" s="2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8"/>
      <c r="Q268" s="208"/>
      <c r="R268" s="208"/>
      <c r="S268" s="20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80" t="s">
        <v>90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16"/>
      <c r="O269" s="213" t="s">
        <v>43</v>
      </c>
      <c r="P269" s="214"/>
      <c r="Q269" s="214"/>
      <c r="R269" s="214"/>
      <c r="S269" s="214"/>
      <c r="T269" s="214"/>
      <c r="U269" s="215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16"/>
      <c r="O270" s="213" t="s">
        <v>43</v>
      </c>
      <c r="P270" s="214"/>
      <c r="Q270" s="214"/>
      <c r="R270" s="214"/>
      <c r="S270" s="214"/>
      <c r="T270" s="214"/>
      <c r="U270" s="215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28" t="s">
        <v>143</v>
      </c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67"/>
      <c r="AA271" s="67"/>
    </row>
    <row r="272" spans="1:67" ht="27" customHeight="1" x14ac:dyDescent="0.25">
      <c r="A272" s="64" t="s">
        <v>349</v>
      </c>
      <c r="B272" s="64" t="s">
        <v>350</v>
      </c>
      <c r="C272" s="37">
        <v>4301135191</v>
      </c>
      <c r="D272" s="206">
        <v>4640242180373</v>
      </c>
      <c r="E272" s="206"/>
      <c r="F272" s="63">
        <v>3</v>
      </c>
      <c r="G272" s="38">
        <v>1</v>
      </c>
      <c r="H272" s="63">
        <v>3</v>
      </c>
      <c r="I272" s="63">
        <v>3.1920000000000002</v>
      </c>
      <c r="J272" s="38">
        <v>126</v>
      </c>
      <c r="K272" s="38" t="s">
        <v>91</v>
      </c>
      <c r="L272" s="39" t="s">
        <v>84</v>
      </c>
      <c r="M272" s="39"/>
      <c r="N272" s="38">
        <v>180</v>
      </c>
      <c r="O272" s="229" t="s">
        <v>351</v>
      </c>
      <c r="P272" s="208"/>
      <c r="Q272" s="208"/>
      <c r="R272" s="208"/>
      <c r="S272" s="209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87" si="24">IFERROR(IF(W272="","",W272),"")</f>
        <v>0</v>
      </c>
      <c r="Y272" s="42">
        <f>IFERROR(IF(W272="","",W272*0.00936),"")</f>
        <v>0</v>
      </c>
      <c r="Z272" s="69" t="s">
        <v>49</v>
      </c>
      <c r="AA272" s="70" t="s">
        <v>49</v>
      </c>
      <c r="AE272" s="83"/>
      <c r="BB272" s="181" t="s">
        <v>90</v>
      </c>
      <c r="BL272" s="83">
        <f t="shared" ref="BL272:BL287" si="25">IFERROR(W272*I272,"0")</f>
        <v>0</v>
      </c>
      <c r="BM272" s="83">
        <f t="shared" ref="BM272:BM287" si="26">IFERROR(X272*I272,"0")</f>
        <v>0</v>
      </c>
      <c r="BN272" s="83">
        <f t="shared" ref="BN272:BN287" si="27">IFERROR(W272/J272,"0")</f>
        <v>0</v>
      </c>
      <c r="BO272" s="83">
        <f t="shared" ref="BO272:BO287" si="28">IFERROR(X272/J272,"0")</f>
        <v>0</v>
      </c>
    </row>
    <row r="273" spans="1:67" ht="27" customHeight="1" x14ac:dyDescent="0.25">
      <c r="A273" s="64" t="s">
        <v>352</v>
      </c>
      <c r="B273" s="64" t="s">
        <v>353</v>
      </c>
      <c r="C273" s="37">
        <v>4301135195</v>
      </c>
      <c r="D273" s="206">
        <v>4640242180366</v>
      </c>
      <c r="E273" s="206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91</v>
      </c>
      <c r="L273" s="39" t="s">
        <v>84</v>
      </c>
      <c r="M273" s="39"/>
      <c r="N273" s="38">
        <v>180</v>
      </c>
      <c r="O273" s="230" t="s">
        <v>354</v>
      </c>
      <c r="P273" s="208"/>
      <c r="Q273" s="208"/>
      <c r="R273" s="208"/>
      <c r="S273" s="20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2" t="s">
        <v>90</v>
      </c>
      <c r="BL273" s="83">
        <f t="shared" si="25"/>
        <v>0</v>
      </c>
      <c r="BM273" s="83">
        <f t="shared" si="26"/>
        <v>0</v>
      </c>
      <c r="BN273" s="83">
        <f t="shared" si="27"/>
        <v>0</v>
      </c>
      <c r="BO273" s="83">
        <f t="shared" si="28"/>
        <v>0</v>
      </c>
    </row>
    <row r="274" spans="1:67" ht="37.5" customHeight="1" x14ac:dyDescent="0.25">
      <c r="A274" s="64" t="s">
        <v>355</v>
      </c>
      <c r="B274" s="64" t="s">
        <v>356</v>
      </c>
      <c r="C274" s="37">
        <v>4301135189</v>
      </c>
      <c r="D274" s="206">
        <v>4640242180342</v>
      </c>
      <c r="E274" s="206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91</v>
      </c>
      <c r="L274" s="39" t="s">
        <v>84</v>
      </c>
      <c r="M274" s="39"/>
      <c r="N274" s="38">
        <v>180</v>
      </c>
      <c r="O274" s="222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208"/>
      <c r="Q274" s="208"/>
      <c r="R274" s="208"/>
      <c r="S274" s="20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3" t="s">
        <v>90</v>
      </c>
      <c r="BL274" s="83">
        <f t="shared" si="25"/>
        <v>0</v>
      </c>
      <c r="BM274" s="83">
        <f t="shared" si="26"/>
        <v>0</v>
      </c>
      <c r="BN274" s="83">
        <f t="shared" si="27"/>
        <v>0</v>
      </c>
      <c r="BO274" s="83">
        <f t="shared" si="28"/>
        <v>0</v>
      </c>
    </row>
    <row r="275" spans="1:67" ht="37.5" customHeight="1" x14ac:dyDescent="0.25">
      <c r="A275" s="64" t="s">
        <v>357</v>
      </c>
      <c r="B275" s="64" t="s">
        <v>358</v>
      </c>
      <c r="C275" s="37">
        <v>4301135187</v>
      </c>
      <c r="D275" s="206">
        <v>4640242180328</v>
      </c>
      <c r="E275" s="206"/>
      <c r="F275" s="63">
        <v>3.5</v>
      </c>
      <c r="G275" s="38">
        <v>1</v>
      </c>
      <c r="H275" s="63">
        <v>3.5</v>
      </c>
      <c r="I275" s="63">
        <v>3.6920000000000002</v>
      </c>
      <c r="J275" s="38">
        <v>126</v>
      </c>
      <c r="K275" s="38" t="s">
        <v>91</v>
      </c>
      <c r="L275" s="39" t="s">
        <v>84</v>
      </c>
      <c r="M275" s="39"/>
      <c r="N275" s="38">
        <v>180</v>
      </c>
      <c r="O275" s="223" t="s">
        <v>359</v>
      </c>
      <c r="P275" s="208"/>
      <c r="Q275" s="208"/>
      <c r="R275" s="208"/>
      <c r="S275" s="20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4" t="s">
        <v>90</v>
      </c>
      <c r="BL275" s="83">
        <f t="shared" si="25"/>
        <v>0</v>
      </c>
      <c r="BM275" s="83">
        <f t="shared" si="26"/>
        <v>0</v>
      </c>
      <c r="BN275" s="83">
        <f t="shared" si="27"/>
        <v>0</v>
      </c>
      <c r="BO275" s="83">
        <f t="shared" si="28"/>
        <v>0</v>
      </c>
    </row>
    <row r="276" spans="1:67" ht="27" customHeight="1" x14ac:dyDescent="0.25">
      <c r="A276" s="64" t="s">
        <v>360</v>
      </c>
      <c r="B276" s="64" t="s">
        <v>361</v>
      </c>
      <c r="C276" s="37">
        <v>4301135186</v>
      </c>
      <c r="D276" s="206">
        <v>4640242180311</v>
      </c>
      <c r="E276" s="206"/>
      <c r="F276" s="63">
        <v>5.5</v>
      </c>
      <c r="G276" s="38">
        <v>1</v>
      </c>
      <c r="H276" s="63">
        <v>5.5</v>
      </c>
      <c r="I276" s="63">
        <v>5.7350000000000003</v>
      </c>
      <c r="J276" s="38">
        <v>84</v>
      </c>
      <c r="K276" s="38" t="s">
        <v>85</v>
      </c>
      <c r="L276" s="39" t="s">
        <v>84</v>
      </c>
      <c r="M276" s="39"/>
      <c r="N276" s="38">
        <v>180</v>
      </c>
      <c r="O276" s="224" t="s">
        <v>362</v>
      </c>
      <c r="P276" s="208"/>
      <c r="Q276" s="208"/>
      <c r="R276" s="208"/>
      <c r="S276" s="20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IFERROR(IF(W276="","",W276*0.0155),"")</f>
        <v>0</v>
      </c>
      <c r="Z276" s="69" t="s">
        <v>49</v>
      </c>
      <c r="AA276" s="70" t="s">
        <v>49</v>
      </c>
      <c r="AE276" s="83"/>
      <c r="BB276" s="185" t="s">
        <v>90</v>
      </c>
      <c r="BL276" s="83">
        <f t="shared" si="25"/>
        <v>0</v>
      </c>
      <c r="BM276" s="83">
        <f t="shared" si="26"/>
        <v>0</v>
      </c>
      <c r="BN276" s="83">
        <f t="shared" si="27"/>
        <v>0</v>
      </c>
      <c r="BO276" s="83">
        <f t="shared" si="28"/>
        <v>0</v>
      </c>
    </row>
    <row r="277" spans="1:67" ht="27" customHeight="1" x14ac:dyDescent="0.25">
      <c r="A277" s="64" t="s">
        <v>363</v>
      </c>
      <c r="B277" s="64" t="s">
        <v>364</v>
      </c>
      <c r="C277" s="37">
        <v>4301135320</v>
      </c>
      <c r="D277" s="206">
        <v>4640242181592</v>
      </c>
      <c r="E277" s="206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91</v>
      </c>
      <c r="L277" s="39" t="s">
        <v>84</v>
      </c>
      <c r="M277" s="39"/>
      <c r="N277" s="38">
        <v>180</v>
      </c>
      <c r="O277" s="225" t="s">
        <v>365</v>
      </c>
      <c r="P277" s="208"/>
      <c r="Q277" s="208"/>
      <c r="R277" s="208"/>
      <c r="S277" s="20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6" t="s">
        <v>90</v>
      </c>
      <c r="BL277" s="83">
        <f t="shared" si="25"/>
        <v>0</v>
      </c>
      <c r="BM277" s="83">
        <f t="shared" si="26"/>
        <v>0</v>
      </c>
      <c r="BN277" s="83">
        <f t="shared" si="27"/>
        <v>0</v>
      </c>
      <c r="BO277" s="83">
        <f t="shared" si="28"/>
        <v>0</v>
      </c>
    </row>
    <row r="278" spans="1:67" ht="27" customHeight="1" x14ac:dyDescent="0.25">
      <c r="A278" s="64" t="s">
        <v>366</v>
      </c>
      <c r="B278" s="64" t="s">
        <v>367</v>
      </c>
      <c r="C278" s="37">
        <v>4301135193</v>
      </c>
      <c r="D278" s="206">
        <v>4640242180403</v>
      </c>
      <c r="E278" s="206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91</v>
      </c>
      <c r="L278" s="39" t="s">
        <v>84</v>
      </c>
      <c r="M278" s="39"/>
      <c r="N278" s="38">
        <v>180</v>
      </c>
      <c r="O278" s="226" t="s">
        <v>368</v>
      </c>
      <c r="P278" s="208"/>
      <c r="Q278" s="208"/>
      <c r="R278" s="208"/>
      <c r="S278" s="20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7" t="s">
        <v>90</v>
      </c>
      <c r="BL278" s="83">
        <f t="shared" si="25"/>
        <v>0</v>
      </c>
      <c r="BM278" s="83">
        <f t="shared" si="26"/>
        <v>0</v>
      </c>
      <c r="BN278" s="83">
        <f t="shared" si="27"/>
        <v>0</v>
      </c>
      <c r="BO278" s="83">
        <f t="shared" si="28"/>
        <v>0</v>
      </c>
    </row>
    <row r="279" spans="1:67" ht="27" customHeight="1" x14ac:dyDescent="0.25">
      <c r="A279" s="64" t="s">
        <v>369</v>
      </c>
      <c r="B279" s="64" t="s">
        <v>370</v>
      </c>
      <c r="C279" s="37">
        <v>4301135304</v>
      </c>
      <c r="D279" s="206">
        <v>4640242181240</v>
      </c>
      <c r="E279" s="206"/>
      <c r="F279" s="63">
        <v>0.3</v>
      </c>
      <c r="G279" s="38">
        <v>9</v>
      </c>
      <c r="H279" s="63">
        <v>2.7</v>
      </c>
      <c r="I279" s="63">
        <v>2.88</v>
      </c>
      <c r="J279" s="38">
        <v>126</v>
      </c>
      <c r="K279" s="38" t="s">
        <v>91</v>
      </c>
      <c r="L279" s="39" t="s">
        <v>84</v>
      </c>
      <c r="M279" s="39"/>
      <c r="N279" s="38">
        <v>180</v>
      </c>
      <c r="O279" s="217" t="s">
        <v>371</v>
      </c>
      <c r="P279" s="208"/>
      <c r="Q279" s="208"/>
      <c r="R279" s="208"/>
      <c r="S279" s="20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8" t="s">
        <v>90</v>
      </c>
      <c r="BL279" s="83">
        <f t="shared" si="25"/>
        <v>0</v>
      </c>
      <c r="BM279" s="83">
        <f t="shared" si="26"/>
        <v>0</v>
      </c>
      <c r="BN279" s="83">
        <f t="shared" si="27"/>
        <v>0</v>
      </c>
      <c r="BO279" s="83">
        <f t="shared" si="28"/>
        <v>0</v>
      </c>
    </row>
    <row r="280" spans="1:67" ht="27" customHeight="1" x14ac:dyDescent="0.25">
      <c r="A280" s="64" t="s">
        <v>372</v>
      </c>
      <c r="B280" s="64" t="s">
        <v>373</v>
      </c>
      <c r="C280" s="37">
        <v>4301135310</v>
      </c>
      <c r="D280" s="206">
        <v>4640242181318</v>
      </c>
      <c r="E280" s="206"/>
      <c r="F280" s="63">
        <v>0.3</v>
      </c>
      <c r="G280" s="38">
        <v>9</v>
      </c>
      <c r="H280" s="63">
        <v>2.7</v>
      </c>
      <c r="I280" s="63">
        <v>2.988</v>
      </c>
      <c r="J280" s="38">
        <v>126</v>
      </c>
      <c r="K280" s="38" t="s">
        <v>91</v>
      </c>
      <c r="L280" s="39" t="s">
        <v>84</v>
      </c>
      <c r="M280" s="39"/>
      <c r="N280" s="38">
        <v>180</v>
      </c>
      <c r="O280" s="218" t="s">
        <v>374</v>
      </c>
      <c r="P280" s="208"/>
      <c r="Q280" s="208"/>
      <c r="R280" s="208"/>
      <c r="S280" s="20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9" t="s">
        <v>90</v>
      </c>
      <c r="BL280" s="83">
        <f t="shared" si="25"/>
        <v>0</v>
      </c>
      <c r="BM280" s="83">
        <f t="shared" si="26"/>
        <v>0</v>
      </c>
      <c r="BN280" s="83">
        <f t="shared" si="27"/>
        <v>0</v>
      </c>
      <c r="BO280" s="83">
        <f t="shared" si="28"/>
        <v>0</v>
      </c>
    </row>
    <row r="281" spans="1:67" ht="27" customHeight="1" x14ac:dyDescent="0.25">
      <c r="A281" s="64" t="s">
        <v>375</v>
      </c>
      <c r="B281" s="64" t="s">
        <v>376</v>
      </c>
      <c r="C281" s="37">
        <v>4301135306</v>
      </c>
      <c r="D281" s="206">
        <v>4640242181578</v>
      </c>
      <c r="E281" s="206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139</v>
      </c>
      <c r="L281" s="39" t="s">
        <v>84</v>
      </c>
      <c r="M281" s="39"/>
      <c r="N281" s="38">
        <v>180</v>
      </c>
      <c r="O281" s="219" t="s">
        <v>377</v>
      </c>
      <c r="P281" s="208"/>
      <c r="Q281" s="208"/>
      <c r="R281" s="208"/>
      <c r="S281" s="20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0" t="s">
        <v>90</v>
      </c>
      <c r="BL281" s="83">
        <f t="shared" si="25"/>
        <v>0</v>
      </c>
      <c r="BM281" s="83">
        <f t="shared" si="26"/>
        <v>0</v>
      </c>
      <c r="BN281" s="83">
        <f t="shared" si="27"/>
        <v>0</v>
      </c>
      <c r="BO281" s="83">
        <f t="shared" si="28"/>
        <v>0</v>
      </c>
    </row>
    <row r="282" spans="1:67" ht="27" customHeight="1" x14ac:dyDescent="0.25">
      <c r="A282" s="64" t="s">
        <v>378</v>
      </c>
      <c r="B282" s="64" t="s">
        <v>379</v>
      </c>
      <c r="C282" s="37">
        <v>4301135305</v>
      </c>
      <c r="D282" s="206">
        <v>4640242181394</v>
      </c>
      <c r="E282" s="206"/>
      <c r="F282" s="63">
        <v>0.3</v>
      </c>
      <c r="G282" s="38">
        <v>9</v>
      </c>
      <c r="H282" s="63">
        <v>2.7</v>
      </c>
      <c r="I282" s="63">
        <v>2.8450000000000002</v>
      </c>
      <c r="J282" s="38">
        <v>234</v>
      </c>
      <c r="K282" s="38" t="s">
        <v>139</v>
      </c>
      <c r="L282" s="39" t="s">
        <v>84</v>
      </c>
      <c r="M282" s="39"/>
      <c r="N282" s="38">
        <v>180</v>
      </c>
      <c r="O282" s="220" t="s">
        <v>380</v>
      </c>
      <c r="P282" s="208"/>
      <c r="Q282" s="208"/>
      <c r="R282" s="208"/>
      <c r="S282" s="20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1" t="s">
        <v>90</v>
      </c>
      <c r="BL282" s="83">
        <f t="shared" si="25"/>
        <v>0</v>
      </c>
      <c r="BM282" s="83">
        <f t="shared" si="26"/>
        <v>0</v>
      </c>
      <c r="BN282" s="83">
        <f t="shared" si="27"/>
        <v>0</v>
      </c>
      <c r="BO282" s="83">
        <f t="shared" si="28"/>
        <v>0</v>
      </c>
    </row>
    <row r="283" spans="1:67" ht="27" customHeight="1" x14ac:dyDescent="0.25">
      <c r="A283" s="64" t="s">
        <v>381</v>
      </c>
      <c r="B283" s="64" t="s">
        <v>382</v>
      </c>
      <c r="C283" s="37">
        <v>4301135309</v>
      </c>
      <c r="D283" s="206">
        <v>4640242181332</v>
      </c>
      <c r="E283" s="206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139</v>
      </c>
      <c r="L283" s="39" t="s">
        <v>84</v>
      </c>
      <c r="M283" s="39"/>
      <c r="N283" s="38">
        <v>180</v>
      </c>
      <c r="O283" s="221" t="s">
        <v>383</v>
      </c>
      <c r="P283" s="208"/>
      <c r="Q283" s="208"/>
      <c r="R283" s="208"/>
      <c r="S283" s="20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2" t="s">
        <v>90</v>
      </c>
      <c r="BL283" s="83">
        <f t="shared" si="25"/>
        <v>0</v>
      </c>
      <c r="BM283" s="83">
        <f t="shared" si="26"/>
        <v>0</v>
      </c>
      <c r="BN283" s="83">
        <f t="shared" si="27"/>
        <v>0</v>
      </c>
      <c r="BO283" s="83">
        <f t="shared" si="28"/>
        <v>0</v>
      </c>
    </row>
    <row r="284" spans="1:67" ht="27" customHeight="1" x14ac:dyDescent="0.25">
      <c r="A284" s="64" t="s">
        <v>384</v>
      </c>
      <c r="B284" s="64" t="s">
        <v>385</v>
      </c>
      <c r="C284" s="37">
        <v>4301135308</v>
      </c>
      <c r="D284" s="206">
        <v>4640242181349</v>
      </c>
      <c r="E284" s="206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139</v>
      </c>
      <c r="L284" s="39" t="s">
        <v>84</v>
      </c>
      <c r="M284" s="39"/>
      <c r="N284" s="38">
        <v>180</v>
      </c>
      <c r="O284" s="207" t="s">
        <v>386</v>
      </c>
      <c r="P284" s="208"/>
      <c r="Q284" s="208"/>
      <c r="R284" s="208"/>
      <c r="S284" s="20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3" t="s">
        <v>90</v>
      </c>
      <c r="BL284" s="83">
        <f t="shared" si="25"/>
        <v>0</v>
      </c>
      <c r="BM284" s="83">
        <f t="shared" si="26"/>
        <v>0</v>
      </c>
      <c r="BN284" s="83">
        <f t="shared" si="27"/>
        <v>0</v>
      </c>
      <c r="BO284" s="83">
        <f t="shared" si="28"/>
        <v>0</v>
      </c>
    </row>
    <row r="285" spans="1:67" ht="27" customHeight="1" x14ac:dyDescent="0.25">
      <c r="A285" s="64" t="s">
        <v>387</v>
      </c>
      <c r="B285" s="64" t="s">
        <v>388</v>
      </c>
      <c r="C285" s="37">
        <v>4301135307</v>
      </c>
      <c r="D285" s="206">
        <v>4640242181370</v>
      </c>
      <c r="E285" s="206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139</v>
      </c>
      <c r="L285" s="39" t="s">
        <v>84</v>
      </c>
      <c r="M285" s="39"/>
      <c r="N285" s="38">
        <v>180</v>
      </c>
      <c r="O285" s="210" t="s">
        <v>389</v>
      </c>
      <c r="P285" s="208"/>
      <c r="Q285" s="208"/>
      <c r="R285" s="208"/>
      <c r="S285" s="20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4" t="s">
        <v>90</v>
      </c>
      <c r="BL285" s="83">
        <f t="shared" si="25"/>
        <v>0</v>
      </c>
      <c r="BM285" s="83">
        <f t="shared" si="26"/>
        <v>0</v>
      </c>
      <c r="BN285" s="83">
        <f t="shared" si="27"/>
        <v>0</v>
      </c>
      <c r="BO285" s="83">
        <f t="shared" si="28"/>
        <v>0</v>
      </c>
    </row>
    <row r="286" spans="1:67" ht="27" customHeight="1" x14ac:dyDescent="0.25">
      <c r="A286" s="64" t="s">
        <v>390</v>
      </c>
      <c r="B286" s="64" t="s">
        <v>391</v>
      </c>
      <c r="C286" s="37">
        <v>4301135319</v>
      </c>
      <c r="D286" s="206">
        <v>4607111037473</v>
      </c>
      <c r="E286" s="206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85</v>
      </c>
      <c r="L286" s="39" t="s">
        <v>84</v>
      </c>
      <c r="M286" s="39"/>
      <c r="N286" s="38">
        <v>180</v>
      </c>
      <c r="O286" s="211" t="s">
        <v>392</v>
      </c>
      <c r="P286" s="208"/>
      <c r="Q286" s="208"/>
      <c r="R286" s="208"/>
      <c r="S286" s="20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5" t="s">
        <v>90</v>
      </c>
      <c r="BL286" s="83">
        <f t="shared" si="25"/>
        <v>0</v>
      </c>
      <c r="BM286" s="83">
        <f t="shared" si="26"/>
        <v>0</v>
      </c>
      <c r="BN286" s="83">
        <f t="shared" si="27"/>
        <v>0</v>
      </c>
      <c r="BO286" s="83">
        <f t="shared" si="28"/>
        <v>0</v>
      </c>
    </row>
    <row r="287" spans="1:67" ht="27" customHeight="1" x14ac:dyDescent="0.25">
      <c r="A287" s="64" t="s">
        <v>393</v>
      </c>
      <c r="B287" s="64" t="s">
        <v>394</v>
      </c>
      <c r="C287" s="37">
        <v>4301135198</v>
      </c>
      <c r="D287" s="206">
        <v>4640242180663</v>
      </c>
      <c r="E287" s="206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85</v>
      </c>
      <c r="L287" s="39" t="s">
        <v>84</v>
      </c>
      <c r="M287" s="39"/>
      <c r="N287" s="38">
        <v>180</v>
      </c>
      <c r="O287" s="212" t="s">
        <v>395</v>
      </c>
      <c r="P287" s="208"/>
      <c r="Q287" s="208"/>
      <c r="R287" s="208"/>
      <c r="S287" s="20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6" t="s">
        <v>90</v>
      </c>
      <c r="BL287" s="83">
        <f t="shared" si="25"/>
        <v>0</v>
      </c>
      <c r="BM287" s="83">
        <f t="shared" si="26"/>
        <v>0</v>
      </c>
      <c r="BN287" s="83">
        <f t="shared" si="27"/>
        <v>0</v>
      </c>
      <c r="BO287" s="83">
        <f t="shared" si="28"/>
        <v>0</v>
      </c>
    </row>
    <row r="288" spans="1:67" x14ac:dyDescent="0.2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16"/>
      <c r="O288" s="213" t="s">
        <v>43</v>
      </c>
      <c r="P288" s="214"/>
      <c r="Q288" s="214"/>
      <c r="R288" s="214"/>
      <c r="S288" s="214"/>
      <c r="T288" s="214"/>
      <c r="U288" s="215"/>
      <c r="V288" s="43" t="s">
        <v>42</v>
      </c>
      <c r="W288" s="44">
        <f>IFERROR(SUM(W272:W287),"0")</f>
        <v>0</v>
      </c>
      <c r="X288" s="44">
        <f>IFERROR(SUM(X272:X287),"0")</f>
        <v>0</v>
      </c>
      <c r="Y288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16"/>
      <c r="O289" s="213" t="s">
        <v>43</v>
      </c>
      <c r="P289" s="214"/>
      <c r="Q289" s="214"/>
      <c r="R289" s="214"/>
      <c r="S289" s="214"/>
      <c r="T289" s="214"/>
      <c r="U289" s="215"/>
      <c r="V289" s="43" t="s">
        <v>0</v>
      </c>
      <c r="W289" s="44">
        <f>IFERROR(SUMPRODUCT(W272:W287*H272:H287),"0")</f>
        <v>0</v>
      </c>
      <c r="X289" s="44">
        <f>IFERROR(SUMPRODUCT(X272:X287*H272:H287),"0")</f>
        <v>0</v>
      </c>
      <c r="Y289" s="43"/>
      <c r="Z289" s="68"/>
      <c r="AA289" s="68"/>
    </row>
    <row r="290" spans="1:36" ht="15" customHeight="1" x14ac:dyDescent="0.2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4"/>
      <c r="O290" s="200" t="s">
        <v>36</v>
      </c>
      <c r="P290" s="201"/>
      <c r="Q290" s="201"/>
      <c r="R290" s="201"/>
      <c r="S290" s="201"/>
      <c r="T290" s="201"/>
      <c r="U290" s="202"/>
      <c r="V290" s="43" t="s">
        <v>0</v>
      </c>
      <c r="W290" s="44">
        <f>IFERROR(W24+W33+W40+W50+W61+W67+W72+W78+W88+W95+W104+W110+W116+W122+W127+W134+W139+W145+W150+W158+W163+W170+W175+W180+W185+W191+W198+W208+W216+W221+W227+W233+W239+W247+W253+W258+W263+W270+W289,"0")</f>
        <v>0</v>
      </c>
      <c r="X290" s="44">
        <f>IFERROR(X24+X33+X40+X50+X61+X67+X72+X78+X88+X95+X104+X110+X116+X122+X127+X134+X139+X145+X150+X158+X163+X170+X175+X180+X185+X191+X198+X208+X216+X221+X227+X233+X239+X247+X253+X258+X263+X270+X289,"0")</f>
        <v>0</v>
      </c>
      <c r="Y290" s="43"/>
      <c r="Z290" s="68"/>
      <c r="AA290" s="68"/>
    </row>
    <row r="291" spans="1:36" x14ac:dyDescent="0.2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4"/>
      <c r="O291" s="200" t="s">
        <v>37</v>
      </c>
      <c r="P291" s="201"/>
      <c r="Q291" s="201"/>
      <c r="R291" s="201"/>
      <c r="S291" s="201"/>
      <c r="T291" s="201"/>
      <c r="U291" s="202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  <c r="M292" s="203"/>
      <c r="N292" s="204"/>
      <c r="O292" s="200" t="s">
        <v>38</v>
      </c>
      <c r="P292" s="201"/>
      <c r="Q292" s="201"/>
      <c r="R292" s="201"/>
      <c r="S292" s="201"/>
      <c r="T292" s="201"/>
      <c r="U292" s="202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4"/>
      <c r="O293" s="200" t="s">
        <v>39</v>
      </c>
      <c r="P293" s="201"/>
      <c r="Q293" s="201"/>
      <c r="R293" s="201"/>
      <c r="S293" s="201"/>
      <c r="T293" s="201"/>
      <c r="U293" s="202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4"/>
      <c r="O294" s="200" t="s">
        <v>40</v>
      </c>
      <c r="P294" s="201"/>
      <c r="Q294" s="201"/>
      <c r="R294" s="201"/>
      <c r="S294" s="201"/>
      <c r="T294" s="201"/>
      <c r="U294" s="202"/>
      <c r="V294" s="43" t="s">
        <v>23</v>
      </c>
      <c r="W294" s="44">
        <f>IFERROR(W23+W32+W39+W49+W60+W66+W71+W77+W87+W94+W103+W109+W115+W121+W126+W133+W138+W144+W149+W157+W162+W169+W174+W179+W184+W190+W197+W207+W215+W220+W226+W232+W238+W246+W252+W257+W262+W269+W288,"0")</f>
        <v>0</v>
      </c>
      <c r="X294" s="44">
        <f>IFERROR(X23+X32+X39+X49+X60+X66+X71+X77+X87+X94+X103+X109+X115+X121+X126+X133+X138+X144+X149+X157+X162+X169+X174+X179+X184+X190+X197+X207+X215+X220+X226+X232+X238+X246+X252+X257+X262+X269+X288,"0")</f>
        <v>0</v>
      </c>
      <c r="Y294" s="43"/>
      <c r="Z294" s="68"/>
      <c r="AA294" s="68"/>
    </row>
    <row r="295" spans="1:36" ht="14.25" x14ac:dyDescent="0.2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4"/>
      <c r="O295" s="200" t="s">
        <v>41</v>
      </c>
      <c r="P295" s="201"/>
      <c r="Q295" s="201"/>
      <c r="R295" s="201"/>
      <c r="S295" s="201"/>
      <c r="T295" s="201"/>
      <c r="U295" s="202"/>
      <c r="V295" s="46" t="s">
        <v>55</v>
      </c>
      <c r="W295" s="43"/>
      <c r="X295" s="43"/>
      <c r="Y295" s="43">
        <f>IFERROR(Y23+Y32+Y39+Y49+Y60+Y66+Y71+Y77+Y87+Y94+Y103+Y109+Y115+Y121+Y126+Y133+Y138+Y144+Y149+Y157+Y162+Y169+Y174+Y179+Y184+Y190+Y197+Y207+Y215+Y220+Y226+Y232+Y238+Y246+Y252+Y257+Y262+Y269+Y288,"0")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80</v>
      </c>
      <c r="C297" s="197" t="s">
        <v>48</v>
      </c>
      <c r="D297" s="197" t="s">
        <v>48</v>
      </c>
      <c r="E297" s="197" t="s">
        <v>48</v>
      </c>
      <c r="F297" s="197" t="s">
        <v>48</v>
      </c>
      <c r="G297" s="197" t="s">
        <v>48</v>
      </c>
      <c r="H297" s="197" t="s">
        <v>48</v>
      </c>
      <c r="I297" s="197" t="s">
        <v>48</v>
      </c>
      <c r="J297" s="197" t="s">
        <v>48</v>
      </c>
      <c r="K297" s="197" t="s">
        <v>48</v>
      </c>
      <c r="L297" s="197" t="s">
        <v>48</v>
      </c>
      <c r="M297" s="205"/>
      <c r="N297" s="197" t="s">
        <v>48</v>
      </c>
      <c r="O297" s="197" t="s">
        <v>48</v>
      </c>
      <c r="P297" s="197" t="s">
        <v>48</v>
      </c>
      <c r="Q297" s="197" t="s">
        <v>48</v>
      </c>
      <c r="R297" s="197" t="s">
        <v>48</v>
      </c>
      <c r="S297" s="197" t="s">
        <v>48</v>
      </c>
      <c r="T297" s="197" t="s">
        <v>215</v>
      </c>
      <c r="U297" s="197" t="s">
        <v>215</v>
      </c>
      <c r="V297" s="197" t="s">
        <v>215</v>
      </c>
      <c r="W297" s="197" t="s">
        <v>240</v>
      </c>
      <c r="X297" s="197" t="s">
        <v>240</v>
      </c>
      <c r="Y297" s="197" t="s">
        <v>240</v>
      </c>
      <c r="Z297" s="197" t="s">
        <v>240</v>
      </c>
      <c r="AA297" s="197" t="s">
        <v>257</v>
      </c>
      <c r="AB297" s="197" t="s">
        <v>257</v>
      </c>
      <c r="AC297" s="197" t="s">
        <v>257</v>
      </c>
      <c r="AD297" s="197" t="s">
        <v>257</v>
      </c>
      <c r="AE297" s="197" t="s">
        <v>257</v>
      </c>
      <c r="AF297" s="197" t="s">
        <v>257</v>
      </c>
      <c r="AG297" s="197" t="s">
        <v>299</v>
      </c>
      <c r="AH297" s="197" t="s">
        <v>299</v>
      </c>
      <c r="AI297" s="197" t="s">
        <v>310</v>
      </c>
      <c r="AJ297" s="197" t="s">
        <v>310</v>
      </c>
    </row>
    <row r="298" spans="1:36" ht="14.25" customHeight="1" thickTop="1" x14ac:dyDescent="0.2">
      <c r="A298" s="198" t="s">
        <v>10</v>
      </c>
      <c r="B298" s="197" t="s">
        <v>80</v>
      </c>
      <c r="C298" s="197" t="s">
        <v>86</v>
      </c>
      <c r="D298" s="197" t="s">
        <v>98</v>
      </c>
      <c r="E298" s="197" t="s">
        <v>106</v>
      </c>
      <c r="F298" s="197" t="s">
        <v>121</v>
      </c>
      <c r="G298" s="197" t="s">
        <v>136</v>
      </c>
      <c r="H298" s="197" t="s">
        <v>142</v>
      </c>
      <c r="I298" s="197" t="s">
        <v>146</v>
      </c>
      <c r="J298" s="197" t="s">
        <v>152</v>
      </c>
      <c r="K298" s="197" t="s">
        <v>165</v>
      </c>
      <c r="L298" s="197" t="s">
        <v>172</v>
      </c>
      <c r="M298" s="1"/>
      <c r="N298" s="197" t="s">
        <v>183</v>
      </c>
      <c r="O298" s="197" t="s">
        <v>188</v>
      </c>
      <c r="P298" s="197" t="s">
        <v>194</v>
      </c>
      <c r="Q298" s="197" t="s">
        <v>199</v>
      </c>
      <c r="R298" s="197" t="s">
        <v>202</v>
      </c>
      <c r="S298" s="197" t="s">
        <v>212</v>
      </c>
      <c r="T298" s="197" t="s">
        <v>216</v>
      </c>
      <c r="U298" s="197" t="s">
        <v>220</v>
      </c>
      <c r="V298" s="197" t="s">
        <v>223</v>
      </c>
      <c r="W298" s="197" t="s">
        <v>241</v>
      </c>
      <c r="X298" s="197" t="s">
        <v>246</v>
      </c>
      <c r="Y298" s="197" t="s">
        <v>240</v>
      </c>
      <c r="Z298" s="197" t="s">
        <v>254</v>
      </c>
      <c r="AA298" s="197" t="s">
        <v>258</v>
      </c>
      <c r="AB298" s="197" t="s">
        <v>261</v>
      </c>
      <c r="AC298" s="197" t="s">
        <v>268</v>
      </c>
      <c r="AD298" s="197" t="s">
        <v>281</v>
      </c>
      <c r="AE298" s="197" t="s">
        <v>290</v>
      </c>
      <c r="AF298" s="197" t="s">
        <v>293</v>
      </c>
      <c r="AG298" s="197" t="s">
        <v>300</v>
      </c>
      <c r="AH298" s="197" t="s">
        <v>304</v>
      </c>
      <c r="AI298" s="197" t="s">
        <v>310</v>
      </c>
      <c r="AJ298" s="197" t="s">
        <v>329</v>
      </c>
    </row>
    <row r="299" spans="1:36" ht="13.5" thickBot="1" x14ac:dyDescent="0.25">
      <c r="A299" s="199"/>
      <c r="B299" s="197"/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</f>
        <v>0</v>
      </c>
      <c r="E300" s="53">
        <f>IFERROR(W43*H43,"0")+IFERROR(W44*H44,"0")+IFERROR(W45*H45,"0")+IFERROR(W46*H46,"0")+IFERROR(W47*H47,"0")+IFERROR(W48*H48,"0")</f>
        <v>0</v>
      </c>
      <c r="F300" s="53">
        <f>IFERROR(W53*H53,"0")+IFERROR(W54*H54,"0")+IFERROR(W55*H55,"0")+IFERROR(W56*H56,"0")+IFERROR(W57*H57,"0")+IFERROR(W58*H58,"0")+IFERROR(W59*H59,"0")</f>
        <v>0</v>
      </c>
      <c r="G300" s="53">
        <f>IFERROR(W64*H64,"0")+IFERROR(W65*H65,"0")</f>
        <v>0</v>
      </c>
      <c r="H300" s="53">
        <f>IFERROR(W70*H70,"0")</f>
        <v>0</v>
      </c>
      <c r="I300" s="53">
        <f>IFERROR(W75*H75,"0")+IFERROR(W76*H76,"0")</f>
        <v>0</v>
      </c>
      <c r="J300" s="53">
        <f>IFERROR(W81*H81,"0")+IFERROR(W82*H82,"0")+IFERROR(W83*H83,"0")+IFERROR(W84*H84,"0")+IFERROR(W85*H85,"0")+IFERROR(W86*H86,"0")</f>
        <v>0</v>
      </c>
      <c r="K300" s="53">
        <f>IFERROR(W91*H91,"0")+IFERROR(W92*H92,"0")+IFERROR(W93*H93,"0")</f>
        <v>0</v>
      </c>
      <c r="L300" s="53">
        <f>IFERROR(W98*H98,"0")+IFERROR(W99*H99,"0")+IFERROR(W100*H100,"0")+IFERROR(W101*H101,"0")+IFERROR(W102*H102,"0")</f>
        <v>0</v>
      </c>
      <c r="M300" s="1"/>
      <c r="N300" s="53">
        <f>IFERROR(W107*H107,"0")+IFERROR(W108*H108,"0")</f>
        <v>0</v>
      </c>
      <c r="O300" s="53">
        <f>IFERROR(W113*H113,"0")+IFERROR(W114*H114,"0")</f>
        <v>0</v>
      </c>
      <c r="P300" s="53">
        <f>IFERROR(W119*H119,"0")+IFERROR(W120*H120,"0")</f>
        <v>0</v>
      </c>
      <c r="Q300" s="53">
        <f>IFERROR(W125*H125,"0")</f>
        <v>0</v>
      </c>
      <c r="R300" s="53">
        <f>IFERROR(W130*H130,"0")+IFERROR(W131*H131,"0")+IFERROR(W132*H132,"0")</f>
        <v>0</v>
      </c>
      <c r="S300" s="53">
        <f>IFERROR(W137*H137,"0")</f>
        <v>0</v>
      </c>
      <c r="T300" s="53">
        <f>IFERROR(W143*H143,"0")</f>
        <v>0</v>
      </c>
      <c r="U300" s="53">
        <f>IFERROR(W148*H148,"0")</f>
        <v>0</v>
      </c>
      <c r="V300" s="53">
        <f>IFERROR(W153*H153,"0")+IFERROR(W154*H154,"0")+IFERROR(W155*H155,"0")+IFERROR(W156*H156,"0")+IFERROR(W160*H160,"0")+IFERROR(W161*H161,"0")</f>
        <v>0</v>
      </c>
      <c r="W300" s="53">
        <f>IFERROR(W167*H167,"0")+IFERROR(W168*H168,"0")</f>
        <v>0</v>
      </c>
      <c r="X300" s="53">
        <f>IFERROR(W173*H173,"0")</f>
        <v>0</v>
      </c>
      <c r="Y300" s="53">
        <f>IFERROR(W178*H178,"0")</f>
        <v>0</v>
      </c>
      <c r="Z300" s="53">
        <f>IFERROR(W183*H183,"0")</f>
        <v>0</v>
      </c>
      <c r="AA300" s="53">
        <f>IFERROR(W189*H189,"0")</f>
        <v>0</v>
      </c>
      <c r="AB300" s="53">
        <f>IFERROR(W194*H194,"0")+IFERROR(W195*H195,"0")+IFERROR(W196*H196,"0")</f>
        <v>0</v>
      </c>
      <c r="AC300" s="53">
        <f>IFERROR(W201*H201,"0")+IFERROR(W202*H202,"0")+IFERROR(W203*H203,"0")+IFERROR(W204*H204,"0")+IFERROR(W205*H205,"0")+IFERROR(W206*H206,"0")</f>
        <v>0</v>
      </c>
      <c r="AD300" s="53">
        <f>IFERROR(W211*H211,"0")+IFERROR(W212*H212,"0")+IFERROR(W213*H213,"0")+IFERROR(W214*H214,"0")</f>
        <v>0</v>
      </c>
      <c r="AE300" s="53">
        <f>IFERROR(W219*H219,"0")</f>
        <v>0</v>
      </c>
      <c r="AF300" s="53">
        <f>IFERROR(W224*H224,"0")+IFERROR(W225*H225,"0")</f>
        <v>0</v>
      </c>
      <c r="AG300" s="53">
        <f>IFERROR(W231*H231,"0")</f>
        <v>0</v>
      </c>
      <c r="AH300" s="53">
        <f>IFERROR(W236*H236,"0")+IFERROR(W237*H237,"0")</f>
        <v>0</v>
      </c>
      <c r="AI300" s="53">
        <f>IFERROR(W243*H243,"0")+IFERROR(W244*H244,"0")+IFERROR(W245*H245,"0")+IFERROR(W249*H249,"0")+IFERROR(W250*H250,"0")+IFERROR(W251*H251,"0")</f>
        <v>0</v>
      </c>
      <c r="AJ300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jox/LZ46d4O/3swc/rL+2yx5V4cPQFcuGnthpAiWRCb4WqIELrSoMRM2Zd9WgkcFQ0jj9zs8A20EpvwssRk4DQ==" saltValue="94Qv0LwlZHUDsgNnp1m7H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O39:U39"/>
    <mergeCell ref="A39:N40"/>
    <mergeCell ref="O40:U40"/>
    <mergeCell ref="A41:Y41"/>
    <mergeCell ref="A42:Y42"/>
    <mergeCell ref="D43:E43"/>
    <mergeCell ref="O43:S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O246:U246"/>
    <mergeCell ref="A246:N247"/>
    <mergeCell ref="O247:U247"/>
    <mergeCell ref="A248:Y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9"/>
    </row>
    <row r="3" spans="2:8" x14ac:dyDescent="0.2">
      <c r="B3" s="54" t="s">
        <v>397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399</v>
      </c>
      <c r="C6" s="54" t="s">
        <v>400</v>
      </c>
      <c r="D6" s="54" t="s">
        <v>401</v>
      </c>
      <c r="E6" s="54" t="s">
        <v>49</v>
      </c>
    </row>
    <row r="7" spans="2:8" x14ac:dyDescent="0.2">
      <c r="B7" s="54" t="s">
        <v>402</v>
      </c>
      <c r="C7" s="54" t="s">
        <v>403</v>
      </c>
      <c r="D7" s="54" t="s">
        <v>404</v>
      </c>
      <c r="E7" s="54" t="s">
        <v>49</v>
      </c>
    </row>
    <row r="8" spans="2:8" x14ac:dyDescent="0.2">
      <c r="B8" s="54" t="s">
        <v>405</v>
      </c>
      <c r="C8" s="54" t="s">
        <v>406</v>
      </c>
      <c r="D8" s="54" t="s">
        <v>407</v>
      </c>
      <c r="E8" s="54" t="s">
        <v>49</v>
      </c>
    </row>
    <row r="9" spans="2:8" x14ac:dyDescent="0.2">
      <c r="B9" s="54" t="s">
        <v>408</v>
      </c>
      <c r="C9" s="54" t="s">
        <v>409</v>
      </c>
      <c r="D9" s="54" t="s">
        <v>410</v>
      </c>
      <c r="E9" s="54" t="s">
        <v>49</v>
      </c>
    </row>
    <row r="11" spans="2:8" x14ac:dyDescent="0.2">
      <c r="B11" s="54" t="s">
        <v>411</v>
      </c>
      <c r="C11" s="54" t="s">
        <v>400</v>
      </c>
      <c r="D11" s="54" t="s">
        <v>49</v>
      </c>
      <c r="E11" s="54" t="s">
        <v>49</v>
      </c>
    </row>
    <row r="13" spans="2:8" x14ac:dyDescent="0.2">
      <c r="B13" s="54" t="s">
        <v>412</v>
      </c>
      <c r="C13" s="54" t="s">
        <v>403</v>
      </c>
      <c r="D13" s="54" t="s">
        <v>49</v>
      </c>
      <c r="E13" s="54" t="s">
        <v>49</v>
      </c>
    </row>
    <row r="15" spans="2:8" x14ac:dyDescent="0.2">
      <c r="B15" s="54" t="s">
        <v>413</v>
      </c>
      <c r="C15" s="54" t="s">
        <v>406</v>
      </c>
      <c r="D15" s="54" t="s">
        <v>49</v>
      </c>
      <c r="E15" s="54" t="s">
        <v>49</v>
      </c>
    </row>
    <row r="17" spans="2:5" x14ac:dyDescent="0.2">
      <c r="B17" s="54" t="s">
        <v>414</v>
      </c>
      <c r="C17" s="54" t="s">
        <v>409</v>
      </c>
      <c r="D17" s="54" t="s">
        <v>49</v>
      </c>
      <c r="E17" s="54" t="s">
        <v>49</v>
      </c>
    </row>
    <row r="19" spans="2:5" x14ac:dyDescent="0.2">
      <c r="B19" s="54" t="s">
        <v>415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417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418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419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420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421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422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423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424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425</v>
      </c>
      <c r="C29" s="54" t="s">
        <v>49</v>
      </c>
      <c r="D29" s="54" t="s">
        <v>49</v>
      </c>
      <c r="E29" s="54" t="s">
        <v>49</v>
      </c>
    </row>
  </sheetData>
  <sheetProtection algorithmName="SHA-512" hashValue="6fLId7vnPdwhMT+Ka8nSxQ3Sc4QhIcGABk8FUtk70kSPe7NiX4cY6jn7KktOUKDFsZ/tqX/IEF9DqyXi2t9BEg==" saltValue="2rt5fUPPCp9xpZI944Y2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500</vt:i4>
      </vt:variant>
    </vt:vector>
  </HeadingPairs>
  <TitlesOfParts>
    <vt:vector size="5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2024-07-24T06:52:48Z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