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4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заказа'!$B$110:$B$110</definedName>
    <definedName name="ProductId43">'Бланк заказа'!$B$115:$B$115</definedName>
    <definedName name="ProductId44">'Бланк заказа'!$B$116:$B$116</definedName>
    <definedName name="ProductId45">'Бланк заказа'!$B$121:$B$121</definedName>
    <definedName name="ProductId46">'Бланк заказа'!$B$122:$B$122</definedName>
    <definedName name="ProductId47">'Бланк заказа'!$B$127:$B$127</definedName>
    <definedName name="ProductId48">'Бланк заказа'!$B$128:$B$128</definedName>
    <definedName name="ProductId49">'Бланк заказа'!$B$133:$B$133</definedName>
    <definedName name="ProductId5">'Бланк заказа'!$B$31:$B$31</definedName>
    <definedName name="ProductId50">'Бланк заказа'!$B$138:$B$138</definedName>
    <definedName name="ProductId51">'Бланк заказа'!$B$143:$B$143</definedName>
    <definedName name="ProductId52">'Бланк заказа'!$B$144:$B$144</definedName>
    <definedName name="ProductId53">'Бланк заказа'!$B$149:$B$149</definedName>
    <definedName name="ProductId54">'Бланк заказа'!$B$155:$B$155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заказа'!$B$163:$B$163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заказа'!$B$174:$B$174</definedName>
    <definedName name="ProductId62">'Бланк заказа'!$B$175:$B$175</definedName>
    <definedName name="ProductId63">'Бланк заказа'!$B$176:$B$176</definedName>
    <definedName name="ProductId64">'Бланк заказа'!$B$180:$B$180</definedName>
    <definedName name="ProductId65">'Бланк заказа'!$B$185:$B$185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заказа'!$B$194:$B$194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заказа'!$B$201:$B$201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заказа'!$B$242:$B$242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заказа'!$X$110:$X$110</definedName>
    <definedName name="SalesQty43">'Бланк заказа'!$X$115:$X$115</definedName>
    <definedName name="SalesQty44">'Бланк заказа'!$X$116:$X$116</definedName>
    <definedName name="SalesQty45">'Бланк заказа'!$X$121:$X$121</definedName>
    <definedName name="SalesQty46">'Бланк заказа'!$X$122:$X$122</definedName>
    <definedName name="SalesQty47">'Бланк заказа'!$X$127:$X$127</definedName>
    <definedName name="SalesQty48">'Бланк заказа'!$X$128:$X$128</definedName>
    <definedName name="SalesQty49">'Бланк заказа'!$X$133:$X$133</definedName>
    <definedName name="SalesQty5">'Бланк заказа'!$X$31:$X$31</definedName>
    <definedName name="SalesQty50">'Бланк заказа'!$X$138:$X$138</definedName>
    <definedName name="SalesQty51">'Бланк заказа'!$X$143:$X$143</definedName>
    <definedName name="SalesQty52">'Бланк заказа'!$X$144:$X$144</definedName>
    <definedName name="SalesQty53">'Бланк заказа'!$X$149:$X$149</definedName>
    <definedName name="SalesQty54">'Бланк заказа'!$X$155:$X$155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заказа'!$X$163:$X$163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заказа'!$X$174:$X$174</definedName>
    <definedName name="SalesQty62">'Бланк заказа'!$X$175:$X$175</definedName>
    <definedName name="SalesQty63">'Бланк заказа'!$X$176:$X$176</definedName>
    <definedName name="SalesQty64">'Бланк заказа'!$X$180:$X$180</definedName>
    <definedName name="SalesQty65">'Бланк заказа'!$X$185:$X$185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заказа'!$X$194:$X$194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заказа'!$X$201:$X$201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заказа'!$X$242:$X$242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заказа'!$Y$110:$Y$110</definedName>
    <definedName name="SalesRoundBox43">'Бланк заказа'!$Y$115:$Y$115</definedName>
    <definedName name="SalesRoundBox44">'Бланк заказа'!$Y$116:$Y$116</definedName>
    <definedName name="SalesRoundBox45">'Бланк заказа'!$Y$121:$Y$121</definedName>
    <definedName name="SalesRoundBox46">'Бланк заказа'!$Y$122:$Y$122</definedName>
    <definedName name="SalesRoundBox47">'Бланк заказа'!$Y$127:$Y$127</definedName>
    <definedName name="SalesRoundBox48">'Бланк заказа'!$Y$128:$Y$128</definedName>
    <definedName name="SalesRoundBox49">'Бланк заказа'!$Y$133:$Y$133</definedName>
    <definedName name="SalesRoundBox5">'Бланк заказа'!$Y$31:$Y$31</definedName>
    <definedName name="SalesRoundBox50">'Бланк заказа'!$Y$138:$Y$138</definedName>
    <definedName name="SalesRoundBox51">'Бланк заказа'!$Y$143:$Y$143</definedName>
    <definedName name="SalesRoundBox52">'Бланк заказа'!$Y$144:$Y$144</definedName>
    <definedName name="SalesRoundBox53">'Бланк заказа'!$Y$149:$Y$149</definedName>
    <definedName name="SalesRoundBox54">'Бланк заказа'!$Y$155:$Y$155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заказа'!$Y$163:$Y$163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заказа'!$Y$174:$Y$174</definedName>
    <definedName name="SalesRoundBox62">'Бланк заказа'!$Y$175:$Y$175</definedName>
    <definedName name="SalesRoundBox63">'Бланк заказа'!$Y$176:$Y$176</definedName>
    <definedName name="SalesRoundBox64">'Бланк заказа'!$Y$180:$Y$180</definedName>
    <definedName name="SalesRoundBox65">'Бланк заказа'!$Y$185:$Y$185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заказа'!$Y$194:$Y$194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заказа'!$Y$201:$Y$201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заказа'!$Y$242:$Y$242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заказа'!$W$110:$W$110</definedName>
    <definedName name="UnitOfMeasure43">'Бланк заказа'!$W$115:$W$115</definedName>
    <definedName name="UnitOfMeasure44">'Бланк заказа'!$W$116:$W$116</definedName>
    <definedName name="UnitOfMeasure45">'Бланк заказа'!$W$121:$W$121</definedName>
    <definedName name="UnitOfMeasure46">'Бланк заказа'!$W$122:$W$122</definedName>
    <definedName name="UnitOfMeasure47">'Бланк заказа'!$W$127:$W$127</definedName>
    <definedName name="UnitOfMeasure48">'Бланк заказа'!$W$128:$W$128</definedName>
    <definedName name="UnitOfMeasure49">'Бланк заказа'!$W$133:$W$133</definedName>
    <definedName name="UnitOfMeasure5">'Бланк заказа'!$W$31:$W$31</definedName>
    <definedName name="UnitOfMeasure50">'Бланк заказа'!$W$138:$W$138</definedName>
    <definedName name="UnitOfMeasure51">'Бланк заказа'!$W$143:$W$143</definedName>
    <definedName name="UnitOfMeasure52">'Бланк заказа'!$W$144:$W$144</definedName>
    <definedName name="UnitOfMeasure53">'Бланк заказа'!$W$149:$W$149</definedName>
    <definedName name="UnitOfMeasure54">'Бланк заказа'!$W$155:$W$155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заказа'!$W$163:$W$163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заказа'!$W$174:$W$174</definedName>
    <definedName name="UnitOfMeasure62">'Бланк заказа'!$W$175:$W$175</definedName>
    <definedName name="UnitOfMeasure63">'Бланк заказа'!$W$176:$W$176</definedName>
    <definedName name="UnitOfMeasure64">'Бланк заказа'!$W$180:$W$180</definedName>
    <definedName name="UnitOfMeasure65">'Бланк заказа'!$W$185:$W$185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заказа'!$W$194:$W$194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заказа'!$W$201:$W$201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заказа'!$W$242:$W$242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L335" i="2" l="1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P322" i="2"/>
  <c r="BO322" i="2"/>
  <c r="BM322" i="2"/>
  <c r="Z322" i="2"/>
  <c r="Z323" i="2" s="1"/>
  <c r="Y322" i="2"/>
  <c r="BN322" i="2" s="1"/>
  <c r="X319" i="2"/>
  <c r="X318" i="2"/>
  <c r="BO317" i="2"/>
  <c r="BM317" i="2"/>
  <c r="Z317" i="2"/>
  <c r="Y317" i="2"/>
  <c r="BP317" i="2" s="1"/>
  <c r="BP316" i="2"/>
  <c r="BO316" i="2"/>
  <c r="BN316" i="2"/>
  <c r="BM316" i="2"/>
  <c r="Z316" i="2"/>
  <c r="Y316" i="2"/>
  <c r="BO315" i="2"/>
  <c r="BM315" i="2"/>
  <c r="Z315" i="2"/>
  <c r="Y315" i="2"/>
  <c r="BP315" i="2" s="1"/>
  <c r="BO314" i="2"/>
  <c r="BM314" i="2"/>
  <c r="Z314" i="2"/>
  <c r="Y314" i="2"/>
  <c r="BP314" i="2" s="1"/>
  <c r="BP313" i="2"/>
  <c r="BO313" i="2"/>
  <c r="BN313" i="2"/>
  <c r="BM313" i="2"/>
  <c r="Z313" i="2"/>
  <c r="Y313" i="2"/>
  <c r="BO312" i="2"/>
  <c r="BM312" i="2"/>
  <c r="Z312" i="2"/>
  <c r="Y312" i="2"/>
  <c r="BP312" i="2" s="1"/>
  <c r="BO311" i="2"/>
  <c r="BM311" i="2"/>
  <c r="Z311" i="2"/>
  <c r="Y311" i="2"/>
  <c r="BP311" i="2" s="1"/>
  <c r="BP310" i="2"/>
  <c r="BO310" i="2"/>
  <c r="BN310" i="2"/>
  <c r="BM310" i="2"/>
  <c r="Z310" i="2"/>
  <c r="Y310" i="2"/>
  <c r="BO309" i="2"/>
  <c r="BM309" i="2"/>
  <c r="Z309" i="2"/>
  <c r="Y309" i="2"/>
  <c r="BP309" i="2" s="1"/>
  <c r="BO308" i="2"/>
  <c r="BM308" i="2"/>
  <c r="Z308" i="2"/>
  <c r="Y308" i="2"/>
  <c r="BP308" i="2" s="1"/>
  <c r="BP307" i="2"/>
  <c r="BO307" i="2"/>
  <c r="BN307" i="2"/>
  <c r="BM307" i="2"/>
  <c r="Z307" i="2"/>
  <c r="Y307" i="2"/>
  <c r="BO306" i="2"/>
  <c r="BM306" i="2"/>
  <c r="Z306" i="2"/>
  <c r="Y306" i="2"/>
  <c r="BP306" i="2" s="1"/>
  <c r="BO305" i="2"/>
  <c r="BM305" i="2"/>
  <c r="Z305" i="2"/>
  <c r="Y305" i="2"/>
  <c r="BP305" i="2" s="1"/>
  <c r="BP304" i="2"/>
  <c r="BO304" i="2"/>
  <c r="BN304" i="2"/>
  <c r="BM304" i="2"/>
  <c r="Z304" i="2"/>
  <c r="Y304" i="2"/>
  <c r="BO303" i="2"/>
  <c r="BM303" i="2"/>
  <c r="Z303" i="2"/>
  <c r="Y303" i="2"/>
  <c r="BP303" i="2" s="1"/>
  <c r="BO302" i="2"/>
  <c r="BM302" i="2"/>
  <c r="Z302" i="2"/>
  <c r="Y302" i="2"/>
  <c r="BP302" i="2" s="1"/>
  <c r="BP301" i="2"/>
  <c r="BO301" i="2"/>
  <c r="BN301" i="2"/>
  <c r="BM301" i="2"/>
  <c r="Z301" i="2"/>
  <c r="Y301" i="2"/>
  <c r="BO300" i="2"/>
  <c r="BM300" i="2"/>
  <c r="Z300" i="2"/>
  <c r="Y300" i="2"/>
  <c r="BP300" i="2" s="1"/>
  <c r="BO299" i="2"/>
  <c r="BM299" i="2"/>
  <c r="Z299" i="2"/>
  <c r="Y299" i="2"/>
  <c r="BP299" i="2" s="1"/>
  <c r="BP298" i="2"/>
  <c r="BO298" i="2"/>
  <c r="BN298" i="2"/>
  <c r="BM298" i="2"/>
  <c r="Z298" i="2"/>
  <c r="Y298" i="2"/>
  <c r="BO297" i="2"/>
  <c r="BM297" i="2"/>
  <c r="Z297" i="2"/>
  <c r="Z318" i="2" s="1"/>
  <c r="Y297" i="2"/>
  <c r="BP297" i="2" s="1"/>
  <c r="X295" i="2"/>
  <c r="X294" i="2"/>
  <c r="BO293" i="2"/>
  <c r="BN293" i="2"/>
  <c r="BM293" i="2"/>
  <c r="Z293" i="2"/>
  <c r="Y293" i="2"/>
  <c r="BP293" i="2" s="1"/>
  <c r="P293" i="2"/>
  <c r="BO292" i="2"/>
  <c r="BM292" i="2"/>
  <c r="Z292" i="2"/>
  <c r="Y292" i="2"/>
  <c r="BP292" i="2" s="1"/>
  <c r="BO291" i="2"/>
  <c r="BM291" i="2"/>
  <c r="Z291" i="2"/>
  <c r="Z294" i="2" s="1"/>
  <c r="Y291" i="2"/>
  <c r="Y295" i="2" s="1"/>
  <c r="Y289" i="2"/>
  <c r="X289" i="2"/>
  <c r="Z288" i="2"/>
  <c r="Y288" i="2"/>
  <c r="X288" i="2"/>
  <c r="BP287" i="2"/>
  <c r="BO287" i="2"/>
  <c r="BN287" i="2"/>
  <c r="BM287" i="2"/>
  <c r="Z287" i="2"/>
  <c r="Y287" i="2"/>
  <c r="BP286" i="2"/>
  <c r="BO286" i="2"/>
  <c r="BN286" i="2"/>
  <c r="BM286" i="2"/>
  <c r="Z286" i="2"/>
  <c r="Y286" i="2"/>
  <c r="Y284" i="2"/>
  <c r="X284" i="2"/>
  <c r="Z283" i="2"/>
  <c r="Y283" i="2"/>
  <c r="X283" i="2"/>
  <c r="BP282" i="2"/>
  <c r="BO282" i="2"/>
  <c r="BN282" i="2"/>
  <c r="BM282" i="2"/>
  <c r="Z282" i="2"/>
  <c r="Y282" i="2"/>
  <c r="X280" i="2"/>
  <c r="X279" i="2"/>
  <c r="BO278" i="2"/>
  <c r="BM278" i="2"/>
  <c r="Z278" i="2"/>
  <c r="Y278" i="2"/>
  <c r="Y279" i="2" s="1"/>
  <c r="BP277" i="2"/>
  <c r="BO277" i="2"/>
  <c r="BN277" i="2"/>
  <c r="BM277" i="2"/>
  <c r="Z277" i="2"/>
  <c r="Y277" i="2"/>
  <c r="BO276" i="2"/>
  <c r="BN276" i="2"/>
  <c r="BM276" i="2"/>
  <c r="Z276" i="2"/>
  <c r="Z279" i="2" s="1"/>
  <c r="Y276" i="2"/>
  <c r="BP276" i="2" s="1"/>
  <c r="Y272" i="2"/>
  <c r="X272" i="2"/>
  <c r="Y271" i="2"/>
  <c r="X271" i="2"/>
  <c r="BP270" i="2"/>
  <c r="BO270" i="2"/>
  <c r="BN270" i="2"/>
  <c r="BM270" i="2"/>
  <c r="Z270" i="2"/>
  <c r="Z271" i="2" s="1"/>
  <c r="Y270" i="2"/>
  <c r="P270" i="2"/>
  <c r="X268" i="2"/>
  <c r="X267" i="2"/>
  <c r="BO266" i="2"/>
  <c r="BM266" i="2"/>
  <c r="Z266" i="2"/>
  <c r="Z267" i="2" s="1"/>
  <c r="Y266" i="2"/>
  <c r="Y268" i="2" s="1"/>
  <c r="Y262" i="2"/>
  <c r="X262" i="2"/>
  <c r="Y261" i="2"/>
  <c r="X261" i="2"/>
  <c r="BO260" i="2"/>
  <c r="BN260" i="2"/>
  <c r="BM260" i="2"/>
  <c r="Z260" i="2"/>
  <c r="Z261" i="2" s="1"/>
  <c r="Y260" i="2"/>
  <c r="BP260" i="2" s="1"/>
  <c r="P260" i="2"/>
  <c r="X257" i="2"/>
  <c r="X256" i="2"/>
  <c r="BP255" i="2"/>
  <c r="BO255" i="2"/>
  <c r="BM255" i="2"/>
  <c r="Z255" i="2"/>
  <c r="Y255" i="2"/>
  <c r="BN255" i="2" s="1"/>
  <c r="P255" i="2"/>
  <c r="BO254" i="2"/>
  <c r="BM254" i="2"/>
  <c r="Z254" i="2"/>
  <c r="Z256" i="2" s="1"/>
  <c r="Y254" i="2"/>
  <c r="BP254" i="2" s="1"/>
  <c r="P254" i="2"/>
  <c r="Y250" i="2"/>
  <c r="X250" i="2"/>
  <c r="Y249" i="2"/>
  <c r="X249" i="2"/>
  <c r="BP248" i="2"/>
  <c r="BO248" i="2"/>
  <c r="BN248" i="2"/>
  <c r="BM248" i="2"/>
  <c r="Z248" i="2"/>
  <c r="Z249" i="2" s="1"/>
  <c r="Y248" i="2"/>
  <c r="P248" i="2"/>
  <c r="X244" i="2"/>
  <c r="X243" i="2"/>
  <c r="BO242" i="2"/>
  <c r="BM242" i="2"/>
  <c r="Z242" i="2"/>
  <c r="Z243" i="2" s="1"/>
  <c r="Y242" i="2"/>
  <c r="BP242" i="2" s="1"/>
  <c r="P242" i="2"/>
  <c r="BO241" i="2"/>
  <c r="BN241" i="2"/>
  <c r="BM241" i="2"/>
  <c r="Z241" i="2"/>
  <c r="Y241" i="2"/>
  <c r="BP241" i="2" s="1"/>
  <c r="P241" i="2"/>
  <c r="X238" i="2"/>
  <c r="X237" i="2"/>
  <c r="BO236" i="2"/>
  <c r="BM236" i="2"/>
  <c r="Z236" i="2"/>
  <c r="Z237" i="2" s="1"/>
  <c r="Y236" i="2"/>
  <c r="Y238" i="2" s="1"/>
  <c r="P236" i="2"/>
  <c r="X233" i="2"/>
  <c r="X232" i="2"/>
  <c r="BO231" i="2"/>
  <c r="BN231" i="2"/>
  <c r="BM231" i="2"/>
  <c r="Z231" i="2"/>
  <c r="Y231" i="2"/>
  <c r="BP231" i="2" s="1"/>
  <c r="BO230" i="2"/>
  <c r="BM230" i="2"/>
  <c r="Z230" i="2"/>
  <c r="Z232" i="2" s="1"/>
  <c r="Y230" i="2"/>
  <c r="Y233" i="2" s="1"/>
  <c r="BP229" i="2"/>
  <c r="BO229" i="2"/>
  <c r="BN229" i="2"/>
  <c r="BM229" i="2"/>
  <c r="Z229" i="2"/>
  <c r="Y229" i="2"/>
  <c r="Y232" i="2" s="1"/>
  <c r="X226" i="2"/>
  <c r="X225" i="2"/>
  <c r="BO224" i="2"/>
  <c r="BM224" i="2"/>
  <c r="Z224" i="2"/>
  <c r="Z225" i="2" s="1"/>
  <c r="Y224" i="2"/>
  <c r="Y226" i="2" s="1"/>
  <c r="P224" i="2"/>
  <c r="X221" i="2"/>
  <c r="X220" i="2"/>
  <c r="BO219" i="2"/>
  <c r="BN219" i="2"/>
  <c r="BM219" i="2"/>
  <c r="Z219" i="2"/>
  <c r="Y219" i="2"/>
  <c r="BP219" i="2" s="1"/>
  <c r="P219" i="2"/>
  <c r="BO218" i="2"/>
  <c r="BM218" i="2"/>
  <c r="Z218" i="2"/>
  <c r="Z220" i="2" s="1"/>
  <c r="Y218" i="2"/>
  <c r="Y221" i="2" s="1"/>
  <c r="P218" i="2"/>
  <c r="BP217" i="2"/>
  <c r="BO217" i="2"/>
  <c r="BN217" i="2"/>
  <c r="BM217" i="2"/>
  <c r="Z217" i="2"/>
  <c r="Y217" i="2"/>
  <c r="P217" i="2"/>
  <c r="BP216" i="2"/>
  <c r="BO216" i="2"/>
  <c r="BN216" i="2"/>
  <c r="BM216" i="2"/>
  <c r="Z216" i="2"/>
  <c r="Y216" i="2"/>
  <c r="P216" i="2"/>
  <c r="X213" i="2"/>
  <c r="Z212" i="2"/>
  <c r="X212" i="2"/>
  <c r="BP211" i="2"/>
  <c r="BO211" i="2"/>
  <c r="BM211" i="2"/>
  <c r="Z211" i="2"/>
  <c r="Y211" i="2"/>
  <c r="BN211" i="2" s="1"/>
  <c r="P211" i="2"/>
  <c r="BO210" i="2"/>
  <c r="BN210" i="2"/>
  <c r="BM210" i="2"/>
  <c r="Z210" i="2"/>
  <c r="Y210" i="2"/>
  <c r="BP210" i="2" s="1"/>
  <c r="P210" i="2"/>
  <c r="BP209" i="2"/>
  <c r="BO209" i="2"/>
  <c r="BM209" i="2"/>
  <c r="Z209" i="2"/>
  <c r="Y209" i="2"/>
  <c r="BN209" i="2" s="1"/>
  <c r="P209" i="2"/>
  <c r="BO208" i="2"/>
  <c r="BN208" i="2"/>
  <c r="BM208" i="2"/>
  <c r="Z208" i="2"/>
  <c r="Y208" i="2"/>
  <c r="BP208" i="2" s="1"/>
  <c r="P208" i="2"/>
  <c r="BO207" i="2"/>
  <c r="BM207" i="2"/>
  <c r="Z207" i="2"/>
  <c r="Y207" i="2"/>
  <c r="Y212" i="2" s="1"/>
  <c r="P207" i="2"/>
  <c r="BP206" i="2"/>
  <c r="BO206" i="2"/>
  <c r="BN206" i="2"/>
  <c r="BM206" i="2"/>
  <c r="Z206" i="2"/>
  <c r="Y206" i="2"/>
  <c r="P206" i="2"/>
  <c r="Y203" i="2"/>
  <c r="X203" i="2"/>
  <c r="X202" i="2"/>
  <c r="BO201" i="2"/>
  <c r="BN201" i="2"/>
  <c r="BM201" i="2"/>
  <c r="Z201" i="2"/>
  <c r="Z202" i="2" s="1"/>
  <c r="Y201" i="2"/>
  <c r="BP201" i="2" s="1"/>
  <c r="P201" i="2"/>
  <c r="BP200" i="2"/>
  <c r="BO200" i="2"/>
  <c r="BM200" i="2"/>
  <c r="Z200" i="2"/>
  <c r="Y200" i="2"/>
  <c r="BN200" i="2" s="1"/>
  <c r="P200" i="2"/>
  <c r="BO199" i="2"/>
  <c r="BN199" i="2"/>
  <c r="BM199" i="2"/>
  <c r="Z199" i="2"/>
  <c r="Y199" i="2"/>
  <c r="BP199" i="2" s="1"/>
  <c r="P199" i="2"/>
  <c r="Y196" i="2"/>
  <c r="X196" i="2"/>
  <c r="X195" i="2"/>
  <c r="BO194" i="2"/>
  <c r="BM194" i="2"/>
  <c r="Z194" i="2"/>
  <c r="Y194" i="2"/>
  <c r="Y195" i="2" s="1"/>
  <c r="BO193" i="2"/>
  <c r="BN193" i="2"/>
  <c r="BM193" i="2"/>
  <c r="Z193" i="2"/>
  <c r="Y193" i="2"/>
  <c r="BP193" i="2" s="1"/>
  <c r="P193" i="2"/>
  <c r="BP192" i="2"/>
  <c r="BO192" i="2"/>
  <c r="BM192" i="2"/>
  <c r="Z192" i="2"/>
  <c r="Z195" i="2" s="1"/>
  <c r="Y192" i="2"/>
  <c r="BN192" i="2" s="1"/>
  <c r="P192" i="2"/>
  <c r="BO191" i="2"/>
  <c r="BN191" i="2"/>
  <c r="BM191" i="2"/>
  <c r="Z191" i="2"/>
  <c r="Y191" i="2"/>
  <c r="BP191" i="2" s="1"/>
  <c r="P191" i="2"/>
  <c r="Y187" i="2"/>
  <c r="X187" i="2"/>
  <c r="Y186" i="2"/>
  <c r="X186" i="2"/>
  <c r="BP185" i="2"/>
  <c r="BO185" i="2"/>
  <c r="BN185" i="2"/>
  <c r="BM185" i="2"/>
  <c r="Z185" i="2"/>
  <c r="Z186" i="2" s="1"/>
  <c r="Y185" i="2"/>
  <c r="P185" i="2"/>
  <c r="X182" i="2"/>
  <c r="X181" i="2"/>
  <c r="BO180" i="2"/>
  <c r="BM180" i="2"/>
  <c r="Z180" i="2"/>
  <c r="Z181" i="2" s="1"/>
  <c r="Y180" i="2"/>
  <c r="Y182" i="2" s="1"/>
  <c r="Y178" i="2"/>
  <c r="X178" i="2"/>
  <c r="X177" i="2"/>
  <c r="BO176" i="2"/>
  <c r="BM176" i="2"/>
  <c r="Z176" i="2"/>
  <c r="Z177" i="2" s="1"/>
  <c r="Y176" i="2"/>
  <c r="BP176" i="2" s="1"/>
  <c r="P176" i="2"/>
  <c r="BO175" i="2"/>
  <c r="BM175" i="2"/>
  <c r="Z175" i="2"/>
  <c r="Y175" i="2"/>
  <c r="Y177" i="2" s="1"/>
  <c r="P175" i="2"/>
  <c r="BP174" i="2"/>
  <c r="BO174" i="2"/>
  <c r="BN174" i="2"/>
  <c r="BM174" i="2"/>
  <c r="Z174" i="2"/>
  <c r="Y174" i="2"/>
  <c r="P174" i="2"/>
  <c r="X170" i="2"/>
  <c r="X169" i="2"/>
  <c r="BO168" i="2"/>
  <c r="BM168" i="2"/>
  <c r="Z168" i="2"/>
  <c r="Y168" i="2"/>
  <c r="Y170" i="2" s="1"/>
  <c r="P168" i="2"/>
  <c r="BP167" i="2"/>
  <c r="BO167" i="2"/>
  <c r="BN167" i="2"/>
  <c r="BM167" i="2"/>
  <c r="Z167" i="2"/>
  <c r="Z169" i="2" s="1"/>
  <c r="Y167" i="2"/>
  <c r="P167" i="2"/>
  <c r="Y165" i="2"/>
  <c r="X165" i="2"/>
  <c r="X164" i="2"/>
  <c r="BO163" i="2"/>
  <c r="BN163" i="2"/>
  <c r="BM163" i="2"/>
  <c r="Z163" i="2"/>
  <c r="Y163" i="2"/>
  <c r="BP163" i="2" s="1"/>
  <c r="P163" i="2"/>
  <c r="BO162" i="2"/>
  <c r="BM162" i="2"/>
  <c r="Z162" i="2"/>
  <c r="Y162" i="2"/>
  <c r="BP162" i="2" s="1"/>
  <c r="P162" i="2"/>
  <c r="BP161" i="2"/>
  <c r="BO161" i="2"/>
  <c r="BN161" i="2"/>
  <c r="BM161" i="2"/>
  <c r="Z161" i="2"/>
  <c r="Y161" i="2"/>
  <c r="BP160" i="2"/>
  <c r="BO160" i="2"/>
  <c r="BN160" i="2"/>
  <c r="BM160" i="2"/>
  <c r="Z160" i="2"/>
  <c r="Z164" i="2" s="1"/>
  <c r="Y160" i="2"/>
  <c r="Y164" i="2" s="1"/>
  <c r="Y157" i="2"/>
  <c r="X157" i="2"/>
  <c r="Y156" i="2"/>
  <c r="X156" i="2"/>
  <c r="BP155" i="2"/>
  <c r="BO155" i="2"/>
  <c r="BN155" i="2"/>
  <c r="BM155" i="2"/>
  <c r="Z155" i="2"/>
  <c r="Z156" i="2" s="1"/>
  <c r="Y155" i="2"/>
  <c r="X151" i="2"/>
  <c r="Z150" i="2"/>
  <c r="Y150" i="2"/>
  <c r="X150" i="2"/>
  <c r="BP149" i="2"/>
  <c r="BO149" i="2"/>
  <c r="BN149" i="2"/>
  <c r="BM149" i="2"/>
  <c r="Z149" i="2"/>
  <c r="Y149" i="2"/>
  <c r="Y151" i="2" s="1"/>
  <c r="P149" i="2"/>
  <c r="Y146" i="2"/>
  <c r="X146" i="2"/>
  <c r="X145" i="2"/>
  <c r="BO144" i="2"/>
  <c r="BN144" i="2"/>
  <c r="BM144" i="2"/>
  <c r="Z144" i="2"/>
  <c r="Z145" i="2" s="1"/>
  <c r="Y144" i="2"/>
  <c r="BP144" i="2" s="1"/>
  <c r="P144" i="2"/>
  <c r="BP143" i="2"/>
  <c r="BO143" i="2"/>
  <c r="BM143" i="2"/>
  <c r="Z143" i="2"/>
  <c r="Y143" i="2"/>
  <c r="BN143" i="2" s="1"/>
  <c r="P143" i="2"/>
  <c r="X140" i="2"/>
  <c r="X139" i="2"/>
  <c r="BO138" i="2"/>
  <c r="BN138" i="2"/>
  <c r="BM138" i="2"/>
  <c r="Z138" i="2"/>
  <c r="Z139" i="2" s="1"/>
  <c r="Y138" i="2"/>
  <c r="Y140" i="2" s="1"/>
  <c r="P138" i="2"/>
  <c r="Y135" i="2"/>
  <c r="X135" i="2"/>
  <c r="Y134" i="2"/>
  <c r="X134" i="2"/>
  <c r="BP133" i="2"/>
  <c r="BO133" i="2"/>
  <c r="BN133" i="2"/>
  <c r="BM133" i="2"/>
  <c r="Z133" i="2"/>
  <c r="Z134" i="2" s="1"/>
  <c r="Y133" i="2"/>
  <c r="X130" i="2"/>
  <c r="Z129" i="2"/>
  <c r="Y129" i="2"/>
  <c r="X129" i="2"/>
  <c r="BP128" i="2"/>
  <c r="BO128" i="2"/>
  <c r="BN128" i="2"/>
  <c r="BM128" i="2"/>
  <c r="Z128" i="2"/>
  <c r="Y128" i="2"/>
  <c r="Y130" i="2" s="1"/>
  <c r="P128" i="2"/>
  <c r="BP127" i="2"/>
  <c r="BO127" i="2"/>
  <c r="BN127" i="2"/>
  <c r="BM127" i="2"/>
  <c r="Z127" i="2"/>
  <c r="Y127" i="2"/>
  <c r="P127" i="2"/>
  <c r="Y124" i="2"/>
  <c r="X124" i="2"/>
  <c r="Z123" i="2"/>
  <c r="X123" i="2"/>
  <c r="BP122" i="2"/>
  <c r="BO122" i="2"/>
  <c r="BM122" i="2"/>
  <c r="Z122" i="2"/>
  <c r="Y122" i="2"/>
  <c r="Y123" i="2" s="1"/>
  <c r="P122" i="2"/>
  <c r="BP121" i="2"/>
  <c r="BO121" i="2"/>
  <c r="BN121" i="2"/>
  <c r="BM121" i="2"/>
  <c r="Z121" i="2"/>
  <c r="Y121" i="2"/>
  <c r="P121" i="2"/>
  <c r="Y118" i="2"/>
  <c r="X118" i="2"/>
  <c r="X117" i="2"/>
  <c r="BO116" i="2"/>
  <c r="BM116" i="2"/>
  <c r="Z116" i="2"/>
  <c r="Z117" i="2" s="1"/>
  <c r="Y116" i="2"/>
  <c r="Y117" i="2" s="1"/>
  <c r="P116" i="2"/>
  <c r="BO115" i="2"/>
  <c r="BM115" i="2"/>
  <c r="Z115" i="2"/>
  <c r="Y115" i="2"/>
  <c r="BP115" i="2" s="1"/>
  <c r="P115" i="2"/>
  <c r="Y112" i="2"/>
  <c r="X112" i="2"/>
  <c r="Z111" i="2"/>
  <c r="X111" i="2"/>
  <c r="BO110" i="2"/>
  <c r="BM110" i="2"/>
  <c r="Z110" i="2"/>
  <c r="Y110" i="2"/>
  <c r="BP110" i="2" s="1"/>
  <c r="P110" i="2"/>
  <c r="BO109" i="2"/>
  <c r="BM109" i="2"/>
  <c r="Z109" i="2"/>
  <c r="Y109" i="2"/>
  <c r="Y111" i="2" s="1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BO106" i="2"/>
  <c r="BN106" i="2"/>
  <c r="BM106" i="2"/>
  <c r="Z106" i="2"/>
  <c r="Y106" i="2"/>
  <c r="BP106" i="2" s="1"/>
  <c r="P106" i="2"/>
  <c r="BO105" i="2"/>
  <c r="BM105" i="2"/>
  <c r="Z105" i="2"/>
  <c r="Y105" i="2"/>
  <c r="BP105" i="2" s="1"/>
  <c r="P105" i="2"/>
  <c r="X102" i="2"/>
  <c r="X101" i="2"/>
  <c r="BO100" i="2"/>
  <c r="BN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Z101" i="2" s="1"/>
  <c r="Y98" i="2"/>
  <c r="Y102" i="2" s="1"/>
  <c r="P98" i="2"/>
  <c r="X95" i="2"/>
  <c r="X94" i="2"/>
  <c r="BO93" i="2"/>
  <c r="BM93" i="2"/>
  <c r="Z93" i="2"/>
  <c r="Y93" i="2"/>
  <c r="BP93" i="2" s="1"/>
  <c r="P93" i="2"/>
  <c r="BO92" i="2"/>
  <c r="BM92" i="2"/>
  <c r="Z92" i="2"/>
  <c r="Z94" i="2" s="1"/>
  <c r="Y92" i="2"/>
  <c r="BP92" i="2" s="1"/>
  <c r="P92" i="2"/>
  <c r="BP91" i="2"/>
  <c r="BO91" i="2"/>
  <c r="BN91" i="2"/>
  <c r="BM91" i="2"/>
  <c r="Z91" i="2"/>
  <c r="Y91" i="2"/>
  <c r="P91" i="2"/>
  <c r="BP90" i="2"/>
  <c r="BO90" i="2"/>
  <c r="BN90" i="2"/>
  <c r="BM90" i="2"/>
  <c r="Z90" i="2"/>
  <c r="Y90" i="2"/>
  <c r="BO89" i="2"/>
  <c r="BN89" i="2"/>
  <c r="BM89" i="2"/>
  <c r="Z89" i="2"/>
  <c r="Y89" i="2"/>
  <c r="BP89" i="2" s="1"/>
  <c r="P89" i="2"/>
  <c r="BO88" i="2"/>
  <c r="BM88" i="2"/>
  <c r="Z88" i="2"/>
  <c r="Y88" i="2"/>
  <c r="Y95" i="2" s="1"/>
  <c r="X85" i="2"/>
  <c r="X84" i="2"/>
  <c r="BO83" i="2"/>
  <c r="BN83" i="2"/>
  <c r="BM83" i="2"/>
  <c r="Z83" i="2"/>
  <c r="Y83" i="2"/>
  <c r="BP83" i="2" s="1"/>
  <c r="P83" i="2"/>
  <c r="BO82" i="2"/>
  <c r="BM82" i="2"/>
  <c r="Z82" i="2"/>
  <c r="Z84" i="2" s="1"/>
  <c r="Y82" i="2"/>
  <c r="BP82" i="2" s="1"/>
  <c r="P82" i="2"/>
  <c r="X79" i="2"/>
  <c r="X78" i="2"/>
  <c r="BO77" i="2"/>
  <c r="BM77" i="2"/>
  <c r="Z77" i="2"/>
  <c r="Z78" i="2" s="1"/>
  <c r="Y77" i="2"/>
  <c r="BN77" i="2" s="1"/>
  <c r="X74" i="2"/>
  <c r="X73" i="2"/>
  <c r="BP72" i="2"/>
  <c r="BO72" i="2"/>
  <c r="BN72" i="2"/>
  <c r="BM72" i="2"/>
  <c r="Z72" i="2"/>
  <c r="Y72" i="2"/>
  <c r="P72" i="2"/>
  <c r="BO71" i="2"/>
  <c r="BM71" i="2"/>
  <c r="Z71" i="2"/>
  <c r="Z73" i="2" s="1"/>
  <c r="Y71" i="2"/>
  <c r="Y74" i="2" s="1"/>
  <c r="P71" i="2"/>
  <c r="X68" i="2"/>
  <c r="X67" i="2"/>
  <c r="BP66" i="2"/>
  <c r="BO66" i="2"/>
  <c r="BN66" i="2"/>
  <c r="BM66" i="2"/>
  <c r="Z66" i="2"/>
  <c r="Y66" i="2"/>
  <c r="BO65" i="2"/>
  <c r="BM65" i="2"/>
  <c r="Z65" i="2"/>
  <c r="Y65" i="2"/>
  <c r="BN65" i="2" s="1"/>
  <c r="BO64" i="2"/>
  <c r="BM64" i="2"/>
  <c r="Z64" i="2"/>
  <c r="Z67" i="2" s="1"/>
  <c r="Y64" i="2"/>
  <c r="BP64" i="2" s="1"/>
  <c r="X62" i="2"/>
  <c r="X61" i="2"/>
  <c r="BO60" i="2"/>
  <c r="BN60" i="2"/>
  <c r="BM60" i="2"/>
  <c r="Z60" i="2"/>
  <c r="Z61" i="2" s="1"/>
  <c r="Y60" i="2"/>
  <c r="Y62" i="2" s="1"/>
  <c r="Y58" i="2"/>
  <c r="X58" i="2"/>
  <c r="X57" i="2"/>
  <c r="BO56" i="2"/>
  <c r="BM56" i="2"/>
  <c r="Z56" i="2"/>
  <c r="Z57" i="2" s="1"/>
  <c r="Y56" i="2"/>
  <c r="BP56" i="2" s="1"/>
  <c r="X53" i="2"/>
  <c r="Y52" i="2"/>
  <c r="X52" i="2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O49" i="2"/>
  <c r="BN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N45" i="2"/>
  <c r="BM45" i="2"/>
  <c r="Z45" i="2"/>
  <c r="Y45" i="2"/>
  <c r="BP45" i="2" s="1"/>
  <c r="P45" i="2"/>
  <c r="BO44" i="2"/>
  <c r="BN44" i="2"/>
  <c r="BM44" i="2"/>
  <c r="Z44" i="2"/>
  <c r="Z52" i="2" s="1"/>
  <c r="Y44" i="2"/>
  <c r="BP44" i="2" s="1"/>
  <c r="P44" i="2"/>
  <c r="BP43" i="2"/>
  <c r="BO43" i="2"/>
  <c r="BM43" i="2"/>
  <c r="Z43" i="2"/>
  <c r="Y43" i="2"/>
  <c r="BN43" i="2" s="1"/>
  <c r="P43" i="2"/>
  <c r="X40" i="2"/>
  <c r="X39" i="2"/>
  <c r="BO38" i="2"/>
  <c r="BN38" i="2"/>
  <c r="BM38" i="2"/>
  <c r="Z38" i="2"/>
  <c r="Y38" i="2"/>
  <c r="Y39" i="2" s="1"/>
  <c r="BP37" i="2"/>
  <c r="BO37" i="2"/>
  <c r="BM37" i="2"/>
  <c r="Z37" i="2"/>
  <c r="Y37" i="2"/>
  <c r="BN37" i="2" s="1"/>
  <c r="BP36" i="2"/>
  <c r="BO36" i="2"/>
  <c r="BN36" i="2"/>
  <c r="BM36" i="2"/>
  <c r="Z36" i="2"/>
  <c r="Z39" i="2" s="1"/>
  <c r="Y36" i="2"/>
  <c r="X33" i="2"/>
  <c r="Y32" i="2"/>
  <c r="X32" i="2"/>
  <c r="BP31" i="2"/>
  <c r="BO31" i="2"/>
  <c r="BN31" i="2"/>
  <c r="BM31" i="2"/>
  <c r="Z31" i="2"/>
  <c r="Y31" i="2"/>
  <c r="BO30" i="2"/>
  <c r="BM30" i="2"/>
  <c r="Z30" i="2"/>
  <c r="Y30" i="2"/>
  <c r="BP30" i="2" s="1"/>
  <c r="BO29" i="2"/>
  <c r="BN29" i="2"/>
  <c r="BM29" i="2"/>
  <c r="Z29" i="2"/>
  <c r="Z32" i="2" s="1"/>
  <c r="Y29" i="2"/>
  <c r="BP29" i="2" s="1"/>
  <c r="BP28" i="2"/>
  <c r="BO28" i="2"/>
  <c r="BN28" i="2"/>
  <c r="BM28" i="2"/>
  <c r="Z28" i="2"/>
  <c r="Y28" i="2"/>
  <c r="Y33" i="2" s="1"/>
  <c r="X24" i="2"/>
  <c r="X325" i="2" s="1"/>
  <c r="X23" i="2"/>
  <c r="X329" i="2" s="1"/>
  <c r="BO22" i="2"/>
  <c r="X327" i="2" s="1"/>
  <c r="BM22" i="2"/>
  <c r="X326" i="2" s="1"/>
  <c r="Z22" i="2"/>
  <c r="Z23" i="2" s="1"/>
  <c r="Y22" i="2"/>
  <c r="Y24" i="2" s="1"/>
  <c r="P22" i="2"/>
  <c r="H10" i="2"/>
  <c r="A9" i="2"/>
  <c r="A10" i="2" s="1"/>
  <c r="D7" i="2"/>
  <c r="Q6" i="2"/>
  <c r="P2" i="2"/>
  <c r="Z330" i="2" l="1"/>
  <c r="X328" i="2"/>
  <c r="Y213" i="2"/>
  <c r="BP38" i="2"/>
  <c r="BN92" i="2"/>
  <c r="BP138" i="2"/>
  <c r="BN207" i="2"/>
  <c r="BN218" i="2"/>
  <c r="BN230" i="2"/>
  <c r="BN236" i="2"/>
  <c r="Y256" i="2"/>
  <c r="BN278" i="2"/>
  <c r="Y323" i="2"/>
  <c r="BP65" i="2"/>
  <c r="BP77" i="2"/>
  <c r="BN22" i="2"/>
  <c r="Y326" i="2" s="1"/>
  <c r="BP60" i="2"/>
  <c r="BN168" i="2"/>
  <c r="Y53" i="2"/>
  <c r="Y78" i="2"/>
  <c r="BN98" i="2"/>
  <c r="Y101" i="2"/>
  <c r="BN109" i="2"/>
  <c r="BN175" i="2"/>
  <c r="BN180" i="2"/>
  <c r="BN224" i="2"/>
  <c r="BN242" i="2"/>
  <c r="BN266" i="2"/>
  <c r="BN115" i="2"/>
  <c r="Y139" i="2"/>
  <c r="BP168" i="2"/>
  <c r="BP207" i="2"/>
  <c r="BP218" i="2"/>
  <c r="BP230" i="2"/>
  <c r="BP236" i="2"/>
  <c r="BP278" i="2"/>
  <c r="Y294" i="2"/>
  <c r="BN71" i="2"/>
  <c r="BP22" i="2"/>
  <c r="BN47" i="2"/>
  <c r="Y61" i="2"/>
  <c r="Y84" i="2"/>
  <c r="BP98" i="2"/>
  <c r="BP109" i="2"/>
  <c r="Y145" i="2"/>
  <c r="BP175" i="2"/>
  <c r="BP180" i="2"/>
  <c r="Y202" i="2"/>
  <c r="BP224" i="2"/>
  <c r="Y257" i="2"/>
  <c r="BP266" i="2"/>
  <c r="BN291" i="2"/>
  <c r="BN299" i="2"/>
  <c r="BN302" i="2"/>
  <c r="BN305" i="2"/>
  <c r="BN308" i="2"/>
  <c r="BN311" i="2"/>
  <c r="BN314" i="2"/>
  <c r="BN317" i="2"/>
  <c r="Y324" i="2"/>
  <c r="Y23" i="2"/>
  <c r="Y79" i="2"/>
  <c r="Y169" i="2"/>
  <c r="Y237" i="2"/>
  <c r="BP71" i="2"/>
  <c r="BN30" i="2"/>
  <c r="Y40" i="2"/>
  <c r="Y325" i="2" s="1"/>
  <c r="BN50" i="2"/>
  <c r="BN56" i="2"/>
  <c r="Y85" i="2"/>
  <c r="BN107" i="2"/>
  <c r="Y181" i="2"/>
  <c r="Y225" i="2"/>
  <c r="Y243" i="2"/>
  <c r="Y267" i="2"/>
  <c r="BP291" i="2"/>
  <c r="Y67" i="2"/>
  <c r="BN254" i="2"/>
  <c r="Y280" i="2"/>
  <c r="Y318" i="2"/>
  <c r="F9" i="2"/>
  <c r="Y73" i="2"/>
  <c r="BN99" i="2"/>
  <c r="BN110" i="2"/>
  <c r="BN176" i="2"/>
  <c r="Y244" i="2"/>
  <c r="H9" i="2"/>
  <c r="BN48" i="2"/>
  <c r="Y57" i="2"/>
  <c r="BN64" i="2"/>
  <c r="BN88" i="2"/>
  <c r="BN116" i="2"/>
  <c r="BN194" i="2"/>
  <c r="BN292" i="2"/>
  <c r="BN297" i="2"/>
  <c r="BN300" i="2"/>
  <c r="BN303" i="2"/>
  <c r="BN306" i="2"/>
  <c r="BN309" i="2"/>
  <c r="BN312" i="2"/>
  <c r="BN315" i="2"/>
  <c r="F10" i="2"/>
  <c r="BN93" i="2"/>
  <c r="BN82" i="2"/>
  <c r="BN105" i="2"/>
  <c r="J9" i="2"/>
  <c r="Y68" i="2"/>
  <c r="BN122" i="2"/>
  <c r="BN162" i="2"/>
  <c r="Y319" i="2"/>
  <c r="BP88" i="2"/>
  <c r="Y94" i="2"/>
  <c r="BP116" i="2"/>
  <c r="BP194" i="2"/>
  <c r="Y220" i="2"/>
  <c r="Y327" i="2" l="1"/>
  <c r="Y328" i="2" s="1"/>
  <c r="Y329" i="2"/>
  <c r="C338" i="2" l="1"/>
  <c r="B338" i="2"/>
  <c r="A338" i="2"/>
</calcChain>
</file>

<file path=xl/sharedStrings.xml><?xml version="1.0" encoding="utf-8"?>
<sst xmlns="http://schemas.openxmlformats.org/spreadsheetml/2006/main" count="2179" uniqueCount="539">
  <si>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</si>
  <si>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</si>
  <si>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</si>
  <si>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</si>
  <si>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</si>
  <si>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</si>
  <si>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</si>
  <si>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</si>
  <si>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</si>
  <si>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</si>
  <si>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</si>
  <si>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</si>
  <si>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</si>
  <si>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</si>
  <si>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</si>
  <si>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</si>
  <si>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</si>
  <si>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</si>
  <si>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</si>
  <si>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</si>
  <si>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</si>
  <si>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</si>
  <si>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</si>
  <si>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</si>
  <si>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</si>
  <si>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</si>
  <si>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</si>
  <si>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</si>
  <si>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</si>
  <si>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</si>
  <si>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</si>
  <si>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</si>
  <si>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</si>
  <si>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</si>
  <si>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</si>
  <si>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</si>
  <si>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</si>
  <si>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</si>
  <si>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</si>
  <si>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</si>
  <si>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</si>
  <si>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</si>
  <si>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</si>
  <si>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</si>
  <si>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</si>
  <si>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</si>
  <si>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</si>
  <si>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</si>
  <si>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</si>
  <si>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</si>
  <si>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</si>
  <si>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</si>
  <si>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</si>
  <si>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</si>
  <si>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</si>
  <si>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</si>
  <si>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</si>
  <si>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</si>
  <si>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</si>
  <si>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</si>
  <si>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</si>
  <si>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</si>
  <si>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</si>
  <si>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</si>
  <si>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</si>
  <si>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</si>
  <si>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</si>
  <si>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</si>
  <si>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</si>
  <si>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</si>
  <si>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</si>
  <si>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27.02.2025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</si>
  <si>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</si>
  <si>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</si>
  <si>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</si>
  <si>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</si>
  <si>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</si>
  <si>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</si>
  <si>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</si>
  <si>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</si>
  <si>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</si>
  <si>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</si>
  <si>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</si>
  <si>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</si>
  <si>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</si>
  <si>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</si>
  <si>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</si>
  <si>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</si>
  <si>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</si>
  <si>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</si>
  <si>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</si>
  <si>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</si>
  <si>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</si>
  <si>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</si>
  <si>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</si>
  <si>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</si>
  <si>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</si>
  <si>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</si>
  <si>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</si>
  <si>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</si>
  <si>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</si>
  <si>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</si>
  <si>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</si>
  <si>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</si>
  <si>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</si>
  <si>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</si>
  <si>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</si>
  <si>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</si>
  <si>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</si>
  <si>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</si>
  <si>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</si>
  <si>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</si>
  <si>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</si>
  <si>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</si>
  <si>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</si>
  <si>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</si>
  <si>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</si>
  <si>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</si>
  <si>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</si>
  <si>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</si>
  <si>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</si>
  <si>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</si>
  <si>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</si>
  <si>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</si>
  <si>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</si>
  <si>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</si>
  <si>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</si>
  <si>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</si>
  <si>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</si>
  <si>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</si>
  <si>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</si>
  <si>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</si>
  <si>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</si>
  <si>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</si>
  <si>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</si>
  <si>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Слой, мин. 1</t>
  </si>
  <si>
    <t>Слой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</si>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</sst>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3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48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38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3" t="s">
        <v>26</v>
      </c>
      <c r="E1" s="543"/>
      <c r="F1" s="543"/>
      <c r="G1" s="14" t="s">
        <v>70</v>
      </c>
      <c r="H1" s="543" t="s">
        <v>47</v>
      </c>
      <c r="I1" s="543"/>
      <c r="J1" s="543"/>
      <c r="K1" s="543"/>
      <c r="L1" s="543"/>
      <c r="M1" s="543"/>
      <c r="N1" s="543"/>
      <c r="O1" s="543"/>
      <c r="P1" s="543"/>
      <c r="Q1" s="543"/>
      <c r="R1" s="544" t="s">
        <v>71</v>
      </c>
      <c r="S1" s="545"/>
      <c r="T1" s="54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6"/>
      <c r="Q3" s="546"/>
      <c r="R3" s="546"/>
      <c r="S3" s="546"/>
      <c r="T3" s="546"/>
      <c r="U3" s="546"/>
      <c r="V3" s="546"/>
      <c r="W3" s="54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25" t="s">
        <v>8</v>
      </c>
      <c r="B5" s="525"/>
      <c r="C5" s="525"/>
      <c r="D5" s="547"/>
      <c r="E5" s="547"/>
      <c r="F5" s="548" t="s">
        <v>14</v>
      </c>
      <c r="G5" s="548"/>
      <c r="H5" s="547"/>
      <c r="I5" s="547"/>
      <c r="J5" s="547"/>
      <c r="K5" s="547"/>
      <c r="L5" s="547"/>
      <c r="M5" s="547"/>
      <c r="N5" s="75"/>
      <c r="P5" s="27" t="s">
        <v>4</v>
      </c>
      <c r="Q5" s="549">
        <v>45719</v>
      </c>
      <c r="R5" s="549"/>
      <c r="T5" s="550" t="s">
        <v>3</v>
      </c>
      <c r="U5" s="551"/>
      <c r="V5" s="552" t="s">
        <v>525</v>
      </c>
      <c r="W5" s="553"/>
      <c r="AB5" s="59"/>
      <c r="AC5" s="59"/>
      <c r="AD5" s="59"/>
      <c r="AE5" s="59"/>
    </row>
    <row r="6" spans="1:32" s="17" customFormat="1" ht="24" customHeight="1" x14ac:dyDescent="0.2">
      <c r="A6" s="525" t="s">
        <v>1</v>
      </c>
      <c r="B6" s="525"/>
      <c r="C6" s="525"/>
      <c r="D6" s="526" t="s">
        <v>79</v>
      </c>
      <c r="E6" s="526"/>
      <c r="F6" s="526"/>
      <c r="G6" s="526"/>
      <c r="H6" s="526"/>
      <c r="I6" s="526"/>
      <c r="J6" s="526"/>
      <c r="K6" s="526"/>
      <c r="L6" s="526"/>
      <c r="M6" s="526"/>
      <c r="N6" s="76"/>
      <c r="P6" s="27" t="s">
        <v>27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527"/>
      <c r="T6" s="528" t="s">
        <v>5</v>
      </c>
      <c r="U6" s="529"/>
      <c r="V6" s="530" t="s">
        <v>73</v>
      </c>
      <c r="W6" s="53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36" t="str">
        <f>IFERROR(VLOOKUP(DeliveryAddress,Table,3,0),1)</f>
        <v>1</v>
      </c>
      <c r="E7" s="537"/>
      <c r="F7" s="537"/>
      <c r="G7" s="537"/>
      <c r="H7" s="537"/>
      <c r="I7" s="537"/>
      <c r="J7" s="537"/>
      <c r="K7" s="537"/>
      <c r="L7" s="537"/>
      <c r="M7" s="538"/>
      <c r="N7" s="77"/>
      <c r="P7" s="29"/>
      <c r="Q7" s="48"/>
      <c r="R7" s="48"/>
      <c r="T7" s="528"/>
      <c r="U7" s="529"/>
      <c r="V7" s="532"/>
      <c r="W7" s="533"/>
      <c r="AB7" s="59"/>
      <c r="AC7" s="59"/>
      <c r="AD7" s="59"/>
      <c r="AE7" s="59"/>
    </row>
    <row r="8" spans="1:32" s="17" customFormat="1" ht="25.5" customHeight="1" x14ac:dyDescent="0.2">
      <c r="A8" s="539" t="s">
        <v>58</v>
      </c>
      <c r="B8" s="539"/>
      <c r="C8" s="539"/>
      <c r="D8" s="540" t="s">
        <v>80</v>
      </c>
      <c r="E8" s="540"/>
      <c r="F8" s="540"/>
      <c r="G8" s="540"/>
      <c r="H8" s="540"/>
      <c r="I8" s="540"/>
      <c r="J8" s="540"/>
      <c r="K8" s="540"/>
      <c r="L8" s="540"/>
      <c r="M8" s="540"/>
      <c r="N8" s="78"/>
      <c r="P8" s="27" t="s">
        <v>11</v>
      </c>
      <c r="Q8" s="523">
        <v>0.41666666666666669</v>
      </c>
      <c r="R8" s="554"/>
      <c r="T8" s="528"/>
      <c r="U8" s="529"/>
      <c r="V8" s="532"/>
      <c r="W8" s="533"/>
      <c r="AB8" s="59"/>
      <c r="AC8" s="59"/>
      <c r="AD8" s="59"/>
      <c r="AE8" s="59"/>
    </row>
    <row r="9" spans="1:32" s="1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5"/>
      <c r="C9" s="515"/>
      <c r="D9" s="516" t="s">
        <v>46</v>
      </c>
      <c r="E9" s="517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5"/>
      <c r="H9" s="541" t="str">
        <f>IF(AND($A$9="Тип доверенности/получателя при получении в адресе перегруза:",$D$9="Разовая доверенность"),"Введите ФИО","")</f>
        <v/>
      </c>
      <c r="I9" s="541"/>
      <c r="J9" s="5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1"/>
      <c r="L9" s="541"/>
      <c r="M9" s="541"/>
      <c r="N9" s="73"/>
      <c r="P9" s="31" t="s">
        <v>15</v>
      </c>
      <c r="Q9" s="542"/>
      <c r="R9" s="542"/>
      <c r="T9" s="528"/>
      <c r="U9" s="529"/>
      <c r="V9" s="534"/>
      <c r="W9" s="53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5"/>
      <c r="C10" s="515"/>
      <c r="D10" s="516"/>
      <c r="E10" s="517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5"/>
      <c r="H10" s="518" t="str">
        <f>IFERROR(VLOOKUP($D$10,Proxy,2,FALSE),"")</f>
        <v/>
      </c>
      <c r="I10" s="518"/>
      <c r="J10" s="518"/>
      <c r="K10" s="518"/>
      <c r="L10" s="518"/>
      <c r="M10" s="518"/>
      <c r="N10" s="74"/>
      <c r="P10" s="31" t="s">
        <v>32</v>
      </c>
      <c r="Q10" s="519"/>
      <c r="R10" s="519"/>
      <c r="U10" s="29" t="s">
        <v>12</v>
      </c>
      <c r="V10" s="520" t="s">
        <v>74</v>
      </c>
      <c r="W10" s="52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22"/>
      <c r="R11" s="522"/>
      <c r="U11" s="29" t="s">
        <v>28</v>
      </c>
      <c r="V11" s="501" t="s">
        <v>55</v>
      </c>
      <c r="W11" s="50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00" t="s">
        <v>75</v>
      </c>
      <c r="B12" s="500"/>
      <c r="C12" s="500"/>
      <c r="D12" s="500"/>
      <c r="E12" s="500"/>
      <c r="F12" s="500"/>
      <c r="G12" s="500"/>
      <c r="H12" s="500"/>
      <c r="I12" s="500"/>
      <c r="J12" s="500"/>
      <c r="K12" s="500"/>
      <c r="L12" s="500"/>
      <c r="M12" s="500"/>
      <c r="N12" s="79"/>
      <c r="P12" s="27" t="s">
        <v>30</v>
      </c>
      <c r="Q12" s="523"/>
      <c r="R12" s="523"/>
      <c r="S12" s="28"/>
      <c r="T12"/>
      <c r="U12" s="29" t="s">
        <v>46</v>
      </c>
      <c r="V12" s="524"/>
      <c r="W12" s="524"/>
      <c r="X12"/>
      <c r="AB12" s="59"/>
      <c r="AC12" s="59"/>
      <c r="AD12" s="59"/>
      <c r="AE12" s="59"/>
    </row>
    <row r="13" spans="1:32" s="17" customFormat="1" ht="23.25" customHeight="1" x14ac:dyDescent="0.2">
      <c r="A13" s="500" t="s">
        <v>76</v>
      </c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79"/>
      <c r="O13" s="31"/>
      <c r="P13" s="31" t="s">
        <v>31</v>
      </c>
      <c r="Q13" s="501"/>
      <c r="R13" s="50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00" t="s">
        <v>77</v>
      </c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02" t="s">
        <v>78</v>
      </c>
      <c r="B15" s="502"/>
      <c r="C15" s="502"/>
      <c r="D15" s="502"/>
      <c r="E15" s="502"/>
      <c r="F15" s="502"/>
      <c r="G15" s="502"/>
      <c r="H15" s="502"/>
      <c r="I15" s="502"/>
      <c r="J15" s="502"/>
      <c r="K15" s="502"/>
      <c r="L15" s="502"/>
      <c r="M15" s="502"/>
      <c r="N15" s="80"/>
      <c r="O15"/>
      <c r="P15" s="503" t="s">
        <v>61</v>
      </c>
      <c r="Q15" s="503"/>
      <c r="R15" s="503"/>
      <c r="S15" s="503"/>
      <c r="T15" s="5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04"/>
      <c r="Q16" s="504"/>
      <c r="R16" s="504"/>
      <c r="S16" s="504"/>
      <c r="T16" s="5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6" t="s">
        <v>59</v>
      </c>
      <c r="B17" s="486" t="s">
        <v>49</v>
      </c>
      <c r="C17" s="507" t="s">
        <v>48</v>
      </c>
      <c r="D17" s="509" t="s">
        <v>50</v>
      </c>
      <c r="E17" s="510"/>
      <c r="F17" s="486" t="s">
        <v>21</v>
      </c>
      <c r="G17" s="486" t="s">
        <v>24</v>
      </c>
      <c r="H17" s="486" t="s">
        <v>22</v>
      </c>
      <c r="I17" s="486" t="s">
        <v>23</v>
      </c>
      <c r="J17" s="486" t="s">
        <v>16</v>
      </c>
      <c r="K17" s="486" t="s">
        <v>66</v>
      </c>
      <c r="L17" s="486" t="s">
        <v>68</v>
      </c>
      <c r="M17" s="486" t="s">
        <v>2</v>
      </c>
      <c r="N17" s="486" t="s">
        <v>67</v>
      </c>
      <c r="O17" s="486" t="s">
        <v>25</v>
      </c>
      <c r="P17" s="509" t="s">
        <v>17</v>
      </c>
      <c r="Q17" s="513"/>
      <c r="R17" s="513"/>
      <c r="S17" s="513"/>
      <c r="T17" s="510"/>
      <c r="U17" s="505" t="s">
        <v>56</v>
      </c>
      <c r="V17" s="506"/>
      <c r="W17" s="486" t="s">
        <v>6</v>
      </c>
      <c r="X17" s="486" t="s">
        <v>41</v>
      </c>
      <c r="Y17" s="488" t="s">
        <v>54</v>
      </c>
      <c r="Z17" s="490" t="s">
        <v>18</v>
      </c>
      <c r="AA17" s="492" t="s">
        <v>60</v>
      </c>
      <c r="AB17" s="492" t="s">
        <v>19</v>
      </c>
      <c r="AC17" s="492" t="s">
        <v>69</v>
      </c>
      <c r="AD17" s="494" t="s">
        <v>57</v>
      </c>
      <c r="AE17" s="495"/>
      <c r="AF17" s="496"/>
      <c r="AG17" s="85"/>
      <c r="BD17" s="84" t="s">
        <v>64</v>
      </c>
    </row>
    <row r="18" spans="1:68" ht="14.25" customHeight="1" x14ac:dyDescent="0.2">
      <c r="A18" s="487"/>
      <c r="B18" s="487"/>
      <c r="C18" s="508"/>
      <c r="D18" s="511"/>
      <c r="E18" s="512"/>
      <c r="F18" s="487"/>
      <c r="G18" s="487"/>
      <c r="H18" s="487"/>
      <c r="I18" s="487"/>
      <c r="J18" s="487"/>
      <c r="K18" s="487"/>
      <c r="L18" s="487"/>
      <c r="M18" s="487"/>
      <c r="N18" s="487"/>
      <c r="O18" s="487"/>
      <c r="P18" s="511"/>
      <c r="Q18" s="514"/>
      <c r="R18" s="514"/>
      <c r="S18" s="514"/>
      <c r="T18" s="512"/>
      <c r="U18" s="86" t="s">
        <v>44</v>
      </c>
      <c r="V18" s="86" t="s">
        <v>43</v>
      </c>
      <c r="W18" s="487"/>
      <c r="X18" s="487"/>
      <c r="Y18" s="489"/>
      <c r="Z18" s="491"/>
      <c r="AA18" s="493"/>
      <c r="AB18" s="493"/>
      <c r="AC18" s="493"/>
      <c r="AD18" s="497"/>
      <c r="AE18" s="498"/>
      <c r="AF18" s="499"/>
      <c r="AG18" s="85"/>
      <c r="BD18" s="84"/>
    </row>
    <row r="19" spans="1:68" ht="27.75" customHeight="1" x14ac:dyDescent="0.2">
      <c r="A19" s="390" t="s">
        <v>81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54"/>
      <c r="AB19" s="54"/>
      <c r="AC19" s="54"/>
    </row>
    <row r="20" spans="1:68" ht="16.5" customHeight="1" x14ac:dyDescent="0.25">
      <c r="A20" s="360" t="s">
        <v>81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65"/>
      <c r="AB20" s="65"/>
      <c r="AC20" s="82"/>
    </row>
    <row r="21" spans="1:68" ht="14.25" customHeight="1" x14ac:dyDescent="0.25">
      <c r="A21" s="361" t="s">
        <v>82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5">
        <v>4607111035752</v>
      </c>
      <c r="E22" s="34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9" t="s">
        <v>40</v>
      </c>
      <c r="Q23" s="350"/>
      <c r="R23" s="350"/>
      <c r="S23" s="350"/>
      <c r="T23" s="350"/>
      <c r="U23" s="350"/>
      <c r="V23" s="35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9" t="s">
        <v>40</v>
      </c>
      <c r="Q24" s="350"/>
      <c r="R24" s="350"/>
      <c r="S24" s="350"/>
      <c r="T24" s="350"/>
      <c r="U24" s="350"/>
      <c r="V24" s="35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0" t="s">
        <v>45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54"/>
      <c r="AB25" s="54"/>
      <c r="AC25" s="54"/>
    </row>
    <row r="26" spans="1:68" ht="16.5" customHeight="1" x14ac:dyDescent="0.25">
      <c r="A26" s="360" t="s">
        <v>90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65"/>
      <c r="AB26" s="65"/>
      <c r="AC26" s="82"/>
    </row>
    <row r="27" spans="1:68" ht="14.25" customHeight="1" x14ac:dyDescent="0.25">
      <c r="A27" s="361" t="s">
        <v>91</v>
      </c>
      <c r="B27" s="361"/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45">
        <v>4607111036520</v>
      </c>
      <c r="E28" s="34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81" t="s">
        <v>94</v>
      </c>
      <c r="Q28" s="347"/>
      <c r="R28" s="347"/>
      <c r="S28" s="347"/>
      <c r="T28" s="34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45">
        <v>4607111036537</v>
      </c>
      <c r="E29" s="34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82" t="s">
        <v>100</v>
      </c>
      <c r="Q29" s="347"/>
      <c r="R29" s="347"/>
      <c r="S29" s="347"/>
      <c r="T29" s="34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345">
        <v>4607111036599</v>
      </c>
      <c r="E30" s="34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83" t="s">
        <v>103</v>
      </c>
      <c r="Q30" s="347"/>
      <c r="R30" s="347"/>
      <c r="S30" s="347"/>
      <c r="T30" s="34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345">
        <v>4607111036605</v>
      </c>
      <c r="E31" s="34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84" t="s">
        <v>106</v>
      </c>
      <c r="Q31" s="347"/>
      <c r="R31" s="347"/>
      <c r="S31" s="347"/>
      <c r="T31" s="34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52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3"/>
      <c r="P32" s="349" t="s">
        <v>40</v>
      </c>
      <c r="Q32" s="350"/>
      <c r="R32" s="350"/>
      <c r="S32" s="350"/>
      <c r="T32" s="350"/>
      <c r="U32" s="350"/>
      <c r="V32" s="35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3"/>
      <c r="P33" s="349" t="s">
        <v>40</v>
      </c>
      <c r="Q33" s="350"/>
      <c r="R33" s="350"/>
      <c r="S33" s="350"/>
      <c r="T33" s="350"/>
      <c r="U33" s="350"/>
      <c r="V33" s="35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60" t="s">
        <v>107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65"/>
      <c r="AB34" s="65"/>
      <c r="AC34" s="82"/>
    </row>
    <row r="35" spans="1:68" ht="14.25" customHeight="1" x14ac:dyDescent="0.25">
      <c r="A35" s="361" t="s">
        <v>82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345">
        <v>4620207490075</v>
      </c>
      <c r="E36" s="34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79" t="s">
        <v>110</v>
      </c>
      <c r="Q36" s="347"/>
      <c r="R36" s="347"/>
      <c r="S36" s="347"/>
      <c r="T36" s="34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345">
        <v>4620207490174</v>
      </c>
      <c r="E37" s="34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80" t="s">
        <v>114</v>
      </c>
      <c r="Q37" s="347"/>
      <c r="R37" s="347"/>
      <c r="S37" s="347"/>
      <c r="T37" s="34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345">
        <v>4620207490044</v>
      </c>
      <c r="E38" s="345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77" t="s">
        <v>118</v>
      </c>
      <c r="Q38" s="347"/>
      <c r="R38" s="347"/>
      <c r="S38" s="347"/>
      <c r="T38" s="348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3"/>
      <c r="P39" s="349" t="s">
        <v>40</v>
      </c>
      <c r="Q39" s="350"/>
      <c r="R39" s="350"/>
      <c r="S39" s="350"/>
      <c r="T39" s="350"/>
      <c r="U39" s="350"/>
      <c r="V39" s="351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3"/>
      <c r="P40" s="349" t="s">
        <v>40</v>
      </c>
      <c r="Q40" s="350"/>
      <c r="R40" s="350"/>
      <c r="S40" s="350"/>
      <c r="T40" s="350"/>
      <c r="U40" s="350"/>
      <c r="V40" s="351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60" t="s">
        <v>120</v>
      </c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  <c r="AA41" s="65"/>
      <c r="AB41" s="65"/>
      <c r="AC41" s="82"/>
    </row>
    <row r="42" spans="1:68" ht="14.25" customHeight="1" x14ac:dyDescent="0.25">
      <c r="A42" s="361" t="s">
        <v>82</v>
      </c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345">
        <v>4607111038999</v>
      </c>
      <c r="E43" s="34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345">
        <v>4607111037183</v>
      </c>
      <c r="E44" s="345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126</v>
      </c>
      <c r="M44" s="38" t="s">
        <v>86</v>
      </c>
      <c r="N44" s="38"/>
      <c r="O44" s="37">
        <v>180</v>
      </c>
      <c r="P44" s="4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127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4301071044</v>
      </c>
      <c r="D45" s="345">
        <v>4607111039385</v>
      </c>
      <c r="E45" s="345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4301071045</v>
      </c>
      <c r="D46" s="345">
        <v>4607111039392</v>
      </c>
      <c r="E46" s="345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132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4301070971</v>
      </c>
      <c r="D47" s="345">
        <v>4607111036902</v>
      </c>
      <c r="E47" s="345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135</v>
      </c>
      <c r="M47" s="38" t="s">
        <v>86</v>
      </c>
      <c r="N47" s="38"/>
      <c r="O47" s="37">
        <v>180</v>
      </c>
      <c r="P47" s="47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132</v>
      </c>
      <c r="AG47" s="81"/>
      <c r="AJ47" s="87" t="s">
        <v>136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137</v>
      </c>
      <c r="B48" s="63" t="s">
        <v>138</v>
      </c>
      <c r="C48" s="36">
        <v>4301071031</v>
      </c>
      <c r="D48" s="345">
        <v>4607111038982</v>
      </c>
      <c r="E48" s="345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7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132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139</v>
      </c>
      <c r="B49" s="63" t="s">
        <v>140</v>
      </c>
      <c r="C49" s="36">
        <v>4301071046</v>
      </c>
      <c r="D49" s="345">
        <v>4607111039354</v>
      </c>
      <c r="E49" s="345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132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4301070968</v>
      </c>
      <c r="D50" s="345">
        <v>4607111036889</v>
      </c>
      <c r="E50" s="345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126</v>
      </c>
      <c r="M50" s="38" t="s">
        <v>86</v>
      </c>
      <c r="N50" s="38"/>
      <c r="O50" s="37">
        <v>180</v>
      </c>
      <c r="P50" s="4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132</v>
      </c>
      <c r="AG50" s="81"/>
      <c r="AJ50" s="87" t="s">
        <v>127</v>
      </c>
      <c r="AK50" s="87">
        <v>84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143</v>
      </c>
      <c r="B51" s="63" t="s">
        <v>144</v>
      </c>
      <c r="C51" s="36">
        <v>4301071047</v>
      </c>
      <c r="D51" s="345">
        <v>4607111039330</v>
      </c>
      <c r="E51" s="345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132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3"/>
      <c r="P52" s="349" t="s">
        <v>40</v>
      </c>
      <c r="Q52" s="350"/>
      <c r="R52" s="350"/>
      <c r="S52" s="350"/>
      <c r="T52" s="350"/>
      <c r="U52" s="350"/>
      <c r="V52" s="351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3"/>
      <c r="P53" s="349" t="s">
        <v>40</v>
      </c>
      <c r="Q53" s="350"/>
      <c r="R53" s="350"/>
      <c r="S53" s="350"/>
      <c r="T53" s="350"/>
      <c r="U53" s="350"/>
      <c r="V53" s="351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360" t="s">
        <v>145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360"/>
      <c r="Z54" s="360"/>
      <c r="AA54" s="65"/>
      <c r="AB54" s="65"/>
      <c r="AC54" s="82"/>
    </row>
    <row r="55" spans="1:68" ht="14.25" customHeight="1" x14ac:dyDescent="0.25">
      <c r="A55" s="361" t="s">
        <v>146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61"/>
      <c r="Z55" s="361"/>
      <c r="AA55" s="66"/>
      <c r="AB55" s="66"/>
      <c r="AC55" s="83"/>
    </row>
    <row r="56" spans="1:68" ht="16.5" customHeight="1" x14ac:dyDescent="0.25">
      <c r="A56" s="63" t="s">
        <v>147</v>
      </c>
      <c r="B56" s="63" t="s">
        <v>148</v>
      </c>
      <c r="C56" s="36">
        <v>4301100087</v>
      </c>
      <c r="D56" s="345">
        <v>4607111039743</v>
      </c>
      <c r="E56" s="345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67" t="s">
        <v>149</v>
      </c>
      <c r="Q56" s="347"/>
      <c r="R56" s="347"/>
      <c r="S56" s="347"/>
      <c r="T56" s="348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150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352"/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3"/>
      <c r="P57" s="349" t="s">
        <v>40</v>
      </c>
      <c r="Q57" s="350"/>
      <c r="R57" s="350"/>
      <c r="S57" s="350"/>
      <c r="T57" s="350"/>
      <c r="U57" s="350"/>
      <c r="V57" s="351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352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3"/>
      <c r="P58" s="349" t="s">
        <v>40</v>
      </c>
      <c r="Q58" s="350"/>
      <c r="R58" s="350"/>
      <c r="S58" s="350"/>
      <c r="T58" s="350"/>
      <c r="U58" s="350"/>
      <c r="V58" s="351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361" t="s">
        <v>91</v>
      </c>
      <c r="B59" s="361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66"/>
      <c r="AB59" s="66"/>
      <c r="AC59" s="83"/>
    </row>
    <row r="60" spans="1:68" ht="16.5" customHeight="1" x14ac:dyDescent="0.25">
      <c r="A60" s="63" t="s">
        <v>151</v>
      </c>
      <c r="B60" s="63" t="s">
        <v>152</v>
      </c>
      <c r="C60" s="36">
        <v>4301132194</v>
      </c>
      <c r="D60" s="345">
        <v>4607111039712</v>
      </c>
      <c r="E60" s="345"/>
      <c r="F60" s="62">
        <v>0.2</v>
      </c>
      <c r="G60" s="37">
        <v>6</v>
      </c>
      <c r="H60" s="62">
        <v>1.2</v>
      </c>
      <c r="I60" s="62">
        <v>1.56</v>
      </c>
      <c r="J60" s="37">
        <v>126</v>
      </c>
      <c r="K60" s="37" t="s">
        <v>97</v>
      </c>
      <c r="L60" s="37" t="s">
        <v>88</v>
      </c>
      <c r="M60" s="38" t="s">
        <v>86</v>
      </c>
      <c r="N60" s="38"/>
      <c r="O60" s="37">
        <v>365</v>
      </c>
      <c r="P60" s="468" t="s">
        <v>153</v>
      </c>
      <c r="Q60" s="347"/>
      <c r="R60" s="347"/>
      <c r="S60" s="347"/>
      <c r="T60" s="348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IFERROR(IF(X60="","",X60*0.00936),"")</f>
        <v>0</v>
      </c>
      <c r="AA60" s="68" t="s">
        <v>46</v>
      </c>
      <c r="AB60" s="69" t="s">
        <v>46</v>
      </c>
      <c r="AC60" s="125" t="s">
        <v>154</v>
      </c>
      <c r="AG60" s="81"/>
      <c r="AJ60" s="87" t="s">
        <v>89</v>
      </c>
      <c r="AK60" s="87">
        <v>1</v>
      </c>
      <c r="BB60" s="126" t="s">
        <v>96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3"/>
      <c r="P61" s="349" t="s">
        <v>40</v>
      </c>
      <c r="Q61" s="350"/>
      <c r="R61" s="350"/>
      <c r="S61" s="350"/>
      <c r="T61" s="350"/>
      <c r="U61" s="350"/>
      <c r="V61" s="351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3"/>
      <c r="P62" s="349" t="s">
        <v>40</v>
      </c>
      <c r="Q62" s="350"/>
      <c r="R62" s="350"/>
      <c r="S62" s="350"/>
      <c r="T62" s="350"/>
      <c r="U62" s="350"/>
      <c r="V62" s="351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361" t="s">
        <v>155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66"/>
      <c r="AB63" s="66"/>
      <c r="AC63" s="83"/>
    </row>
    <row r="64" spans="1:68" ht="16.5" customHeight="1" x14ac:dyDescent="0.25">
      <c r="A64" s="63" t="s">
        <v>156</v>
      </c>
      <c r="B64" s="63" t="s">
        <v>157</v>
      </c>
      <c r="C64" s="36">
        <v>4301135664</v>
      </c>
      <c r="D64" s="345">
        <v>4607111039705</v>
      </c>
      <c r="E64" s="345"/>
      <c r="F64" s="62">
        <v>0.2</v>
      </c>
      <c r="G64" s="37">
        <v>6</v>
      </c>
      <c r="H64" s="62">
        <v>1.2</v>
      </c>
      <c r="I64" s="62">
        <v>1.56</v>
      </c>
      <c r="J64" s="37">
        <v>126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64" t="s">
        <v>158</v>
      </c>
      <c r="Q64" s="347"/>
      <c r="R64" s="347"/>
      <c r="S64" s="347"/>
      <c r="T64" s="34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7" t="s">
        <v>159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4301135665</v>
      </c>
      <c r="D65" s="345">
        <v>4607111039729</v>
      </c>
      <c r="E65" s="345"/>
      <c r="F65" s="62">
        <v>0.2</v>
      </c>
      <c r="G65" s="37">
        <v>6</v>
      </c>
      <c r="H65" s="62">
        <v>1.2</v>
      </c>
      <c r="I65" s="62">
        <v>1.56</v>
      </c>
      <c r="J65" s="37">
        <v>126</v>
      </c>
      <c r="K65" s="37" t="s">
        <v>97</v>
      </c>
      <c r="L65" s="37" t="s">
        <v>88</v>
      </c>
      <c r="M65" s="38" t="s">
        <v>86</v>
      </c>
      <c r="N65" s="38"/>
      <c r="O65" s="37">
        <v>365</v>
      </c>
      <c r="P65" s="465" t="s">
        <v>162</v>
      </c>
      <c r="Q65" s="347"/>
      <c r="R65" s="347"/>
      <c r="S65" s="347"/>
      <c r="T65" s="348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9" t="s">
        <v>163</v>
      </c>
      <c r="AG65" s="81"/>
      <c r="AJ65" s="87" t="s">
        <v>89</v>
      </c>
      <c r="AK65" s="87">
        <v>1</v>
      </c>
      <c r="BB65" s="130" t="s">
        <v>96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4301135702</v>
      </c>
      <c r="D66" s="345">
        <v>4620207490228</v>
      </c>
      <c r="E66" s="345"/>
      <c r="F66" s="62">
        <v>0.2</v>
      </c>
      <c r="G66" s="37">
        <v>6</v>
      </c>
      <c r="H66" s="62">
        <v>1.2</v>
      </c>
      <c r="I66" s="62">
        <v>1.56</v>
      </c>
      <c r="J66" s="37">
        <v>126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66" t="s">
        <v>166</v>
      </c>
      <c r="Q66" s="347"/>
      <c r="R66" s="347"/>
      <c r="S66" s="347"/>
      <c r="T66" s="34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31" t="s">
        <v>163</v>
      </c>
      <c r="AG66" s="81"/>
      <c r="AJ66" s="87" t="s">
        <v>89</v>
      </c>
      <c r="AK66" s="87">
        <v>1</v>
      </c>
      <c r="BB66" s="132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352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3"/>
      <c r="P67" s="349" t="s">
        <v>40</v>
      </c>
      <c r="Q67" s="350"/>
      <c r="R67" s="350"/>
      <c r="S67" s="350"/>
      <c r="T67" s="350"/>
      <c r="U67" s="350"/>
      <c r="V67" s="351"/>
      <c r="W67" s="42" t="s">
        <v>39</v>
      </c>
      <c r="X67" s="43">
        <f>IFERROR(SUM(X64:X66),"0")</f>
        <v>0</v>
      </c>
      <c r="Y67" s="43">
        <f>IFERROR(SUM(Y64:Y66),"0")</f>
        <v>0</v>
      </c>
      <c r="Z67" s="43">
        <f>IFERROR(IF(Z64="",0,Z64),"0")+IFERROR(IF(Z65="",0,Z65),"0")+IFERROR(IF(Z66="",0,Z66),"0")</f>
        <v>0</v>
      </c>
      <c r="AA67" s="67"/>
      <c r="AB67" s="67"/>
      <c r="AC67" s="67"/>
    </row>
    <row r="68" spans="1:68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9" t="s">
        <v>40</v>
      </c>
      <c r="Q68" s="350"/>
      <c r="R68" s="350"/>
      <c r="S68" s="350"/>
      <c r="T68" s="350"/>
      <c r="U68" s="350"/>
      <c r="V68" s="351"/>
      <c r="W68" s="42" t="s">
        <v>0</v>
      </c>
      <c r="X68" s="43">
        <f>IFERROR(SUMPRODUCT(X64:X66*H64:H66),"0")</f>
        <v>0</v>
      </c>
      <c r="Y68" s="43">
        <f>IFERROR(SUMPRODUCT(Y64:Y66*H64:H66),"0")</f>
        <v>0</v>
      </c>
      <c r="Z68" s="42"/>
      <c r="AA68" s="67"/>
      <c r="AB68" s="67"/>
      <c r="AC68" s="67"/>
    </row>
    <row r="69" spans="1:68" ht="16.5" customHeight="1" x14ac:dyDescent="0.25">
      <c r="A69" s="360" t="s">
        <v>167</v>
      </c>
      <c r="B69" s="360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0"/>
      <c r="P69" s="360"/>
      <c r="Q69" s="360"/>
      <c r="R69" s="360"/>
      <c r="S69" s="360"/>
      <c r="T69" s="360"/>
      <c r="U69" s="360"/>
      <c r="V69" s="360"/>
      <c r="W69" s="360"/>
      <c r="X69" s="360"/>
      <c r="Y69" s="360"/>
      <c r="Z69" s="360"/>
      <c r="AA69" s="65"/>
      <c r="AB69" s="65"/>
      <c r="AC69" s="82"/>
    </row>
    <row r="70" spans="1:68" ht="14.25" customHeight="1" x14ac:dyDescent="0.25">
      <c r="A70" s="361" t="s">
        <v>82</v>
      </c>
      <c r="B70" s="361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66"/>
      <c r="AB70" s="66"/>
      <c r="AC70" s="83"/>
    </row>
    <row r="71" spans="1:68" ht="27" customHeight="1" x14ac:dyDescent="0.25">
      <c r="A71" s="63" t="s">
        <v>168</v>
      </c>
      <c r="B71" s="63" t="s">
        <v>169</v>
      </c>
      <c r="C71" s="36">
        <v>4301070977</v>
      </c>
      <c r="D71" s="345">
        <v>4607111037411</v>
      </c>
      <c r="E71" s="345"/>
      <c r="F71" s="62">
        <v>2.7</v>
      </c>
      <c r="G71" s="37">
        <v>1</v>
      </c>
      <c r="H71" s="62">
        <v>2.7</v>
      </c>
      <c r="I71" s="62">
        <v>2.8132000000000001</v>
      </c>
      <c r="J71" s="37">
        <v>234</v>
      </c>
      <c r="K71" s="37" t="s">
        <v>171</v>
      </c>
      <c r="L71" s="37" t="s">
        <v>88</v>
      </c>
      <c r="M71" s="38" t="s">
        <v>86</v>
      </c>
      <c r="N71" s="38"/>
      <c r="O71" s="37">
        <v>180</v>
      </c>
      <c r="P71" s="46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47"/>
      <c r="R71" s="347"/>
      <c r="S71" s="347"/>
      <c r="T71" s="34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IFERROR(IF(X71="","",X71*0.00502),"")</f>
        <v>0</v>
      </c>
      <c r="AA71" s="68" t="s">
        <v>46</v>
      </c>
      <c r="AB71" s="69" t="s">
        <v>46</v>
      </c>
      <c r="AC71" s="133" t="s">
        <v>170</v>
      </c>
      <c r="AG71" s="81"/>
      <c r="AJ71" s="87" t="s">
        <v>89</v>
      </c>
      <c r="AK71" s="87">
        <v>1</v>
      </c>
      <c r="BB71" s="134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172</v>
      </c>
      <c r="B72" s="63" t="s">
        <v>173</v>
      </c>
      <c r="C72" s="36">
        <v>4301070981</v>
      </c>
      <c r="D72" s="345">
        <v>4607111036728</v>
      </c>
      <c r="E72" s="345"/>
      <c r="F72" s="62">
        <v>5</v>
      </c>
      <c r="G72" s="37">
        <v>1</v>
      </c>
      <c r="H72" s="62">
        <v>5</v>
      </c>
      <c r="I72" s="62">
        <v>5.2131999999999996</v>
      </c>
      <c r="J72" s="37">
        <v>144</v>
      </c>
      <c r="K72" s="37" t="s">
        <v>87</v>
      </c>
      <c r="L72" s="37" t="s">
        <v>126</v>
      </c>
      <c r="M72" s="38" t="s">
        <v>86</v>
      </c>
      <c r="N72" s="38"/>
      <c r="O72" s="37">
        <v>180</v>
      </c>
      <c r="P72" s="46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47"/>
      <c r="R72" s="347"/>
      <c r="S72" s="347"/>
      <c r="T72" s="348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IFERROR(IF(X72="","",X72*0.00866),"")</f>
        <v>0</v>
      </c>
      <c r="AA72" s="68" t="s">
        <v>46</v>
      </c>
      <c r="AB72" s="69" t="s">
        <v>46</v>
      </c>
      <c r="AC72" s="135" t="s">
        <v>170</v>
      </c>
      <c r="AG72" s="81"/>
      <c r="AJ72" s="87" t="s">
        <v>127</v>
      </c>
      <c r="AK72" s="87">
        <v>144</v>
      </c>
      <c r="BB72" s="136" t="s">
        <v>70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352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3"/>
      <c r="P73" s="349" t="s">
        <v>40</v>
      </c>
      <c r="Q73" s="350"/>
      <c r="R73" s="350"/>
      <c r="S73" s="350"/>
      <c r="T73" s="350"/>
      <c r="U73" s="350"/>
      <c r="V73" s="351"/>
      <c r="W73" s="42" t="s">
        <v>39</v>
      </c>
      <c r="X73" s="43">
        <f>IFERROR(SUM(X71:X72),"0")</f>
        <v>0</v>
      </c>
      <c r="Y73" s="43">
        <f>IFERROR(SUM(Y71:Y72),"0")</f>
        <v>0</v>
      </c>
      <c r="Z73" s="43">
        <f>IFERROR(IF(Z71="",0,Z71),"0")+IFERROR(IF(Z72="",0,Z72),"0")</f>
        <v>0</v>
      </c>
      <c r="AA73" s="67"/>
      <c r="AB73" s="67"/>
      <c r="AC73" s="67"/>
    </row>
    <row r="74" spans="1:68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9" t="s">
        <v>40</v>
      </c>
      <c r="Q74" s="350"/>
      <c r="R74" s="350"/>
      <c r="S74" s="350"/>
      <c r="T74" s="350"/>
      <c r="U74" s="350"/>
      <c r="V74" s="351"/>
      <c r="W74" s="42" t="s">
        <v>0</v>
      </c>
      <c r="X74" s="43">
        <f>IFERROR(SUMPRODUCT(X71:X72*H71:H72),"0")</f>
        <v>0</v>
      </c>
      <c r="Y74" s="43">
        <f>IFERROR(SUMPRODUCT(Y71:Y72*H71:H72),"0")</f>
        <v>0</v>
      </c>
      <c r="Z74" s="42"/>
      <c r="AA74" s="67"/>
      <c r="AB74" s="67"/>
      <c r="AC74" s="67"/>
    </row>
    <row r="75" spans="1:68" ht="16.5" customHeight="1" x14ac:dyDescent="0.25">
      <c r="A75" s="360" t="s">
        <v>174</v>
      </c>
      <c r="B75" s="360"/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  <c r="S75" s="360"/>
      <c r="T75" s="360"/>
      <c r="U75" s="360"/>
      <c r="V75" s="360"/>
      <c r="W75" s="360"/>
      <c r="X75" s="360"/>
      <c r="Y75" s="360"/>
      <c r="Z75" s="360"/>
      <c r="AA75" s="65"/>
      <c r="AB75" s="65"/>
      <c r="AC75" s="82"/>
    </row>
    <row r="76" spans="1:68" ht="14.25" customHeight="1" x14ac:dyDescent="0.25">
      <c r="A76" s="361" t="s">
        <v>155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66"/>
      <c r="AB76" s="66"/>
      <c r="AC76" s="83"/>
    </row>
    <row r="77" spans="1:68" ht="27" customHeight="1" x14ac:dyDescent="0.25">
      <c r="A77" s="63" t="s">
        <v>175</v>
      </c>
      <c r="B77" s="63" t="s">
        <v>176</v>
      </c>
      <c r="C77" s="36">
        <v>4301135584</v>
      </c>
      <c r="D77" s="345">
        <v>4607111033659</v>
      </c>
      <c r="E77" s="345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61" t="s">
        <v>177</v>
      </c>
      <c r="Q77" s="347"/>
      <c r="R77" s="347"/>
      <c r="S77" s="347"/>
      <c r="T77" s="348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IFERROR(IF(X77="","",X77*0.01788),"")</f>
        <v>0</v>
      </c>
      <c r="AA77" s="68" t="s">
        <v>46</v>
      </c>
      <c r="AB77" s="69" t="s">
        <v>46</v>
      </c>
      <c r="AC77" s="137" t="s">
        <v>178</v>
      </c>
      <c r="AG77" s="81"/>
      <c r="AJ77" s="87" t="s">
        <v>89</v>
      </c>
      <c r="AK77" s="87">
        <v>1</v>
      </c>
      <c r="BB77" s="138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352"/>
      <c r="B78" s="352"/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3"/>
      <c r="P78" s="349" t="s">
        <v>40</v>
      </c>
      <c r="Q78" s="350"/>
      <c r="R78" s="350"/>
      <c r="S78" s="350"/>
      <c r="T78" s="350"/>
      <c r="U78" s="350"/>
      <c r="V78" s="351"/>
      <c r="W78" s="42" t="s">
        <v>39</v>
      </c>
      <c r="X78" s="43">
        <f>IFERROR(SUM(X77:X77),"0")</f>
        <v>0</v>
      </c>
      <c r="Y78" s="43">
        <f>IFERROR(SUM(Y77:Y77),"0")</f>
        <v>0</v>
      </c>
      <c r="Z78" s="43">
        <f>IFERROR(IF(Z77="",0,Z77),"0")</f>
        <v>0</v>
      </c>
      <c r="AA78" s="67"/>
      <c r="AB78" s="67"/>
      <c r="AC78" s="67"/>
    </row>
    <row r="79" spans="1:68" x14ac:dyDescent="0.2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49" t="s">
        <v>40</v>
      </c>
      <c r="Q79" s="350"/>
      <c r="R79" s="350"/>
      <c r="S79" s="350"/>
      <c r="T79" s="350"/>
      <c r="U79" s="350"/>
      <c r="V79" s="351"/>
      <c r="W79" s="42" t="s">
        <v>0</v>
      </c>
      <c r="X79" s="43">
        <f>IFERROR(SUMPRODUCT(X77:X77*H77:H77),"0")</f>
        <v>0</v>
      </c>
      <c r="Y79" s="43">
        <f>IFERROR(SUMPRODUCT(Y77:Y77*H77:H77),"0")</f>
        <v>0</v>
      </c>
      <c r="Z79" s="42"/>
      <c r="AA79" s="67"/>
      <c r="AB79" s="67"/>
      <c r="AC79" s="67"/>
    </row>
    <row r="80" spans="1:68" ht="16.5" customHeight="1" x14ac:dyDescent="0.25">
      <c r="A80" s="360" t="s">
        <v>179</v>
      </c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0"/>
      <c r="P80" s="360"/>
      <c r="Q80" s="360"/>
      <c r="R80" s="360"/>
      <c r="S80" s="360"/>
      <c r="T80" s="360"/>
      <c r="U80" s="360"/>
      <c r="V80" s="360"/>
      <c r="W80" s="360"/>
      <c r="X80" s="360"/>
      <c r="Y80" s="360"/>
      <c r="Z80" s="360"/>
      <c r="AA80" s="65"/>
      <c r="AB80" s="65"/>
      <c r="AC80" s="82"/>
    </row>
    <row r="81" spans="1:68" ht="14.25" customHeight="1" x14ac:dyDescent="0.25">
      <c r="A81" s="361" t="s">
        <v>180</v>
      </c>
      <c r="B81" s="361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66"/>
      <c r="AB81" s="66"/>
      <c r="AC81" s="83"/>
    </row>
    <row r="82" spans="1:68" ht="27" customHeight="1" x14ac:dyDescent="0.25">
      <c r="A82" s="63" t="s">
        <v>181</v>
      </c>
      <c r="B82" s="63" t="s">
        <v>182</v>
      </c>
      <c r="C82" s="36">
        <v>4301131022</v>
      </c>
      <c r="D82" s="345">
        <v>4607111034120</v>
      </c>
      <c r="E82" s="34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97</v>
      </c>
      <c r="L82" s="37" t="s">
        <v>88</v>
      </c>
      <c r="M82" s="38" t="s">
        <v>86</v>
      </c>
      <c r="N82" s="38"/>
      <c r="O82" s="37">
        <v>180</v>
      </c>
      <c r="P82" s="4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47"/>
      <c r="R82" s="347"/>
      <c r="S82" s="347"/>
      <c r="T82" s="34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9" t="s">
        <v>183</v>
      </c>
      <c r="AG82" s="81"/>
      <c r="AJ82" s="87" t="s">
        <v>89</v>
      </c>
      <c r="AK82" s="87">
        <v>1</v>
      </c>
      <c r="BB82" s="140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184</v>
      </c>
      <c r="B83" s="63" t="s">
        <v>185</v>
      </c>
      <c r="C83" s="36">
        <v>4301131021</v>
      </c>
      <c r="D83" s="345">
        <v>4607111034137</v>
      </c>
      <c r="E83" s="34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97</v>
      </c>
      <c r="L83" s="37" t="s">
        <v>88</v>
      </c>
      <c r="M83" s="38" t="s">
        <v>86</v>
      </c>
      <c r="N83" s="38"/>
      <c r="O83" s="37">
        <v>180</v>
      </c>
      <c r="P83" s="46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47"/>
      <c r="R83" s="347"/>
      <c r="S83" s="347"/>
      <c r="T83" s="348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1" t="s">
        <v>186</v>
      </c>
      <c r="AG83" s="81"/>
      <c r="AJ83" s="87" t="s">
        <v>89</v>
      </c>
      <c r="AK83" s="87">
        <v>1</v>
      </c>
      <c r="BB83" s="142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352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3"/>
      <c r="P84" s="349" t="s">
        <v>40</v>
      </c>
      <c r="Q84" s="350"/>
      <c r="R84" s="350"/>
      <c r="S84" s="350"/>
      <c r="T84" s="350"/>
      <c r="U84" s="350"/>
      <c r="V84" s="351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9" t="s">
        <v>40</v>
      </c>
      <c r="Q85" s="350"/>
      <c r="R85" s="350"/>
      <c r="S85" s="350"/>
      <c r="T85" s="350"/>
      <c r="U85" s="350"/>
      <c r="V85" s="351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360" t="s">
        <v>187</v>
      </c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0"/>
      <c r="T86" s="360"/>
      <c r="U86" s="360"/>
      <c r="V86" s="360"/>
      <c r="W86" s="360"/>
      <c r="X86" s="360"/>
      <c r="Y86" s="360"/>
      <c r="Z86" s="360"/>
      <c r="AA86" s="65"/>
      <c r="AB86" s="65"/>
      <c r="AC86" s="82"/>
    </row>
    <row r="87" spans="1:68" ht="14.25" customHeight="1" x14ac:dyDescent="0.25">
      <c r="A87" s="361" t="s">
        <v>155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66"/>
      <c r="AB87" s="66"/>
      <c r="AC87" s="83"/>
    </row>
    <row r="88" spans="1:68" ht="27" customHeight="1" x14ac:dyDescent="0.25">
      <c r="A88" s="63" t="s">
        <v>188</v>
      </c>
      <c r="B88" s="63" t="s">
        <v>189</v>
      </c>
      <c r="C88" s="36">
        <v>4301135569</v>
      </c>
      <c r="D88" s="345">
        <v>4607111033628</v>
      </c>
      <c r="E88" s="34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55" t="s">
        <v>190</v>
      </c>
      <c r="Q88" s="347"/>
      <c r="R88" s="347"/>
      <c r="S88" s="347"/>
      <c r="T88" s="348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ref="Y88:Y93" si="6">IFERROR(IF(X88="","",X88),"")</f>
        <v>0</v>
      </c>
      <c r="Z88" s="41">
        <f t="shared" ref="Z88:Z93" si="7">IFERROR(IF(X88="","",X88*0.01788),"")</f>
        <v>0</v>
      </c>
      <c r="AA88" s="68" t="s">
        <v>46</v>
      </c>
      <c r="AB88" s="69" t="s">
        <v>46</v>
      </c>
      <c r="AC88" s="143" t="s">
        <v>178</v>
      </c>
      <c r="AG88" s="81"/>
      <c r="AJ88" s="87" t="s">
        <v>89</v>
      </c>
      <c r="AK88" s="87">
        <v>1</v>
      </c>
      <c r="BB88" s="144" t="s">
        <v>96</v>
      </c>
      <c r="BM88" s="81">
        <f t="shared" ref="BM88:BM93" si="8">IFERROR(X88*I88,"0")</f>
        <v>0</v>
      </c>
      <c r="BN88" s="81">
        <f t="shared" ref="BN88:BN93" si="9">IFERROR(Y88*I88,"0")</f>
        <v>0</v>
      </c>
      <c r="BO88" s="81">
        <f t="shared" ref="BO88:BO93" si="10">IFERROR(X88/J88,"0")</f>
        <v>0</v>
      </c>
      <c r="BP88" s="81">
        <f t="shared" ref="BP88:BP93" si="11">IFERROR(Y88/J88,"0")</f>
        <v>0</v>
      </c>
    </row>
    <row r="89" spans="1:68" ht="27" customHeight="1" x14ac:dyDescent="0.25">
      <c r="A89" s="63" t="s">
        <v>191</v>
      </c>
      <c r="B89" s="63" t="s">
        <v>192</v>
      </c>
      <c r="C89" s="36">
        <v>4301135565</v>
      </c>
      <c r="D89" s="345">
        <v>4607111033451</v>
      </c>
      <c r="E89" s="34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5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47"/>
      <c r="R89" s="347"/>
      <c r="S89" s="347"/>
      <c r="T89" s="348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6"/>
        <v>0</v>
      </c>
      <c r="Z89" s="41">
        <f t="shared" si="7"/>
        <v>0</v>
      </c>
      <c r="AA89" s="68" t="s">
        <v>46</v>
      </c>
      <c r="AB89" s="69" t="s">
        <v>46</v>
      </c>
      <c r="AC89" s="145" t="s">
        <v>178</v>
      </c>
      <c r="AG89" s="81"/>
      <c r="AJ89" s="87" t="s">
        <v>89</v>
      </c>
      <c r="AK89" s="87">
        <v>1</v>
      </c>
      <c r="BB89" s="146" t="s">
        <v>96</v>
      </c>
      <c r="BM89" s="81">
        <f t="shared" si="8"/>
        <v>0</v>
      </c>
      <c r="BN89" s="81">
        <f t="shared" si="9"/>
        <v>0</v>
      </c>
      <c r="BO89" s="81">
        <f t="shared" si="10"/>
        <v>0</v>
      </c>
      <c r="BP89" s="81">
        <f t="shared" si="11"/>
        <v>0</v>
      </c>
    </row>
    <row r="90" spans="1:68" ht="27" customHeight="1" x14ac:dyDescent="0.25">
      <c r="A90" s="63" t="s">
        <v>193</v>
      </c>
      <c r="B90" s="63" t="s">
        <v>194</v>
      </c>
      <c r="C90" s="36">
        <v>4301135575</v>
      </c>
      <c r="D90" s="345">
        <v>4607111035141</v>
      </c>
      <c r="E90" s="345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88</v>
      </c>
      <c r="M90" s="38" t="s">
        <v>86</v>
      </c>
      <c r="N90" s="38"/>
      <c r="O90" s="37">
        <v>180</v>
      </c>
      <c r="P90" s="457" t="s">
        <v>195</v>
      </c>
      <c r="Q90" s="347"/>
      <c r="R90" s="347"/>
      <c r="S90" s="347"/>
      <c r="T90" s="348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6"/>
        <v>0</v>
      </c>
      <c r="Z90" s="41">
        <f t="shared" si="7"/>
        <v>0</v>
      </c>
      <c r="AA90" s="68" t="s">
        <v>46</v>
      </c>
      <c r="AB90" s="69" t="s">
        <v>46</v>
      </c>
      <c r="AC90" s="147" t="s">
        <v>196</v>
      </c>
      <c r="AG90" s="81"/>
      <c r="AJ90" s="87" t="s">
        <v>89</v>
      </c>
      <c r="AK90" s="87">
        <v>1</v>
      </c>
      <c r="BB90" s="148" t="s">
        <v>96</v>
      </c>
      <c r="BM90" s="81">
        <f t="shared" si="8"/>
        <v>0</v>
      </c>
      <c r="BN90" s="81">
        <f t="shared" si="9"/>
        <v>0</v>
      </c>
      <c r="BO90" s="81">
        <f t="shared" si="10"/>
        <v>0</v>
      </c>
      <c r="BP90" s="81">
        <f t="shared" si="11"/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4301135578</v>
      </c>
      <c r="D91" s="345">
        <v>4607111033444</v>
      </c>
      <c r="E91" s="345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97</v>
      </c>
      <c r="L91" s="37" t="s">
        <v>88</v>
      </c>
      <c r="M91" s="38" t="s">
        <v>86</v>
      </c>
      <c r="N91" s="38"/>
      <c r="O91" s="37">
        <v>180</v>
      </c>
      <c r="P91" s="45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47"/>
      <c r="R91" s="347"/>
      <c r="S91" s="347"/>
      <c r="T91" s="348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6"/>
        <v>0</v>
      </c>
      <c r="Z91" s="41">
        <f t="shared" si="7"/>
        <v>0</v>
      </c>
      <c r="AA91" s="68" t="s">
        <v>46</v>
      </c>
      <c r="AB91" s="69" t="s">
        <v>46</v>
      </c>
      <c r="AC91" s="149" t="s">
        <v>178</v>
      </c>
      <c r="AG91" s="81"/>
      <c r="AJ91" s="87" t="s">
        <v>89</v>
      </c>
      <c r="AK91" s="87">
        <v>1</v>
      </c>
      <c r="BB91" s="150" t="s">
        <v>96</v>
      </c>
      <c r="BM91" s="81">
        <f t="shared" si="8"/>
        <v>0</v>
      </c>
      <c r="BN91" s="81">
        <f t="shared" si="9"/>
        <v>0</v>
      </c>
      <c r="BO91" s="81">
        <f t="shared" si="10"/>
        <v>0</v>
      </c>
      <c r="BP91" s="81">
        <f t="shared" si="11"/>
        <v>0</v>
      </c>
    </row>
    <row r="92" spans="1:68" ht="27" customHeight="1" x14ac:dyDescent="0.25">
      <c r="A92" s="63" t="s">
        <v>199</v>
      </c>
      <c r="B92" s="63" t="s">
        <v>200</v>
      </c>
      <c r="C92" s="36">
        <v>4301135290</v>
      </c>
      <c r="D92" s="345">
        <v>4607111035028</v>
      </c>
      <c r="E92" s="345"/>
      <c r="F92" s="62">
        <v>0.48</v>
      </c>
      <c r="G92" s="37">
        <v>8</v>
      </c>
      <c r="H92" s="62">
        <v>3.84</v>
      </c>
      <c r="I92" s="62">
        <v>4.4488000000000003</v>
      </c>
      <c r="J92" s="37">
        <v>70</v>
      </c>
      <c r="K92" s="37" t="s">
        <v>97</v>
      </c>
      <c r="L92" s="37" t="s">
        <v>88</v>
      </c>
      <c r="M92" s="38" t="s">
        <v>86</v>
      </c>
      <c r="N92" s="38"/>
      <c r="O92" s="37">
        <v>180</v>
      </c>
      <c r="P92" s="45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47"/>
      <c r="R92" s="347"/>
      <c r="S92" s="347"/>
      <c r="T92" s="348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6"/>
        <v>0</v>
      </c>
      <c r="Z92" s="41">
        <f t="shared" si="7"/>
        <v>0</v>
      </c>
      <c r="AA92" s="68" t="s">
        <v>46</v>
      </c>
      <c r="AB92" s="69" t="s">
        <v>46</v>
      </c>
      <c r="AC92" s="151" t="s">
        <v>196</v>
      </c>
      <c r="AG92" s="81"/>
      <c r="AJ92" s="87" t="s">
        <v>89</v>
      </c>
      <c r="AK92" s="87">
        <v>1</v>
      </c>
      <c r="BB92" s="152" t="s">
        <v>96</v>
      </c>
      <c r="BM92" s="81">
        <f t="shared" si="8"/>
        <v>0</v>
      </c>
      <c r="BN92" s="81">
        <f t="shared" si="9"/>
        <v>0</v>
      </c>
      <c r="BO92" s="81">
        <f t="shared" si="10"/>
        <v>0</v>
      </c>
      <c r="BP92" s="81">
        <f t="shared" si="11"/>
        <v>0</v>
      </c>
    </row>
    <row r="93" spans="1:68" ht="27" customHeight="1" x14ac:dyDescent="0.25">
      <c r="A93" s="63" t="s">
        <v>201</v>
      </c>
      <c r="B93" s="63" t="s">
        <v>202</v>
      </c>
      <c r="C93" s="36">
        <v>4301135285</v>
      </c>
      <c r="D93" s="345">
        <v>4607111036407</v>
      </c>
      <c r="E93" s="345"/>
      <c r="F93" s="62">
        <v>0.3</v>
      </c>
      <c r="G93" s="37">
        <v>14</v>
      </c>
      <c r="H93" s="62">
        <v>4.2</v>
      </c>
      <c r="I93" s="62">
        <v>4.5292000000000003</v>
      </c>
      <c r="J93" s="37">
        <v>70</v>
      </c>
      <c r="K93" s="37" t="s">
        <v>97</v>
      </c>
      <c r="L93" s="37" t="s">
        <v>88</v>
      </c>
      <c r="M93" s="38" t="s">
        <v>86</v>
      </c>
      <c r="N93" s="38"/>
      <c r="O93" s="37">
        <v>180</v>
      </c>
      <c r="P93" s="4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47"/>
      <c r="R93" s="347"/>
      <c r="S93" s="347"/>
      <c r="T93" s="348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6"/>
        <v>0</v>
      </c>
      <c r="Z93" s="41">
        <f t="shared" si="7"/>
        <v>0</v>
      </c>
      <c r="AA93" s="68" t="s">
        <v>46</v>
      </c>
      <c r="AB93" s="69" t="s">
        <v>46</v>
      </c>
      <c r="AC93" s="153" t="s">
        <v>203</v>
      </c>
      <c r="AG93" s="81"/>
      <c r="AJ93" s="87" t="s">
        <v>89</v>
      </c>
      <c r="AK93" s="87">
        <v>1</v>
      </c>
      <c r="BB93" s="154" t="s">
        <v>96</v>
      </c>
      <c r="BM93" s="81">
        <f t="shared" si="8"/>
        <v>0</v>
      </c>
      <c r="BN93" s="81">
        <f t="shared" si="9"/>
        <v>0</v>
      </c>
      <c r="BO93" s="81">
        <f t="shared" si="10"/>
        <v>0</v>
      </c>
      <c r="BP93" s="81">
        <f t="shared" si="11"/>
        <v>0</v>
      </c>
    </row>
    <row r="94" spans="1:68" x14ac:dyDescent="0.2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3"/>
      <c r="P94" s="349" t="s">
        <v>40</v>
      </c>
      <c r="Q94" s="350"/>
      <c r="R94" s="350"/>
      <c r="S94" s="350"/>
      <c r="T94" s="350"/>
      <c r="U94" s="350"/>
      <c r="V94" s="351"/>
      <c r="W94" s="42" t="s">
        <v>39</v>
      </c>
      <c r="X94" s="43">
        <f>IFERROR(SUM(X88:X93),"0")</f>
        <v>0</v>
      </c>
      <c r="Y94" s="43">
        <f>IFERROR(SUM(Y88:Y93),"0")</f>
        <v>0</v>
      </c>
      <c r="Z94" s="43">
        <f>IFERROR(IF(Z88="",0,Z88),"0")+IFERROR(IF(Z89="",0,Z89),"0")+IFERROR(IF(Z90="",0,Z90),"0")+IFERROR(IF(Z91="",0,Z91),"0")+IFERROR(IF(Z92="",0,Z92),"0")+IFERROR(IF(Z93="",0,Z93),"0")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352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3"/>
      <c r="P95" s="349" t="s">
        <v>40</v>
      </c>
      <c r="Q95" s="350"/>
      <c r="R95" s="350"/>
      <c r="S95" s="350"/>
      <c r="T95" s="350"/>
      <c r="U95" s="350"/>
      <c r="V95" s="351"/>
      <c r="W95" s="42" t="s">
        <v>0</v>
      </c>
      <c r="X95" s="43">
        <f>IFERROR(SUMPRODUCT(X88:X93*H88:H93),"0")</f>
        <v>0</v>
      </c>
      <c r="Y95" s="43">
        <f>IFERROR(SUMPRODUCT(Y88:Y93*H88:H93),"0")</f>
        <v>0</v>
      </c>
      <c r="Z95" s="42"/>
      <c r="AA95" s="67"/>
      <c r="AB95" s="67"/>
      <c r="AC95" s="67"/>
    </row>
    <row r="96" spans="1:68" ht="16.5" customHeight="1" x14ac:dyDescent="0.25">
      <c r="A96" s="360" t="s">
        <v>204</v>
      </c>
      <c r="B96" s="360"/>
      <c r="C96" s="360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  <c r="AA96" s="65"/>
      <c r="AB96" s="65"/>
      <c r="AC96" s="82"/>
    </row>
    <row r="97" spans="1:68" ht="14.25" customHeight="1" x14ac:dyDescent="0.25">
      <c r="A97" s="361" t="s">
        <v>205</v>
      </c>
      <c r="B97" s="361"/>
      <c r="C97" s="361"/>
      <c r="D97" s="361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61"/>
      <c r="Z97" s="361"/>
      <c r="AA97" s="66"/>
      <c r="AB97" s="66"/>
      <c r="AC97" s="83"/>
    </row>
    <row r="98" spans="1:68" ht="27" customHeight="1" x14ac:dyDescent="0.25">
      <c r="A98" s="63" t="s">
        <v>206</v>
      </c>
      <c r="B98" s="63" t="s">
        <v>207</v>
      </c>
      <c r="C98" s="36">
        <v>4301136042</v>
      </c>
      <c r="D98" s="345">
        <v>4607025784012</v>
      </c>
      <c r="E98" s="345"/>
      <c r="F98" s="62">
        <v>0.09</v>
      </c>
      <c r="G98" s="37">
        <v>24</v>
      </c>
      <c r="H98" s="62">
        <v>2.16</v>
      </c>
      <c r="I98" s="62">
        <v>2.4912000000000001</v>
      </c>
      <c r="J98" s="37">
        <v>126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5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8" s="347"/>
      <c r="R98" s="347"/>
      <c r="S98" s="347"/>
      <c r="T98" s="348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IFERROR(IF(X98="","",X98*0.00936),"")</f>
        <v>0</v>
      </c>
      <c r="AA98" s="68" t="s">
        <v>46</v>
      </c>
      <c r="AB98" s="69" t="s">
        <v>46</v>
      </c>
      <c r="AC98" s="155" t="s">
        <v>208</v>
      </c>
      <c r="AG98" s="81"/>
      <c r="AJ98" s="87" t="s">
        <v>89</v>
      </c>
      <c r="AK98" s="87">
        <v>1</v>
      </c>
      <c r="BB98" s="156" t="s">
        <v>96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4301136040</v>
      </c>
      <c r="D99" s="345">
        <v>4607025784319</v>
      </c>
      <c r="E99" s="345"/>
      <c r="F99" s="62">
        <v>0.36</v>
      </c>
      <c r="G99" s="37">
        <v>10</v>
      </c>
      <c r="H99" s="62">
        <v>3.6</v>
      </c>
      <c r="I99" s="62">
        <v>4.2439999999999998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9" s="347"/>
      <c r="R99" s="347"/>
      <c r="S99" s="347"/>
      <c r="T99" s="348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7" t="s">
        <v>211</v>
      </c>
      <c r="AG99" s="81"/>
      <c r="AJ99" s="87" t="s">
        <v>89</v>
      </c>
      <c r="AK99" s="87">
        <v>1</v>
      </c>
      <c r="BB99" s="158" t="s">
        <v>96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4301136039</v>
      </c>
      <c r="D100" s="345">
        <v>4607111035370</v>
      </c>
      <c r="E100" s="345"/>
      <c r="F100" s="62">
        <v>0.14000000000000001</v>
      </c>
      <c r="G100" s="37">
        <v>22</v>
      </c>
      <c r="H100" s="62">
        <v>3.08</v>
      </c>
      <c r="I100" s="62">
        <v>3.464</v>
      </c>
      <c r="J100" s="37">
        <v>84</v>
      </c>
      <c r="K100" s="37" t="s">
        <v>87</v>
      </c>
      <c r="L100" s="37" t="s">
        <v>88</v>
      </c>
      <c r="M100" s="38" t="s">
        <v>86</v>
      </c>
      <c r="N100" s="38"/>
      <c r="O100" s="37">
        <v>180</v>
      </c>
      <c r="P100" s="45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47"/>
      <c r="R100" s="347"/>
      <c r="S100" s="347"/>
      <c r="T100" s="348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IFERROR(IF(X100="","",X100*0.0155),"")</f>
        <v>0</v>
      </c>
      <c r="AA100" s="68" t="s">
        <v>46</v>
      </c>
      <c r="AB100" s="69" t="s">
        <v>46</v>
      </c>
      <c r="AC100" s="159" t="s">
        <v>214</v>
      </c>
      <c r="AG100" s="81"/>
      <c r="AJ100" s="87" t="s">
        <v>89</v>
      </c>
      <c r="AK100" s="87">
        <v>1</v>
      </c>
      <c r="BB100" s="160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x14ac:dyDescent="0.2">
      <c r="A101" s="352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3"/>
      <c r="P101" s="349" t="s">
        <v>40</v>
      </c>
      <c r="Q101" s="350"/>
      <c r="R101" s="350"/>
      <c r="S101" s="350"/>
      <c r="T101" s="350"/>
      <c r="U101" s="350"/>
      <c r="V101" s="351"/>
      <c r="W101" s="42" t="s">
        <v>39</v>
      </c>
      <c r="X101" s="43">
        <f>IFERROR(SUM(X98:X100),"0")</f>
        <v>0</v>
      </c>
      <c r="Y101" s="43">
        <f>IFERROR(SUM(Y98:Y100),"0")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352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3"/>
      <c r="P102" s="349" t="s">
        <v>40</v>
      </c>
      <c r="Q102" s="350"/>
      <c r="R102" s="350"/>
      <c r="S102" s="350"/>
      <c r="T102" s="350"/>
      <c r="U102" s="350"/>
      <c r="V102" s="351"/>
      <c r="W102" s="42" t="s">
        <v>0</v>
      </c>
      <c r="X102" s="43">
        <f>IFERROR(SUMPRODUCT(X98:X100*H98:H100),"0")</f>
        <v>0</v>
      </c>
      <c r="Y102" s="43">
        <f>IFERROR(SUMPRODUCT(Y98:Y100*H98:H100),"0")</f>
        <v>0</v>
      </c>
      <c r="Z102" s="42"/>
      <c r="AA102" s="67"/>
      <c r="AB102" s="67"/>
      <c r="AC102" s="67"/>
    </row>
    <row r="103" spans="1:68" ht="16.5" customHeight="1" x14ac:dyDescent="0.25">
      <c r="A103" s="360" t="s">
        <v>215</v>
      </c>
      <c r="B103" s="360"/>
      <c r="C103" s="360"/>
      <c r="D103" s="360"/>
      <c r="E103" s="360"/>
      <c r="F103" s="360"/>
      <c r="G103" s="360"/>
      <c r="H103" s="360"/>
      <c r="I103" s="360"/>
      <c r="J103" s="360"/>
      <c r="K103" s="360"/>
      <c r="L103" s="360"/>
      <c r="M103" s="360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  <c r="Y103" s="360"/>
      <c r="Z103" s="360"/>
      <c r="AA103" s="65"/>
      <c r="AB103" s="65"/>
      <c r="AC103" s="82"/>
    </row>
    <row r="104" spans="1:68" ht="14.25" customHeight="1" x14ac:dyDescent="0.25">
      <c r="A104" s="361" t="s">
        <v>82</v>
      </c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66"/>
      <c r="AB104" s="66"/>
      <c r="AC104" s="83"/>
    </row>
    <row r="105" spans="1:68" ht="27" customHeight="1" x14ac:dyDescent="0.25">
      <c r="A105" s="63" t="s">
        <v>216</v>
      </c>
      <c r="B105" s="63" t="s">
        <v>217</v>
      </c>
      <c r="C105" s="36">
        <v>4301071051</v>
      </c>
      <c r="D105" s="345">
        <v>4607111039262</v>
      </c>
      <c r="E105" s="345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47"/>
      <c r="R105" s="347"/>
      <c r="S105" s="347"/>
      <c r="T105" s="348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ref="Y105:Y110" si="12">IFERROR(IF(X105="","",X105),"")</f>
        <v>0</v>
      </c>
      <c r="Z105" s="41">
        <f t="shared" ref="Z105:Z110" si="13">IFERROR(IF(X105="","",X105*0.0155),"")</f>
        <v>0</v>
      </c>
      <c r="AA105" s="68" t="s">
        <v>46</v>
      </c>
      <c r="AB105" s="69" t="s">
        <v>46</v>
      </c>
      <c r="AC105" s="161" t="s">
        <v>170</v>
      </c>
      <c r="AG105" s="81"/>
      <c r="AJ105" s="87" t="s">
        <v>89</v>
      </c>
      <c r="AK105" s="87">
        <v>1</v>
      </c>
      <c r="BB105" s="162" t="s">
        <v>70</v>
      </c>
      <c r="BM105" s="81">
        <f t="shared" ref="BM105:BM110" si="14">IFERROR(X105*I105,"0")</f>
        <v>0</v>
      </c>
      <c r="BN105" s="81">
        <f t="shared" ref="BN105:BN110" si="15">IFERROR(Y105*I105,"0")</f>
        <v>0</v>
      </c>
      <c r="BO105" s="81">
        <f t="shared" ref="BO105:BO110" si="16">IFERROR(X105/J105,"0")</f>
        <v>0</v>
      </c>
      <c r="BP105" s="81">
        <f t="shared" ref="BP105:BP110" si="17">IFERROR(Y105/J105,"0")</f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4301070976</v>
      </c>
      <c r="D106" s="345">
        <v>4607111034144</v>
      </c>
      <c r="E106" s="345"/>
      <c r="F106" s="62">
        <v>0.9</v>
      </c>
      <c r="G106" s="37">
        <v>8</v>
      </c>
      <c r="H106" s="62">
        <v>7.2</v>
      </c>
      <c r="I106" s="62">
        <v>7.4859999999999998</v>
      </c>
      <c r="J106" s="37">
        <v>84</v>
      </c>
      <c r="K106" s="37" t="s">
        <v>87</v>
      </c>
      <c r="L106" s="37" t="s">
        <v>126</v>
      </c>
      <c r="M106" s="38" t="s">
        <v>86</v>
      </c>
      <c r="N106" s="38"/>
      <c r="O106" s="37">
        <v>180</v>
      </c>
      <c r="P106" s="4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47"/>
      <c r="R106" s="347"/>
      <c r="S106" s="347"/>
      <c r="T106" s="348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3" t="s">
        <v>170</v>
      </c>
      <c r="AG106" s="81"/>
      <c r="AJ106" s="87" t="s">
        <v>127</v>
      </c>
      <c r="AK106" s="87">
        <v>84</v>
      </c>
      <c r="BB106" s="164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220</v>
      </c>
      <c r="B107" s="63" t="s">
        <v>221</v>
      </c>
      <c r="C107" s="36">
        <v>4301071038</v>
      </c>
      <c r="D107" s="345">
        <v>4607111039248</v>
      </c>
      <c r="E107" s="345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4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47"/>
      <c r="R107" s="347"/>
      <c r="S107" s="347"/>
      <c r="T107" s="348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5" t="s">
        <v>170</v>
      </c>
      <c r="AG107" s="81"/>
      <c r="AJ107" s="87" t="s">
        <v>89</v>
      </c>
      <c r="AK107" s="87">
        <v>1</v>
      </c>
      <c r="BB107" s="166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222</v>
      </c>
      <c r="B108" s="63" t="s">
        <v>223</v>
      </c>
      <c r="C108" s="36">
        <v>4301071049</v>
      </c>
      <c r="D108" s="345">
        <v>4607111039293</v>
      </c>
      <c r="E108" s="345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4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47"/>
      <c r="R108" s="347"/>
      <c r="S108" s="347"/>
      <c r="T108" s="348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67" t="s">
        <v>170</v>
      </c>
      <c r="AG108" s="81"/>
      <c r="AJ108" s="87" t="s">
        <v>89</v>
      </c>
      <c r="AK108" s="87">
        <v>1</v>
      </c>
      <c r="BB108" s="168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224</v>
      </c>
      <c r="B109" s="63" t="s">
        <v>225</v>
      </c>
      <c r="C109" s="36">
        <v>4301071039</v>
      </c>
      <c r="D109" s="345">
        <v>4607111039279</v>
      </c>
      <c r="E109" s="345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47"/>
      <c r="R109" s="347"/>
      <c r="S109" s="347"/>
      <c r="T109" s="348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69" t="s">
        <v>170</v>
      </c>
      <c r="AG109" s="81"/>
      <c r="AJ109" s="87" t="s">
        <v>89</v>
      </c>
      <c r="AK109" s="87">
        <v>1</v>
      </c>
      <c r="BB109" s="170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t="27" customHeight="1" x14ac:dyDescent="0.25">
      <c r="A110" s="63" t="s">
        <v>226</v>
      </c>
      <c r="B110" s="63" t="s">
        <v>227</v>
      </c>
      <c r="C110" s="36">
        <v>4301070958</v>
      </c>
      <c r="D110" s="345">
        <v>4607111038098</v>
      </c>
      <c r="E110" s="345"/>
      <c r="F110" s="62">
        <v>0.8</v>
      </c>
      <c r="G110" s="37">
        <v>8</v>
      </c>
      <c r="H110" s="62">
        <v>6.4</v>
      </c>
      <c r="I110" s="62">
        <v>6.6859999999999999</v>
      </c>
      <c r="J110" s="37">
        <v>84</v>
      </c>
      <c r="K110" s="37" t="s">
        <v>87</v>
      </c>
      <c r="L110" s="37" t="s">
        <v>135</v>
      </c>
      <c r="M110" s="38" t="s">
        <v>86</v>
      </c>
      <c r="N110" s="38"/>
      <c r="O110" s="37">
        <v>180</v>
      </c>
      <c r="P110" s="44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0" s="347"/>
      <c r="R110" s="347"/>
      <c r="S110" s="347"/>
      <c r="T110" s="348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71" t="s">
        <v>228</v>
      </c>
      <c r="AG110" s="81"/>
      <c r="AJ110" s="87" t="s">
        <v>136</v>
      </c>
      <c r="AK110" s="87">
        <v>12</v>
      </c>
      <c r="BB110" s="172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x14ac:dyDescent="0.2">
      <c r="A111" s="352"/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3"/>
      <c r="P111" s="349" t="s">
        <v>40</v>
      </c>
      <c r="Q111" s="350"/>
      <c r="R111" s="350"/>
      <c r="S111" s="350"/>
      <c r="T111" s="350"/>
      <c r="U111" s="350"/>
      <c r="V111" s="351"/>
      <c r="W111" s="42" t="s">
        <v>39</v>
      </c>
      <c r="X111" s="43">
        <f>IFERROR(SUM(X105:X110),"0")</f>
        <v>0</v>
      </c>
      <c r="Y111" s="43">
        <f>IFERROR(SUM(Y105:Y110),"0")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2"/>
      <c r="B112" s="352"/>
      <c r="C112" s="352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3"/>
      <c r="P112" s="349" t="s">
        <v>40</v>
      </c>
      <c r="Q112" s="350"/>
      <c r="R112" s="350"/>
      <c r="S112" s="350"/>
      <c r="T112" s="350"/>
      <c r="U112" s="350"/>
      <c r="V112" s="351"/>
      <c r="W112" s="42" t="s">
        <v>0</v>
      </c>
      <c r="X112" s="43">
        <f>IFERROR(SUMPRODUCT(X105:X110*H105:H110),"0")</f>
        <v>0</v>
      </c>
      <c r="Y112" s="43">
        <f>IFERROR(SUMPRODUCT(Y105:Y110*H105:H110),"0")</f>
        <v>0</v>
      </c>
      <c r="Z112" s="42"/>
      <c r="AA112" s="67"/>
      <c r="AB112" s="67"/>
      <c r="AC112" s="67"/>
    </row>
    <row r="113" spans="1:68" ht="16.5" customHeight="1" x14ac:dyDescent="0.25">
      <c r="A113" s="360" t="s">
        <v>229</v>
      </c>
      <c r="B113" s="360"/>
      <c r="C113" s="360"/>
      <c r="D113" s="360"/>
      <c r="E113" s="360"/>
      <c r="F113" s="360"/>
      <c r="G113" s="360"/>
      <c r="H113" s="360"/>
      <c r="I113" s="360"/>
      <c r="J113" s="360"/>
      <c r="K113" s="360"/>
      <c r="L113" s="360"/>
      <c r="M113" s="360"/>
      <c r="N113" s="360"/>
      <c r="O113" s="360"/>
      <c r="P113" s="360"/>
      <c r="Q113" s="360"/>
      <c r="R113" s="360"/>
      <c r="S113" s="360"/>
      <c r="T113" s="360"/>
      <c r="U113" s="360"/>
      <c r="V113" s="360"/>
      <c r="W113" s="360"/>
      <c r="X113" s="360"/>
      <c r="Y113" s="360"/>
      <c r="Z113" s="360"/>
      <c r="AA113" s="65"/>
      <c r="AB113" s="65"/>
      <c r="AC113" s="82"/>
    </row>
    <row r="114" spans="1:68" ht="14.25" customHeight="1" x14ac:dyDescent="0.25">
      <c r="A114" s="361" t="s">
        <v>155</v>
      </c>
      <c r="B114" s="361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66"/>
      <c r="AB114" s="66"/>
      <c r="AC114" s="83"/>
    </row>
    <row r="115" spans="1:68" ht="27" customHeight="1" x14ac:dyDescent="0.25">
      <c r="A115" s="63" t="s">
        <v>230</v>
      </c>
      <c r="B115" s="63" t="s">
        <v>231</v>
      </c>
      <c r="C115" s="36">
        <v>4301135533</v>
      </c>
      <c r="D115" s="345">
        <v>4607111034014</v>
      </c>
      <c r="E115" s="345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97</v>
      </c>
      <c r="L115" s="37" t="s">
        <v>88</v>
      </c>
      <c r="M115" s="38" t="s">
        <v>86</v>
      </c>
      <c r="N115" s="38"/>
      <c r="O115" s="37">
        <v>180</v>
      </c>
      <c r="P115" s="4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47"/>
      <c r="R115" s="347"/>
      <c r="S115" s="347"/>
      <c r="T115" s="348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3" t="s">
        <v>232</v>
      </c>
      <c r="AG115" s="81"/>
      <c r="AJ115" s="87" t="s">
        <v>89</v>
      </c>
      <c r="AK115" s="87">
        <v>1</v>
      </c>
      <c r="BB115" s="174" t="s">
        <v>96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233</v>
      </c>
      <c r="B116" s="63" t="s">
        <v>234</v>
      </c>
      <c r="C116" s="36">
        <v>4301135532</v>
      </c>
      <c r="D116" s="345">
        <v>4607111033994</v>
      </c>
      <c r="E116" s="345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97</v>
      </c>
      <c r="L116" s="37" t="s">
        <v>88</v>
      </c>
      <c r="M116" s="38" t="s">
        <v>86</v>
      </c>
      <c r="N116" s="38"/>
      <c r="O116" s="37">
        <v>180</v>
      </c>
      <c r="P116" s="44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47"/>
      <c r="R116" s="347"/>
      <c r="S116" s="347"/>
      <c r="T116" s="348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5" t="s">
        <v>178</v>
      </c>
      <c r="AG116" s="81"/>
      <c r="AJ116" s="87" t="s">
        <v>89</v>
      </c>
      <c r="AK116" s="87">
        <v>1</v>
      </c>
      <c r="BB116" s="176" t="s">
        <v>96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3"/>
      <c r="P117" s="349" t="s">
        <v>40</v>
      </c>
      <c r="Q117" s="350"/>
      <c r="R117" s="350"/>
      <c r="S117" s="350"/>
      <c r="T117" s="350"/>
      <c r="U117" s="350"/>
      <c r="V117" s="351"/>
      <c r="W117" s="42" t="s">
        <v>39</v>
      </c>
      <c r="X117" s="43">
        <f>IFERROR(SUM(X115:X116),"0")</f>
        <v>0</v>
      </c>
      <c r="Y117" s="43">
        <f>IFERROR(SUM(Y115:Y116),"0")</f>
        <v>0</v>
      </c>
      <c r="Z117" s="43">
        <f>IFERROR(IF(Z115="",0,Z115),"0")+IFERROR(IF(Z116="",0,Z116),"0")</f>
        <v>0</v>
      </c>
      <c r="AA117" s="67"/>
      <c r="AB117" s="67"/>
      <c r="AC117" s="67"/>
    </row>
    <row r="118" spans="1:68" x14ac:dyDescent="0.2">
      <c r="A118" s="352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3"/>
      <c r="P118" s="349" t="s">
        <v>40</v>
      </c>
      <c r="Q118" s="350"/>
      <c r="R118" s="350"/>
      <c r="S118" s="350"/>
      <c r="T118" s="350"/>
      <c r="U118" s="350"/>
      <c r="V118" s="351"/>
      <c r="W118" s="42" t="s">
        <v>0</v>
      </c>
      <c r="X118" s="43">
        <f>IFERROR(SUMPRODUCT(X115:X116*H115:H116),"0")</f>
        <v>0</v>
      </c>
      <c r="Y118" s="43">
        <f>IFERROR(SUMPRODUCT(Y115:Y116*H115:H116),"0")</f>
        <v>0</v>
      </c>
      <c r="Z118" s="42"/>
      <c r="AA118" s="67"/>
      <c r="AB118" s="67"/>
      <c r="AC118" s="67"/>
    </row>
    <row r="119" spans="1:68" ht="16.5" customHeight="1" x14ac:dyDescent="0.25">
      <c r="A119" s="360" t="s">
        <v>235</v>
      </c>
      <c r="B119" s="360"/>
      <c r="C119" s="360"/>
      <c r="D119" s="360"/>
      <c r="E119" s="360"/>
      <c r="F119" s="360"/>
      <c r="G119" s="360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  <c r="Y119" s="360"/>
      <c r="Z119" s="360"/>
      <c r="AA119" s="65"/>
      <c r="AB119" s="65"/>
      <c r="AC119" s="82"/>
    </row>
    <row r="120" spans="1:68" ht="14.25" customHeight="1" x14ac:dyDescent="0.25">
      <c r="A120" s="361" t="s">
        <v>155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66"/>
      <c r="AB120" s="66"/>
      <c r="AC120" s="83"/>
    </row>
    <row r="121" spans="1:68" ht="27" customHeight="1" x14ac:dyDescent="0.25">
      <c r="A121" s="63" t="s">
        <v>236</v>
      </c>
      <c r="B121" s="63" t="s">
        <v>237</v>
      </c>
      <c r="C121" s="36">
        <v>4301135311</v>
      </c>
      <c r="D121" s="345">
        <v>4607111039095</v>
      </c>
      <c r="E121" s="345"/>
      <c r="F121" s="62">
        <v>0.25</v>
      </c>
      <c r="G121" s="37">
        <v>12</v>
      </c>
      <c r="H121" s="62">
        <v>3</v>
      </c>
      <c r="I121" s="62">
        <v>3.7480000000000002</v>
      </c>
      <c r="J121" s="37">
        <v>70</v>
      </c>
      <c r="K121" s="37" t="s">
        <v>97</v>
      </c>
      <c r="L121" s="37" t="s">
        <v>88</v>
      </c>
      <c r="M121" s="38" t="s">
        <v>86</v>
      </c>
      <c r="N121" s="38"/>
      <c r="O121" s="37">
        <v>180</v>
      </c>
      <c r="P121" s="44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47"/>
      <c r="R121" s="347"/>
      <c r="S121" s="347"/>
      <c r="T121" s="34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7" t="s">
        <v>238</v>
      </c>
      <c r="AG121" s="81"/>
      <c r="AJ121" s="87" t="s">
        <v>89</v>
      </c>
      <c r="AK121" s="87">
        <v>1</v>
      </c>
      <c r="BB121" s="178" t="s">
        <v>96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customHeight="1" x14ac:dyDescent="0.25">
      <c r="A122" s="63" t="s">
        <v>239</v>
      </c>
      <c r="B122" s="63" t="s">
        <v>240</v>
      </c>
      <c r="C122" s="36">
        <v>4301135534</v>
      </c>
      <c r="D122" s="345">
        <v>4607111034199</v>
      </c>
      <c r="E122" s="345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4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2" s="347"/>
      <c r="R122" s="347"/>
      <c r="S122" s="347"/>
      <c r="T122" s="34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9" t="s">
        <v>241</v>
      </c>
      <c r="AG122" s="81"/>
      <c r="AJ122" s="87" t="s">
        <v>89</v>
      </c>
      <c r="AK122" s="87">
        <v>1</v>
      </c>
      <c r="BB122" s="180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52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3"/>
      <c r="P123" s="349" t="s">
        <v>40</v>
      </c>
      <c r="Q123" s="350"/>
      <c r="R123" s="350"/>
      <c r="S123" s="350"/>
      <c r="T123" s="350"/>
      <c r="U123" s="350"/>
      <c r="V123" s="351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3"/>
      <c r="P124" s="349" t="s">
        <v>40</v>
      </c>
      <c r="Q124" s="350"/>
      <c r="R124" s="350"/>
      <c r="S124" s="350"/>
      <c r="T124" s="350"/>
      <c r="U124" s="350"/>
      <c r="V124" s="351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60" t="s">
        <v>242</v>
      </c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X125" s="360"/>
      <c r="Y125" s="360"/>
      <c r="Z125" s="360"/>
      <c r="AA125" s="65"/>
      <c r="AB125" s="65"/>
      <c r="AC125" s="82"/>
    </row>
    <row r="126" spans="1:68" ht="14.25" customHeight="1" x14ac:dyDescent="0.25">
      <c r="A126" s="361" t="s">
        <v>155</v>
      </c>
      <c r="B126" s="361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361"/>
      <c r="Y126" s="361"/>
      <c r="Z126" s="361"/>
      <c r="AA126" s="66"/>
      <c r="AB126" s="66"/>
      <c r="AC126" s="83"/>
    </row>
    <row r="127" spans="1:68" ht="27" customHeight="1" x14ac:dyDescent="0.25">
      <c r="A127" s="63" t="s">
        <v>243</v>
      </c>
      <c r="B127" s="63" t="s">
        <v>244</v>
      </c>
      <c r="C127" s="36">
        <v>4301135275</v>
      </c>
      <c r="D127" s="345">
        <v>4607111034380</v>
      </c>
      <c r="E127" s="345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97</v>
      </c>
      <c r="L127" s="37" t="s">
        <v>88</v>
      </c>
      <c r="M127" s="38" t="s">
        <v>86</v>
      </c>
      <c r="N127" s="38"/>
      <c r="O127" s="37">
        <v>180</v>
      </c>
      <c r="P127" s="4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7"/>
      <c r="R127" s="347"/>
      <c r="S127" s="347"/>
      <c r="T127" s="34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1" t="s">
        <v>245</v>
      </c>
      <c r="AG127" s="81"/>
      <c r="AJ127" s="87" t="s">
        <v>89</v>
      </c>
      <c r="AK127" s="87">
        <v>1</v>
      </c>
      <c r="BB127" s="182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246</v>
      </c>
      <c r="B128" s="63" t="s">
        <v>247</v>
      </c>
      <c r="C128" s="36">
        <v>4301135277</v>
      </c>
      <c r="D128" s="345">
        <v>4607111034397</v>
      </c>
      <c r="E128" s="345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97</v>
      </c>
      <c r="L128" s="37" t="s">
        <v>88</v>
      </c>
      <c r="M128" s="38" t="s">
        <v>86</v>
      </c>
      <c r="N128" s="38"/>
      <c r="O128" s="37">
        <v>180</v>
      </c>
      <c r="P128" s="43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7"/>
      <c r="R128" s="347"/>
      <c r="S128" s="347"/>
      <c r="T128" s="34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3" t="s">
        <v>232</v>
      </c>
      <c r="AG128" s="81"/>
      <c r="AJ128" s="87" t="s">
        <v>89</v>
      </c>
      <c r="AK128" s="87">
        <v>1</v>
      </c>
      <c r="BB128" s="184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52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3"/>
      <c r="P129" s="349" t="s">
        <v>40</v>
      </c>
      <c r="Q129" s="350"/>
      <c r="R129" s="350"/>
      <c r="S129" s="350"/>
      <c r="T129" s="350"/>
      <c r="U129" s="350"/>
      <c r="V129" s="351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3"/>
      <c r="P130" s="349" t="s">
        <v>40</v>
      </c>
      <c r="Q130" s="350"/>
      <c r="R130" s="350"/>
      <c r="S130" s="350"/>
      <c r="T130" s="350"/>
      <c r="U130" s="350"/>
      <c r="V130" s="351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60" t="s">
        <v>248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360"/>
      <c r="Z131" s="360"/>
      <c r="AA131" s="65"/>
      <c r="AB131" s="65"/>
      <c r="AC131" s="82"/>
    </row>
    <row r="132" spans="1:68" ht="14.25" customHeight="1" x14ac:dyDescent="0.25">
      <c r="A132" s="361" t="s">
        <v>155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61"/>
      <c r="Z132" s="361"/>
      <c r="AA132" s="66"/>
      <c r="AB132" s="66"/>
      <c r="AC132" s="83"/>
    </row>
    <row r="133" spans="1:68" ht="27" customHeight="1" x14ac:dyDescent="0.25">
      <c r="A133" s="63" t="s">
        <v>249</v>
      </c>
      <c r="B133" s="63" t="s">
        <v>250</v>
      </c>
      <c r="C133" s="36">
        <v>4301135570</v>
      </c>
      <c r="D133" s="345">
        <v>4607111035806</v>
      </c>
      <c r="E133" s="345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97</v>
      </c>
      <c r="L133" s="37" t="s">
        <v>88</v>
      </c>
      <c r="M133" s="38" t="s">
        <v>86</v>
      </c>
      <c r="N133" s="38"/>
      <c r="O133" s="37">
        <v>180</v>
      </c>
      <c r="P133" s="436" t="s">
        <v>251</v>
      </c>
      <c r="Q133" s="347"/>
      <c r="R133" s="347"/>
      <c r="S133" s="347"/>
      <c r="T133" s="348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5" t="s">
        <v>252</v>
      </c>
      <c r="AG133" s="81"/>
      <c r="AJ133" s="87" t="s">
        <v>89</v>
      </c>
      <c r="AK133" s="87">
        <v>1</v>
      </c>
      <c r="BB133" s="186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3"/>
      <c r="P134" s="349" t="s">
        <v>40</v>
      </c>
      <c r="Q134" s="350"/>
      <c r="R134" s="350"/>
      <c r="S134" s="350"/>
      <c r="T134" s="350"/>
      <c r="U134" s="350"/>
      <c r="V134" s="351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3"/>
      <c r="P135" s="349" t="s">
        <v>40</v>
      </c>
      <c r="Q135" s="350"/>
      <c r="R135" s="350"/>
      <c r="S135" s="350"/>
      <c r="T135" s="350"/>
      <c r="U135" s="350"/>
      <c r="V135" s="351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360" t="s">
        <v>253</v>
      </c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0"/>
      <c r="P136" s="360"/>
      <c r="Q136" s="360"/>
      <c r="R136" s="360"/>
      <c r="S136" s="360"/>
      <c r="T136" s="360"/>
      <c r="U136" s="360"/>
      <c r="V136" s="360"/>
      <c r="W136" s="360"/>
      <c r="X136" s="360"/>
      <c r="Y136" s="360"/>
      <c r="Z136" s="360"/>
      <c r="AA136" s="65"/>
      <c r="AB136" s="65"/>
      <c r="AC136" s="82"/>
    </row>
    <row r="137" spans="1:68" ht="14.25" customHeight="1" x14ac:dyDescent="0.25">
      <c r="A137" s="361" t="s">
        <v>155</v>
      </c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1"/>
      <c r="N137" s="361"/>
      <c r="O137" s="361"/>
      <c r="P137" s="361"/>
      <c r="Q137" s="361"/>
      <c r="R137" s="361"/>
      <c r="S137" s="361"/>
      <c r="T137" s="361"/>
      <c r="U137" s="361"/>
      <c r="V137" s="361"/>
      <c r="W137" s="361"/>
      <c r="X137" s="361"/>
      <c r="Y137" s="361"/>
      <c r="Z137" s="361"/>
      <c r="AA137" s="66"/>
      <c r="AB137" s="66"/>
      <c r="AC137" s="83"/>
    </row>
    <row r="138" spans="1:68" ht="16.5" customHeight="1" x14ac:dyDescent="0.25">
      <c r="A138" s="63" t="s">
        <v>254</v>
      </c>
      <c r="B138" s="63" t="s">
        <v>255</v>
      </c>
      <c r="C138" s="36">
        <v>4301135596</v>
      </c>
      <c r="D138" s="345">
        <v>4607111039613</v>
      </c>
      <c r="E138" s="345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97</v>
      </c>
      <c r="L138" s="37" t="s">
        <v>88</v>
      </c>
      <c r="M138" s="38" t="s">
        <v>86</v>
      </c>
      <c r="N138" s="38"/>
      <c r="O138" s="37">
        <v>180</v>
      </c>
      <c r="P138" s="43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8" s="347"/>
      <c r="R138" s="347"/>
      <c r="S138" s="347"/>
      <c r="T138" s="34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IFERROR(IF(X138="","",X138*0.00936),"")</f>
        <v>0</v>
      </c>
      <c r="AA138" s="68" t="s">
        <v>46</v>
      </c>
      <c r="AB138" s="69" t="s">
        <v>46</v>
      </c>
      <c r="AC138" s="187" t="s">
        <v>238</v>
      </c>
      <c r="AG138" s="81"/>
      <c r="AJ138" s="87" t="s">
        <v>89</v>
      </c>
      <c r="AK138" s="87">
        <v>1</v>
      </c>
      <c r="BB138" s="188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52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3"/>
      <c r="P139" s="349" t="s">
        <v>40</v>
      </c>
      <c r="Q139" s="350"/>
      <c r="R139" s="350"/>
      <c r="S139" s="350"/>
      <c r="T139" s="350"/>
      <c r="U139" s="350"/>
      <c r="V139" s="351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352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3"/>
      <c r="P140" s="349" t="s">
        <v>40</v>
      </c>
      <c r="Q140" s="350"/>
      <c r="R140" s="350"/>
      <c r="S140" s="350"/>
      <c r="T140" s="350"/>
      <c r="U140" s="350"/>
      <c r="V140" s="351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360" t="s">
        <v>256</v>
      </c>
      <c r="B141" s="360"/>
      <c r="C141" s="360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0"/>
      <c r="P141" s="360"/>
      <c r="Q141" s="360"/>
      <c r="R141" s="360"/>
      <c r="S141" s="360"/>
      <c r="T141" s="360"/>
      <c r="U141" s="360"/>
      <c r="V141" s="360"/>
      <c r="W141" s="360"/>
      <c r="X141" s="360"/>
      <c r="Y141" s="360"/>
      <c r="Z141" s="360"/>
      <c r="AA141" s="65"/>
      <c r="AB141" s="65"/>
      <c r="AC141" s="82"/>
    </row>
    <row r="142" spans="1:68" ht="14.25" customHeight="1" x14ac:dyDescent="0.25">
      <c r="A142" s="361" t="s">
        <v>257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66"/>
      <c r="AB142" s="66"/>
      <c r="AC142" s="83"/>
    </row>
    <row r="143" spans="1:68" ht="27" customHeight="1" x14ac:dyDescent="0.25">
      <c r="A143" s="63" t="s">
        <v>258</v>
      </c>
      <c r="B143" s="63" t="s">
        <v>259</v>
      </c>
      <c r="C143" s="36">
        <v>4301071054</v>
      </c>
      <c r="D143" s="345">
        <v>4607111035639</v>
      </c>
      <c r="E143" s="345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261</v>
      </c>
      <c r="L143" s="37" t="s">
        <v>88</v>
      </c>
      <c r="M143" s="38" t="s">
        <v>86</v>
      </c>
      <c r="N143" s="38"/>
      <c r="O143" s="37">
        <v>180</v>
      </c>
      <c r="P143" s="43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7"/>
      <c r="R143" s="347"/>
      <c r="S143" s="347"/>
      <c r="T143" s="34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89" t="s">
        <v>260</v>
      </c>
      <c r="AG143" s="81"/>
      <c r="AJ143" s="87" t="s">
        <v>89</v>
      </c>
      <c r="AK143" s="87">
        <v>1</v>
      </c>
      <c r="BB143" s="190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262</v>
      </c>
      <c r="B144" s="63" t="s">
        <v>263</v>
      </c>
      <c r="C144" s="36">
        <v>4301135540</v>
      </c>
      <c r="D144" s="345">
        <v>4607111035646</v>
      </c>
      <c r="E144" s="345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261</v>
      </c>
      <c r="L144" s="37" t="s">
        <v>88</v>
      </c>
      <c r="M144" s="38" t="s">
        <v>86</v>
      </c>
      <c r="N144" s="38"/>
      <c r="O144" s="37">
        <v>180</v>
      </c>
      <c r="P144" s="43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7"/>
      <c r="R144" s="347"/>
      <c r="S144" s="347"/>
      <c r="T144" s="348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1" t="s">
        <v>260</v>
      </c>
      <c r="AG144" s="81"/>
      <c r="AJ144" s="87" t="s">
        <v>89</v>
      </c>
      <c r="AK144" s="87">
        <v>1</v>
      </c>
      <c r="BB144" s="192" t="s">
        <v>96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52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3"/>
      <c r="P145" s="349" t="s">
        <v>40</v>
      </c>
      <c r="Q145" s="350"/>
      <c r="R145" s="350"/>
      <c r="S145" s="350"/>
      <c r="T145" s="350"/>
      <c r="U145" s="350"/>
      <c r="V145" s="351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3"/>
      <c r="P146" s="349" t="s">
        <v>40</v>
      </c>
      <c r="Q146" s="350"/>
      <c r="R146" s="350"/>
      <c r="S146" s="350"/>
      <c r="T146" s="350"/>
      <c r="U146" s="350"/>
      <c r="V146" s="351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customHeight="1" x14ac:dyDescent="0.25">
      <c r="A147" s="360" t="s">
        <v>264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360"/>
      <c r="Z147" s="360"/>
      <c r="AA147" s="65"/>
      <c r="AB147" s="65"/>
      <c r="AC147" s="82"/>
    </row>
    <row r="148" spans="1:68" ht="14.25" customHeight="1" x14ac:dyDescent="0.25">
      <c r="A148" s="361" t="s">
        <v>155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66"/>
      <c r="AB148" s="66"/>
      <c r="AC148" s="83"/>
    </row>
    <row r="149" spans="1:68" ht="27" customHeight="1" x14ac:dyDescent="0.25">
      <c r="A149" s="63" t="s">
        <v>265</v>
      </c>
      <c r="B149" s="63" t="s">
        <v>266</v>
      </c>
      <c r="C149" s="36">
        <v>4301135281</v>
      </c>
      <c r="D149" s="345">
        <v>4607111036568</v>
      </c>
      <c r="E149" s="345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97</v>
      </c>
      <c r="L149" s="37" t="s">
        <v>88</v>
      </c>
      <c r="M149" s="38" t="s">
        <v>86</v>
      </c>
      <c r="N149" s="38"/>
      <c r="O149" s="37">
        <v>180</v>
      </c>
      <c r="P149" s="43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7"/>
      <c r="R149" s="347"/>
      <c r="S149" s="347"/>
      <c r="T149" s="348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3" t="s">
        <v>267</v>
      </c>
      <c r="AG149" s="81"/>
      <c r="AJ149" s="87" t="s">
        <v>89</v>
      </c>
      <c r="AK149" s="87">
        <v>1</v>
      </c>
      <c r="BB149" s="194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52"/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3"/>
      <c r="P150" s="349" t="s">
        <v>40</v>
      </c>
      <c r="Q150" s="350"/>
      <c r="R150" s="350"/>
      <c r="S150" s="350"/>
      <c r="T150" s="350"/>
      <c r="U150" s="350"/>
      <c r="V150" s="351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52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3"/>
      <c r="P151" s="349" t="s">
        <v>40</v>
      </c>
      <c r="Q151" s="350"/>
      <c r="R151" s="350"/>
      <c r="S151" s="350"/>
      <c r="T151" s="350"/>
      <c r="U151" s="350"/>
      <c r="V151" s="351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customHeight="1" x14ac:dyDescent="0.2">
      <c r="A152" s="390" t="s">
        <v>268</v>
      </c>
      <c r="B152" s="390"/>
      <c r="C152" s="390"/>
      <c r="D152" s="390"/>
      <c r="E152" s="390"/>
      <c r="F152" s="390"/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  <c r="X152" s="390"/>
      <c r="Y152" s="390"/>
      <c r="Z152" s="390"/>
      <c r="AA152" s="54"/>
      <c r="AB152" s="54"/>
      <c r="AC152" s="54"/>
    </row>
    <row r="153" spans="1:68" ht="16.5" customHeight="1" x14ac:dyDescent="0.25">
      <c r="A153" s="360" t="s">
        <v>269</v>
      </c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0"/>
      <c r="P153" s="360"/>
      <c r="Q153" s="360"/>
      <c r="R153" s="360"/>
      <c r="S153" s="360"/>
      <c r="T153" s="360"/>
      <c r="U153" s="360"/>
      <c r="V153" s="360"/>
      <c r="W153" s="360"/>
      <c r="X153" s="360"/>
      <c r="Y153" s="360"/>
      <c r="Z153" s="360"/>
      <c r="AA153" s="65"/>
      <c r="AB153" s="65"/>
      <c r="AC153" s="82"/>
    </row>
    <row r="154" spans="1:68" ht="14.25" customHeight="1" x14ac:dyDescent="0.25">
      <c r="A154" s="361" t="s">
        <v>155</v>
      </c>
      <c r="B154" s="361"/>
      <c r="C154" s="361"/>
      <c r="D154" s="361"/>
      <c r="E154" s="361"/>
      <c r="F154" s="361"/>
      <c r="G154" s="361"/>
      <c r="H154" s="361"/>
      <c r="I154" s="361"/>
      <c r="J154" s="361"/>
      <c r="K154" s="361"/>
      <c r="L154" s="361"/>
      <c r="M154" s="361"/>
      <c r="N154" s="361"/>
      <c r="O154" s="361"/>
      <c r="P154" s="361"/>
      <c r="Q154" s="361"/>
      <c r="R154" s="361"/>
      <c r="S154" s="361"/>
      <c r="T154" s="361"/>
      <c r="U154" s="361"/>
      <c r="V154" s="361"/>
      <c r="W154" s="361"/>
      <c r="X154" s="361"/>
      <c r="Y154" s="361"/>
      <c r="Z154" s="361"/>
      <c r="AA154" s="66"/>
      <c r="AB154" s="66"/>
      <c r="AC154" s="83"/>
    </row>
    <row r="155" spans="1:68" ht="27" customHeight="1" x14ac:dyDescent="0.25">
      <c r="A155" s="63" t="s">
        <v>270</v>
      </c>
      <c r="B155" s="63" t="s">
        <v>271</v>
      </c>
      <c r="C155" s="36">
        <v>4301135317</v>
      </c>
      <c r="D155" s="345">
        <v>4607111039057</v>
      </c>
      <c r="E155" s="345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171</v>
      </c>
      <c r="L155" s="37" t="s">
        <v>135</v>
      </c>
      <c r="M155" s="38" t="s">
        <v>86</v>
      </c>
      <c r="N155" s="38"/>
      <c r="O155" s="37">
        <v>180</v>
      </c>
      <c r="P155" s="432" t="s">
        <v>272</v>
      </c>
      <c r="Q155" s="347"/>
      <c r="R155" s="347"/>
      <c r="S155" s="347"/>
      <c r="T155" s="348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5" t="s">
        <v>238</v>
      </c>
      <c r="AG155" s="81"/>
      <c r="AJ155" s="87" t="s">
        <v>136</v>
      </c>
      <c r="AK155" s="87">
        <v>18</v>
      </c>
      <c r="BB155" s="196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3"/>
      <c r="P156" s="349" t="s">
        <v>40</v>
      </c>
      <c r="Q156" s="350"/>
      <c r="R156" s="350"/>
      <c r="S156" s="350"/>
      <c r="T156" s="350"/>
      <c r="U156" s="350"/>
      <c r="V156" s="351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3"/>
      <c r="P157" s="349" t="s">
        <v>40</v>
      </c>
      <c r="Q157" s="350"/>
      <c r="R157" s="350"/>
      <c r="S157" s="350"/>
      <c r="T157" s="350"/>
      <c r="U157" s="350"/>
      <c r="V157" s="351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360" t="s">
        <v>273</v>
      </c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0"/>
      <c r="P158" s="360"/>
      <c r="Q158" s="360"/>
      <c r="R158" s="360"/>
      <c r="S158" s="360"/>
      <c r="T158" s="360"/>
      <c r="U158" s="360"/>
      <c r="V158" s="360"/>
      <c r="W158" s="360"/>
      <c r="X158" s="360"/>
      <c r="Y158" s="360"/>
      <c r="Z158" s="360"/>
      <c r="AA158" s="65"/>
      <c r="AB158" s="65"/>
      <c r="AC158" s="82"/>
    </row>
    <row r="159" spans="1:68" ht="14.25" customHeight="1" x14ac:dyDescent="0.25">
      <c r="A159" s="361" t="s">
        <v>82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61"/>
      <c r="Z159" s="361"/>
      <c r="AA159" s="66"/>
      <c r="AB159" s="66"/>
      <c r="AC159" s="83"/>
    </row>
    <row r="160" spans="1:68" ht="16.5" customHeight="1" x14ac:dyDescent="0.25">
      <c r="A160" s="63" t="s">
        <v>274</v>
      </c>
      <c r="B160" s="63" t="s">
        <v>275</v>
      </c>
      <c r="C160" s="36">
        <v>4301071062</v>
      </c>
      <c r="D160" s="345">
        <v>4607111036384</v>
      </c>
      <c r="E160" s="345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28" t="s">
        <v>276</v>
      </c>
      <c r="Q160" s="347"/>
      <c r="R160" s="347"/>
      <c r="S160" s="347"/>
      <c r="T160" s="348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197" t="s">
        <v>277</v>
      </c>
      <c r="AG160" s="81"/>
      <c r="AJ160" s="87" t="s">
        <v>89</v>
      </c>
      <c r="AK160" s="87">
        <v>1</v>
      </c>
      <c r="BB160" s="198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customHeight="1" x14ac:dyDescent="0.25">
      <c r="A161" s="63" t="s">
        <v>278</v>
      </c>
      <c r="B161" s="63" t="s">
        <v>279</v>
      </c>
      <c r="C161" s="36">
        <v>4301071056</v>
      </c>
      <c r="D161" s="345">
        <v>4640242180250</v>
      </c>
      <c r="E161" s="345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29" t="s">
        <v>280</v>
      </c>
      <c r="Q161" s="347"/>
      <c r="R161" s="347"/>
      <c r="S161" s="347"/>
      <c r="T161" s="34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99" t="s">
        <v>281</v>
      </c>
      <c r="AG161" s="81"/>
      <c r="AJ161" s="87" t="s">
        <v>89</v>
      </c>
      <c r="AK161" s="87">
        <v>1</v>
      </c>
      <c r="BB161" s="20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282</v>
      </c>
      <c r="B162" s="63" t="s">
        <v>283</v>
      </c>
      <c r="C162" s="36">
        <v>4301071050</v>
      </c>
      <c r="D162" s="345">
        <v>4607111036216</v>
      </c>
      <c r="E162" s="345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3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7"/>
      <c r="R162" s="347"/>
      <c r="S162" s="347"/>
      <c r="T162" s="34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1" t="s">
        <v>284</v>
      </c>
      <c r="AG162" s="81"/>
      <c r="AJ162" s="87" t="s">
        <v>89</v>
      </c>
      <c r="AK162" s="87">
        <v>1</v>
      </c>
      <c r="BB162" s="20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285</v>
      </c>
      <c r="B163" s="63" t="s">
        <v>286</v>
      </c>
      <c r="C163" s="36">
        <v>4301071061</v>
      </c>
      <c r="D163" s="345">
        <v>4607111036278</v>
      </c>
      <c r="E163" s="345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3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7"/>
      <c r="R163" s="347"/>
      <c r="S163" s="347"/>
      <c r="T163" s="348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3" t="s">
        <v>287</v>
      </c>
      <c r="AG163" s="81"/>
      <c r="AJ163" s="87" t="s">
        <v>89</v>
      </c>
      <c r="AK163" s="87">
        <v>1</v>
      </c>
      <c r="BB163" s="204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2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3"/>
      <c r="P164" s="349" t="s">
        <v>40</v>
      </c>
      <c r="Q164" s="350"/>
      <c r="R164" s="350"/>
      <c r="S164" s="350"/>
      <c r="T164" s="350"/>
      <c r="U164" s="350"/>
      <c r="V164" s="351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3"/>
      <c r="P165" s="349" t="s">
        <v>40</v>
      </c>
      <c r="Q165" s="350"/>
      <c r="R165" s="350"/>
      <c r="S165" s="350"/>
      <c r="T165" s="350"/>
      <c r="U165" s="350"/>
      <c r="V165" s="351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customHeight="1" x14ac:dyDescent="0.25">
      <c r="A166" s="361" t="s">
        <v>288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61"/>
      <c r="Z166" s="361"/>
      <c r="AA166" s="66"/>
      <c r="AB166" s="66"/>
      <c r="AC166" s="83"/>
    </row>
    <row r="167" spans="1:68" ht="27" customHeight="1" x14ac:dyDescent="0.25">
      <c r="A167" s="63" t="s">
        <v>289</v>
      </c>
      <c r="B167" s="63" t="s">
        <v>290</v>
      </c>
      <c r="C167" s="36">
        <v>4301080153</v>
      </c>
      <c r="D167" s="345">
        <v>4607111036827</v>
      </c>
      <c r="E167" s="345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7"/>
      <c r="R167" s="347"/>
      <c r="S167" s="347"/>
      <c r="T167" s="348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291</v>
      </c>
      <c r="AG167" s="81"/>
      <c r="AJ167" s="87" t="s">
        <v>89</v>
      </c>
      <c r="AK167" s="87">
        <v>1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292</v>
      </c>
      <c r="B168" s="63" t="s">
        <v>293</v>
      </c>
      <c r="C168" s="36">
        <v>4301080154</v>
      </c>
      <c r="D168" s="345">
        <v>4607111036834</v>
      </c>
      <c r="E168" s="345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7"/>
      <c r="R168" s="347"/>
      <c r="S168" s="347"/>
      <c r="T168" s="348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7" t="s">
        <v>291</v>
      </c>
      <c r="AG168" s="81"/>
      <c r="AJ168" s="87" t="s">
        <v>89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52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3"/>
      <c r="P169" s="349" t="s">
        <v>40</v>
      </c>
      <c r="Q169" s="350"/>
      <c r="R169" s="350"/>
      <c r="S169" s="350"/>
      <c r="T169" s="350"/>
      <c r="U169" s="350"/>
      <c r="V169" s="351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352"/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3"/>
      <c r="P170" s="349" t="s">
        <v>40</v>
      </c>
      <c r="Q170" s="350"/>
      <c r="R170" s="350"/>
      <c r="S170" s="350"/>
      <c r="T170" s="350"/>
      <c r="U170" s="350"/>
      <c r="V170" s="351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390" t="s">
        <v>294</v>
      </c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390"/>
      <c r="O171" s="390"/>
      <c r="P171" s="390"/>
      <c r="Q171" s="390"/>
      <c r="R171" s="390"/>
      <c r="S171" s="390"/>
      <c r="T171" s="390"/>
      <c r="U171" s="390"/>
      <c r="V171" s="390"/>
      <c r="W171" s="390"/>
      <c r="X171" s="390"/>
      <c r="Y171" s="390"/>
      <c r="Z171" s="390"/>
      <c r="AA171" s="54"/>
      <c r="AB171" s="54"/>
      <c r="AC171" s="54"/>
    </row>
    <row r="172" spans="1:68" ht="16.5" customHeight="1" x14ac:dyDescent="0.25">
      <c r="A172" s="360" t="s">
        <v>295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65"/>
      <c r="AB172" s="65"/>
      <c r="AC172" s="82"/>
    </row>
    <row r="173" spans="1:68" ht="14.25" customHeight="1" x14ac:dyDescent="0.25">
      <c r="A173" s="361" t="s">
        <v>91</v>
      </c>
      <c r="B173" s="361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66"/>
      <c r="AB173" s="66"/>
      <c r="AC173" s="83"/>
    </row>
    <row r="174" spans="1:68" ht="27" customHeight="1" x14ac:dyDescent="0.25">
      <c r="A174" s="63" t="s">
        <v>296</v>
      </c>
      <c r="B174" s="63" t="s">
        <v>297</v>
      </c>
      <c r="C174" s="36">
        <v>4301132097</v>
      </c>
      <c r="D174" s="345">
        <v>4607111035721</v>
      </c>
      <c r="E174" s="345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97</v>
      </c>
      <c r="L174" s="37" t="s">
        <v>126</v>
      </c>
      <c r="M174" s="38" t="s">
        <v>86</v>
      </c>
      <c r="N174" s="38"/>
      <c r="O174" s="37">
        <v>365</v>
      </c>
      <c r="P174" s="42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7"/>
      <c r="R174" s="347"/>
      <c r="S174" s="347"/>
      <c r="T174" s="34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09" t="s">
        <v>298</v>
      </c>
      <c r="AG174" s="81"/>
      <c r="AJ174" s="87" t="s">
        <v>127</v>
      </c>
      <c r="AK174" s="87">
        <v>70</v>
      </c>
      <c r="BB174" s="210" t="s">
        <v>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4301132100</v>
      </c>
      <c r="D175" s="345">
        <v>4607111035691</v>
      </c>
      <c r="E175" s="345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97</v>
      </c>
      <c r="L175" s="37" t="s">
        <v>126</v>
      </c>
      <c r="M175" s="38" t="s">
        <v>86</v>
      </c>
      <c r="N175" s="38"/>
      <c r="O175" s="37">
        <v>365</v>
      </c>
      <c r="P175" s="42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7"/>
      <c r="R175" s="347"/>
      <c r="S175" s="347"/>
      <c r="T175" s="34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1" t="s">
        <v>301</v>
      </c>
      <c r="AG175" s="81"/>
      <c r="AJ175" s="87" t="s">
        <v>127</v>
      </c>
      <c r="AK175" s="87">
        <v>70</v>
      </c>
      <c r="BB175" s="212" t="s">
        <v>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4301132079</v>
      </c>
      <c r="D176" s="345">
        <v>4607111038487</v>
      </c>
      <c r="E176" s="345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97</v>
      </c>
      <c r="L176" s="37" t="s">
        <v>135</v>
      </c>
      <c r="M176" s="38" t="s">
        <v>86</v>
      </c>
      <c r="N176" s="38"/>
      <c r="O176" s="37">
        <v>180</v>
      </c>
      <c r="P176" s="42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7"/>
      <c r="R176" s="347"/>
      <c r="S176" s="347"/>
      <c r="T176" s="34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3" t="s">
        <v>304</v>
      </c>
      <c r="AG176" s="81"/>
      <c r="AJ176" s="87" t="s">
        <v>136</v>
      </c>
      <c r="AK176" s="87">
        <v>14</v>
      </c>
      <c r="BB176" s="214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3"/>
      <c r="P177" s="349" t="s">
        <v>40</v>
      </c>
      <c r="Q177" s="350"/>
      <c r="R177" s="350"/>
      <c r="S177" s="350"/>
      <c r="T177" s="350"/>
      <c r="U177" s="350"/>
      <c r="V177" s="351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352"/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3"/>
      <c r="P178" s="349" t="s">
        <v>40</v>
      </c>
      <c r="Q178" s="350"/>
      <c r="R178" s="350"/>
      <c r="S178" s="350"/>
      <c r="T178" s="350"/>
      <c r="U178" s="350"/>
      <c r="V178" s="351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361" t="s">
        <v>305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61"/>
      <c r="Z179" s="361"/>
      <c r="AA179" s="66"/>
      <c r="AB179" s="66"/>
      <c r="AC179" s="83"/>
    </row>
    <row r="180" spans="1:68" ht="27" customHeight="1" x14ac:dyDescent="0.25">
      <c r="A180" s="63" t="s">
        <v>306</v>
      </c>
      <c r="B180" s="63" t="s">
        <v>307</v>
      </c>
      <c r="C180" s="36">
        <v>4301051855</v>
      </c>
      <c r="D180" s="345">
        <v>4680115885875</v>
      </c>
      <c r="E180" s="345"/>
      <c r="F180" s="62">
        <v>1</v>
      </c>
      <c r="G180" s="37">
        <v>9</v>
      </c>
      <c r="H180" s="62">
        <v>9</v>
      </c>
      <c r="I180" s="62">
        <v>9.4350000000000005</v>
      </c>
      <c r="J180" s="37">
        <v>64</v>
      </c>
      <c r="K180" s="37" t="s">
        <v>312</v>
      </c>
      <c r="L180" s="37" t="s">
        <v>88</v>
      </c>
      <c r="M180" s="38" t="s">
        <v>311</v>
      </c>
      <c r="N180" s="38"/>
      <c r="O180" s="37">
        <v>365</v>
      </c>
      <c r="P180" s="422" t="s">
        <v>308</v>
      </c>
      <c r="Q180" s="347"/>
      <c r="R180" s="347"/>
      <c r="S180" s="347"/>
      <c r="T180" s="348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IFERROR(IF(X180="","",X180*0.01898),"")</f>
        <v>0</v>
      </c>
      <c r="AA180" s="68" t="s">
        <v>46</v>
      </c>
      <c r="AB180" s="69" t="s">
        <v>46</v>
      </c>
      <c r="AC180" s="215" t="s">
        <v>309</v>
      </c>
      <c r="AG180" s="81"/>
      <c r="AJ180" s="87" t="s">
        <v>89</v>
      </c>
      <c r="AK180" s="87">
        <v>1</v>
      </c>
      <c r="BB180" s="216" t="s">
        <v>310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3"/>
      <c r="P181" s="349" t="s">
        <v>40</v>
      </c>
      <c r="Q181" s="350"/>
      <c r="R181" s="350"/>
      <c r="S181" s="350"/>
      <c r="T181" s="350"/>
      <c r="U181" s="350"/>
      <c r="V181" s="351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352"/>
      <c r="B182" s="352"/>
      <c r="C182" s="352"/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3"/>
      <c r="P182" s="349" t="s">
        <v>40</v>
      </c>
      <c r="Q182" s="350"/>
      <c r="R182" s="350"/>
      <c r="S182" s="350"/>
      <c r="T182" s="350"/>
      <c r="U182" s="350"/>
      <c r="V182" s="351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6.5" customHeight="1" x14ac:dyDescent="0.25">
      <c r="A183" s="360" t="s">
        <v>313</v>
      </c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0"/>
      <c r="P183" s="360"/>
      <c r="Q183" s="360"/>
      <c r="R183" s="360"/>
      <c r="S183" s="360"/>
      <c r="T183" s="360"/>
      <c r="U183" s="360"/>
      <c r="V183" s="360"/>
      <c r="W183" s="360"/>
      <c r="X183" s="360"/>
      <c r="Y183" s="360"/>
      <c r="Z183" s="360"/>
      <c r="AA183" s="65"/>
      <c r="AB183" s="65"/>
      <c r="AC183" s="82"/>
    </row>
    <row r="184" spans="1:68" ht="14.25" customHeight="1" x14ac:dyDescent="0.25">
      <c r="A184" s="361" t="s">
        <v>313</v>
      </c>
      <c r="B184" s="361"/>
      <c r="C184" s="361"/>
      <c r="D184" s="361"/>
      <c r="E184" s="361"/>
      <c r="F184" s="361"/>
      <c r="G184" s="361"/>
      <c r="H184" s="361"/>
      <c r="I184" s="361"/>
      <c r="J184" s="361"/>
      <c r="K184" s="361"/>
      <c r="L184" s="361"/>
      <c r="M184" s="361"/>
      <c r="N184" s="361"/>
      <c r="O184" s="361"/>
      <c r="P184" s="361"/>
      <c r="Q184" s="361"/>
      <c r="R184" s="361"/>
      <c r="S184" s="361"/>
      <c r="T184" s="361"/>
      <c r="U184" s="361"/>
      <c r="V184" s="361"/>
      <c r="W184" s="361"/>
      <c r="X184" s="361"/>
      <c r="Y184" s="361"/>
      <c r="Z184" s="361"/>
      <c r="AA184" s="66"/>
      <c r="AB184" s="66"/>
      <c r="AC184" s="83"/>
    </row>
    <row r="185" spans="1:68" ht="27" customHeight="1" x14ac:dyDescent="0.25">
      <c r="A185" s="63" t="s">
        <v>314</v>
      </c>
      <c r="B185" s="63" t="s">
        <v>315</v>
      </c>
      <c r="C185" s="36">
        <v>4301133002</v>
      </c>
      <c r="D185" s="345">
        <v>4607111035783</v>
      </c>
      <c r="E185" s="345"/>
      <c r="F185" s="62">
        <v>0.2</v>
      </c>
      <c r="G185" s="37">
        <v>8</v>
      </c>
      <c r="H185" s="62">
        <v>1.6</v>
      </c>
      <c r="I185" s="62">
        <v>2.12</v>
      </c>
      <c r="J185" s="37">
        <v>72</v>
      </c>
      <c r="K185" s="37" t="s">
        <v>261</v>
      </c>
      <c r="L185" s="37" t="s">
        <v>88</v>
      </c>
      <c r="M185" s="38" t="s">
        <v>86</v>
      </c>
      <c r="N185" s="38"/>
      <c r="O185" s="37">
        <v>180</v>
      </c>
      <c r="P185" s="4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5" s="347"/>
      <c r="R185" s="347"/>
      <c r="S185" s="347"/>
      <c r="T185" s="34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IFERROR(IF(X185="","",X185*0.01157),"")</f>
        <v>0</v>
      </c>
      <c r="AA185" s="68" t="s">
        <v>46</v>
      </c>
      <c r="AB185" s="69" t="s">
        <v>46</v>
      </c>
      <c r="AC185" s="217" t="s">
        <v>316</v>
      </c>
      <c r="AG185" s="81"/>
      <c r="AJ185" s="87" t="s">
        <v>89</v>
      </c>
      <c r="AK185" s="87">
        <v>1</v>
      </c>
      <c r="BB185" s="218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352"/>
      <c r="B186" s="352"/>
      <c r="C186" s="352"/>
      <c r="D186" s="352"/>
      <c r="E186" s="352"/>
      <c r="F186" s="352"/>
      <c r="G186" s="352"/>
      <c r="H186" s="352"/>
      <c r="I186" s="352"/>
      <c r="J186" s="352"/>
      <c r="K186" s="352"/>
      <c r="L186" s="352"/>
      <c r="M186" s="352"/>
      <c r="N186" s="352"/>
      <c r="O186" s="353"/>
      <c r="P186" s="349" t="s">
        <v>40</v>
      </c>
      <c r="Q186" s="350"/>
      <c r="R186" s="350"/>
      <c r="S186" s="350"/>
      <c r="T186" s="350"/>
      <c r="U186" s="350"/>
      <c r="V186" s="351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352"/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N187" s="352"/>
      <c r="O187" s="353"/>
      <c r="P187" s="349" t="s">
        <v>40</v>
      </c>
      <c r="Q187" s="350"/>
      <c r="R187" s="350"/>
      <c r="S187" s="350"/>
      <c r="T187" s="350"/>
      <c r="U187" s="350"/>
      <c r="V187" s="351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27.75" customHeight="1" x14ac:dyDescent="0.2">
      <c r="A188" s="390" t="s">
        <v>317</v>
      </c>
      <c r="B188" s="390"/>
      <c r="C188" s="390"/>
      <c r="D188" s="390"/>
      <c r="E188" s="390"/>
      <c r="F188" s="390"/>
      <c r="G188" s="390"/>
      <c r="H188" s="390"/>
      <c r="I188" s="390"/>
      <c r="J188" s="390"/>
      <c r="K188" s="390"/>
      <c r="L188" s="390"/>
      <c r="M188" s="390"/>
      <c r="N188" s="390"/>
      <c r="O188" s="390"/>
      <c r="P188" s="390"/>
      <c r="Q188" s="390"/>
      <c r="R188" s="390"/>
      <c r="S188" s="390"/>
      <c r="T188" s="390"/>
      <c r="U188" s="390"/>
      <c r="V188" s="390"/>
      <c r="W188" s="390"/>
      <c r="X188" s="390"/>
      <c r="Y188" s="390"/>
      <c r="Z188" s="390"/>
      <c r="AA188" s="54"/>
      <c r="AB188" s="54"/>
      <c r="AC188" s="54"/>
    </row>
    <row r="189" spans="1:68" ht="16.5" customHeight="1" x14ac:dyDescent="0.25">
      <c r="A189" s="360" t="s">
        <v>318</v>
      </c>
      <c r="B189" s="360"/>
      <c r="C189" s="360"/>
      <c r="D189" s="360"/>
      <c r="E189" s="360"/>
      <c r="F189" s="360"/>
      <c r="G189" s="360"/>
      <c r="H189" s="360"/>
      <c r="I189" s="360"/>
      <c r="J189" s="360"/>
      <c r="K189" s="360"/>
      <c r="L189" s="360"/>
      <c r="M189" s="360"/>
      <c r="N189" s="360"/>
      <c r="O189" s="360"/>
      <c r="P189" s="360"/>
      <c r="Q189" s="360"/>
      <c r="R189" s="360"/>
      <c r="S189" s="360"/>
      <c r="T189" s="360"/>
      <c r="U189" s="360"/>
      <c r="V189" s="360"/>
      <c r="W189" s="360"/>
      <c r="X189" s="360"/>
      <c r="Y189" s="360"/>
      <c r="Z189" s="360"/>
      <c r="AA189" s="65"/>
      <c r="AB189" s="65"/>
      <c r="AC189" s="82"/>
    </row>
    <row r="190" spans="1:68" ht="14.25" customHeight="1" x14ac:dyDescent="0.25">
      <c r="A190" s="361" t="s">
        <v>155</v>
      </c>
      <c r="B190" s="361"/>
      <c r="C190" s="361"/>
      <c r="D190" s="361"/>
      <c r="E190" s="361"/>
      <c r="F190" s="361"/>
      <c r="G190" s="361"/>
      <c r="H190" s="361"/>
      <c r="I190" s="361"/>
      <c r="J190" s="361"/>
      <c r="K190" s="361"/>
      <c r="L190" s="361"/>
      <c r="M190" s="361"/>
      <c r="N190" s="361"/>
      <c r="O190" s="361"/>
      <c r="P190" s="361"/>
      <c r="Q190" s="361"/>
      <c r="R190" s="361"/>
      <c r="S190" s="361"/>
      <c r="T190" s="361"/>
      <c r="U190" s="361"/>
      <c r="V190" s="361"/>
      <c r="W190" s="361"/>
      <c r="X190" s="361"/>
      <c r="Y190" s="361"/>
      <c r="Z190" s="361"/>
      <c r="AA190" s="66"/>
      <c r="AB190" s="66"/>
      <c r="AC190" s="83"/>
    </row>
    <row r="191" spans="1:68" ht="27" customHeight="1" x14ac:dyDescent="0.25">
      <c r="A191" s="63" t="s">
        <v>319</v>
      </c>
      <c r="B191" s="63" t="s">
        <v>320</v>
      </c>
      <c r="C191" s="36">
        <v>4301135707</v>
      </c>
      <c r="D191" s="345">
        <v>4620207490198</v>
      </c>
      <c r="E191" s="345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97</v>
      </c>
      <c r="L191" s="37" t="s">
        <v>88</v>
      </c>
      <c r="M191" s="38" t="s">
        <v>86</v>
      </c>
      <c r="N191" s="38"/>
      <c r="O191" s="37">
        <v>180</v>
      </c>
      <c r="P191" s="4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347"/>
      <c r="R191" s="347"/>
      <c r="S191" s="347"/>
      <c r="T191" s="348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19" t="s">
        <v>321</v>
      </c>
      <c r="AG191" s="81"/>
      <c r="AJ191" s="87" t="s">
        <v>89</v>
      </c>
      <c r="AK191" s="87">
        <v>1</v>
      </c>
      <c r="BB191" s="220" t="s">
        <v>96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322</v>
      </c>
      <c r="B192" s="63" t="s">
        <v>323</v>
      </c>
      <c r="C192" s="36">
        <v>4301135719</v>
      </c>
      <c r="D192" s="345">
        <v>4620207490235</v>
      </c>
      <c r="E192" s="345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97</v>
      </c>
      <c r="L192" s="37" t="s">
        <v>88</v>
      </c>
      <c r="M192" s="38" t="s">
        <v>86</v>
      </c>
      <c r="N192" s="38"/>
      <c r="O192" s="37">
        <v>180</v>
      </c>
      <c r="P192" s="41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347"/>
      <c r="R192" s="347"/>
      <c r="S192" s="347"/>
      <c r="T192" s="348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1" t="s">
        <v>324</v>
      </c>
      <c r="AG192" s="81"/>
      <c r="AJ192" s="87" t="s">
        <v>89</v>
      </c>
      <c r="AK192" s="87">
        <v>1</v>
      </c>
      <c r="BB192" s="222" t="s">
        <v>96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4301135697</v>
      </c>
      <c r="D193" s="345">
        <v>4620207490259</v>
      </c>
      <c r="E193" s="345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180</v>
      </c>
      <c r="P193" s="41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347"/>
      <c r="R193" s="347"/>
      <c r="S193" s="347"/>
      <c r="T193" s="34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3" t="s">
        <v>321</v>
      </c>
      <c r="AG193" s="81"/>
      <c r="AJ193" s="87" t="s">
        <v>89</v>
      </c>
      <c r="AK193" s="87">
        <v>1</v>
      </c>
      <c r="BB193" s="224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327</v>
      </c>
      <c r="B194" s="63" t="s">
        <v>328</v>
      </c>
      <c r="C194" s="36">
        <v>4301135681</v>
      </c>
      <c r="D194" s="345">
        <v>4620207490143</v>
      </c>
      <c r="E194" s="345"/>
      <c r="F194" s="62">
        <v>0.22</v>
      </c>
      <c r="G194" s="37">
        <v>12</v>
      </c>
      <c r="H194" s="62">
        <v>2.64</v>
      </c>
      <c r="I194" s="62">
        <v>3.3435999999999999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420" t="s">
        <v>329</v>
      </c>
      <c r="Q194" s="347"/>
      <c r="R194" s="347"/>
      <c r="S194" s="347"/>
      <c r="T194" s="34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25" t="s">
        <v>330</v>
      </c>
      <c r="AG194" s="81"/>
      <c r="AJ194" s="87" t="s">
        <v>89</v>
      </c>
      <c r="AK194" s="87">
        <v>1</v>
      </c>
      <c r="BB194" s="226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52"/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3"/>
      <c r="P195" s="349" t="s">
        <v>40</v>
      </c>
      <c r="Q195" s="350"/>
      <c r="R195" s="350"/>
      <c r="S195" s="350"/>
      <c r="T195" s="350"/>
      <c r="U195" s="350"/>
      <c r="V195" s="351"/>
      <c r="W195" s="42" t="s">
        <v>39</v>
      </c>
      <c r="X195" s="43">
        <f>IFERROR(SUM(X191:X194),"0")</f>
        <v>0</v>
      </c>
      <c r="Y195" s="43">
        <f>IFERROR(SUM(Y191:Y194),"0")</f>
        <v>0</v>
      </c>
      <c r="Z195" s="43">
        <f>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352"/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3"/>
      <c r="P196" s="349" t="s">
        <v>40</v>
      </c>
      <c r="Q196" s="350"/>
      <c r="R196" s="350"/>
      <c r="S196" s="350"/>
      <c r="T196" s="350"/>
      <c r="U196" s="350"/>
      <c r="V196" s="351"/>
      <c r="W196" s="42" t="s">
        <v>0</v>
      </c>
      <c r="X196" s="43">
        <f>IFERROR(SUMPRODUCT(X191:X194*H191:H194),"0")</f>
        <v>0</v>
      </c>
      <c r="Y196" s="43">
        <f>IFERROR(SUMPRODUCT(Y191:Y194*H191:H194),"0")</f>
        <v>0</v>
      </c>
      <c r="Z196" s="42"/>
      <c r="AA196" s="67"/>
      <c r="AB196" s="67"/>
      <c r="AC196" s="67"/>
    </row>
    <row r="197" spans="1:68" ht="16.5" customHeight="1" x14ac:dyDescent="0.25">
      <c r="A197" s="360" t="s">
        <v>331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65"/>
      <c r="AB197" s="65"/>
      <c r="AC197" s="82"/>
    </row>
    <row r="198" spans="1:68" ht="14.25" customHeight="1" x14ac:dyDescent="0.25">
      <c r="A198" s="361" t="s">
        <v>82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61"/>
      <c r="Z198" s="361"/>
      <c r="AA198" s="66"/>
      <c r="AB198" s="66"/>
      <c r="AC198" s="83"/>
    </row>
    <row r="199" spans="1:68" ht="16.5" customHeight="1" x14ac:dyDescent="0.25">
      <c r="A199" s="63" t="s">
        <v>332</v>
      </c>
      <c r="B199" s="63" t="s">
        <v>333</v>
      </c>
      <c r="C199" s="36">
        <v>4301070948</v>
      </c>
      <c r="D199" s="345">
        <v>4607111037022</v>
      </c>
      <c r="E199" s="345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126</v>
      </c>
      <c r="M199" s="38" t="s">
        <v>86</v>
      </c>
      <c r="N199" s="38"/>
      <c r="O199" s="37">
        <v>180</v>
      </c>
      <c r="P199" s="4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47"/>
      <c r="R199" s="347"/>
      <c r="S199" s="347"/>
      <c r="T199" s="34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27" t="s">
        <v>334</v>
      </c>
      <c r="AG199" s="81"/>
      <c r="AJ199" s="87" t="s">
        <v>127</v>
      </c>
      <c r="AK199" s="87">
        <v>84</v>
      </c>
      <c r="BB199" s="228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4301070990</v>
      </c>
      <c r="D200" s="345">
        <v>4607111038494</v>
      </c>
      <c r="E200" s="345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47"/>
      <c r="R200" s="347"/>
      <c r="S200" s="347"/>
      <c r="T200" s="34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29" t="s">
        <v>337</v>
      </c>
      <c r="AG200" s="81"/>
      <c r="AJ200" s="87" t="s">
        <v>89</v>
      </c>
      <c r="AK200" s="87">
        <v>1</v>
      </c>
      <c r="BB200" s="230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4301070966</v>
      </c>
      <c r="D201" s="345">
        <v>4607111038135</v>
      </c>
      <c r="E201" s="345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135</v>
      </c>
      <c r="M201" s="38" t="s">
        <v>86</v>
      </c>
      <c r="N201" s="38"/>
      <c r="O201" s="37">
        <v>180</v>
      </c>
      <c r="P201" s="41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47"/>
      <c r="R201" s="347"/>
      <c r="S201" s="347"/>
      <c r="T201" s="34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1" t="s">
        <v>340</v>
      </c>
      <c r="AG201" s="81"/>
      <c r="AJ201" s="87" t="s">
        <v>136</v>
      </c>
      <c r="AK201" s="87">
        <v>12</v>
      </c>
      <c r="BB201" s="23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2"/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3"/>
      <c r="P202" s="349" t="s">
        <v>40</v>
      </c>
      <c r="Q202" s="350"/>
      <c r="R202" s="350"/>
      <c r="S202" s="350"/>
      <c r="T202" s="350"/>
      <c r="U202" s="350"/>
      <c r="V202" s="351"/>
      <c r="W202" s="42" t="s">
        <v>39</v>
      </c>
      <c r="X202" s="43">
        <f>IFERROR(SUM(X199:X201),"0")</f>
        <v>0</v>
      </c>
      <c r="Y202" s="43">
        <f>IFERROR(SUM(Y199:Y201),"0")</f>
        <v>0</v>
      </c>
      <c r="Z202" s="43">
        <f>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352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3"/>
      <c r="P203" s="349" t="s">
        <v>40</v>
      </c>
      <c r="Q203" s="350"/>
      <c r="R203" s="350"/>
      <c r="S203" s="350"/>
      <c r="T203" s="350"/>
      <c r="U203" s="350"/>
      <c r="V203" s="351"/>
      <c r="W203" s="42" t="s">
        <v>0</v>
      </c>
      <c r="X203" s="43">
        <f>IFERROR(SUMPRODUCT(X199:X201*H199:H201),"0")</f>
        <v>0</v>
      </c>
      <c r="Y203" s="43">
        <f>IFERROR(SUMPRODUCT(Y199:Y201*H199:H201),"0")</f>
        <v>0</v>
      </c>
      <c r="Z203" s="42"/>
      <c r="AA203" s="67"/>
      <c r="AB203" s="67"/>
      <c r="AC203" s="67"/>
    </row>
    <row r="204" spans="1:68" ht="16.5" customHeight="1" x14ac:dyDescent="0.25">
      <c r="A204" s="360" t="s">
        <v>341</v>
      </c>
      <c r="B204" s="360"/>
      <c r="C204" s="360"/>
      <c r="D204" s="360"/>
      <c r="E204" s="360"/>
      <c r="F204" s="360"/>
      <c r="G204" s="360"/>
      <c r="H204" s="360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  <c r="U204" s="360"/>
      <c r="V204" s="360"/>
      <c r="W204" s="360"/>
      <c r="X204" s="360"/>
      <c r="Y204" s="360"/>
      <c r="Z204" s="360"/>
      <c r="AA204" s="65"/>
      <c r="AB204" s="65"/>
      <c r="AC204" s="82"/>
    </row>
    <row r="205" spans="1:68" ht="14.25" customHeight="1" x14ac:dyDescent="0.25">
      <c r="A205" s="361" t="s">
        <v>82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61"/>
      <c r="Z205" s="361"/>
      <c r="AA205" s="66"/>
      <c r="AB205" s="66"/>
      <c r="AC205" s="83"/>
    </row>
    <row r="206" spans="1:68" ht="27" customHeight="1" x14ac:dyDescent="0.25">
      <c r="A206" s="63" t="s">
        <v>342</v>
      </c>
      <c r="B206" s="63" t="s">
        <v>343</v>
      </c>
      <c r="C206" s="36">
        <v>4301070996</v>
      </c>
      <c r="D206" s="345">
        <v>4607111038654</v>
      </c>
      <c r="E206" s="345"/>
      <c r="F206" s="62">
        <v>0.4</v>
      </c>
      <c r="G206" s="37">
        <v>16</v>
      </c>
      <c r="H206" s="62">
        <v>6.4</v>
      </c>
      <c r="I206" s="62">
        <v>6.63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1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47"/>
      <c r="R206" s="347"/>
      <c r="S206" s="347"/>
      <c r="T206" s="348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ref="Y206:Y211" si="18">IFERROR(IF(X206="","",X206),"")</f>
        <v>0</v>
      </c>
      <c r="Z206" s="41">
        <f t="shared" ref="Z206:Z211" si="19">IFERROR(IF(X206="","",X206*0.0155),"")</f>
        <v>0</v>
      </c>
      <c r="AA206" s="68" t="s">
        <v>46</v>
      </c>
      <c r="AB206" s="69" t="s">
        <v>46</v>
      </c>
      <c r="AC206" s="233" t="s">
        <v>344</v>
      </c>
      <c r="AG206" s="81"/>
      <c r="AJ206" s="87" t="s">
        <v>89</v>
      </c>
      <c r="AK206" s="87">
        <v>1</v>
      </c>
      <c r="BB206" s="234" t="s">
        <v>70</v>
      </c>
      <c r="BM206" s="81">
        <f t="shared" ref="BM206:BM211" si="20">IFERROR(X206*I206,"0")</f>
        <v>0</v>
      </c>
      <c r="BN206" s="81">
        <f t="shared" ref="BN206:BN211" si="21">IFERROR(Y206*I206,"0")</f>
        <v>0</v>
      </c>
      <c r="BO206" s="81">
        <f t="shared" ref="BO206:BO211" si="22">IFERROR(X206/J206,"0")</f>
        <v>0</v>
      </c>
      <c r="BP206" s="81">
        <f t="shared" ref="BP206:BP211" si="23">IFERROR(Y206/J206,"0")</f>
        <v>0</v>
      </c>
    </row>
    <row r="207" spans="1:68" ht="27" customHeight="1" x14ac:dyDescent="0.25">
      <c r="A207" s="63" t="s">
        <v>345</v>
      </c>
      <c r="B207" s="63" t="s">
        <v>346</v>
      </c>
      <c r="C207" s="36">
        <v>4301070997</v>
      </c>
      <c r="D207" s="345">
        <v>4607111038586</v>
      </c>
      <c r="E207" s="345"/>
      <c r="F207" s="62">
        <v>0.7</v>
      </c>
      <c r="G207" s="37">
        <v>8</v>
      </c>
      <c r="H207" s="62">
        <v>5.6</v>
      </c>
      <c r="I207" s="62">
        <v>5.83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0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47"/>
      <c r="R207" s="347"/>
      <c r="S207" s="347"/>
      <c r="T207" s="348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8"/>
        <v>0</v>
      </c>
      <c r="Z207" s="41">
        <f t="shared" si="19"/>
        <v>0</v>
      </c>
      <c r="AA207" s="68" t="s">
        <v>46</v>
      </c>
      <c r="AB207" s="69" t="s">
        <v>46</v>
      </c>
      <c r="AC207" s="235" t="s">
        <v>344</v>
      </c>
      <c r="AG207" s="81"/>
      <c r="AJ207" s="87" t="s">
        <v>89</v>
      </c>
      <c r="AK207" s="87">
        <v>1</v>
      </c>
      <c r="BB207" s="236" t="s">
        <v>70</v>
      </c>
      <c r="BM207" s="81">
        <f t="shared" si="20"/>
        <v>0</v>
      </c>
      <c r="BN207" s="81">
        <f t="shared" si="21"/>
        <v>0</v>
      </c>
      <c r="BO207" s="81">
        <f t="shared" si="22"/>
        <v>0</v>
      </c>
      <c r="BP207" s="81">
        <f t="shared" si="23"/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4301070962</v>
      </c>
      <c r="D208" s="345">
        <v>4607111038609</v>
      </c>
      <c r="E208" s="345"/>
      <c r="F208" s="62">
        <v>0.4</v>
      </c>
      <c r="G208" s="37">
        <v>16</v>
      </c>
      <c r="H208" s="62">
        <v>6.4</v>
      </c>
      <c r="I208" s="62">
        <v>6.71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47"/>
      <c r="R208" s="347"/>
      <c r="S208" s="347"/>
      <c r="T208" s="348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8"/>
        <v>0</v>
      </c>
      <c r="Z208" s="41">
        <f t="shared" si="19"/>
        <v>0</v>
      </c>
      <c r="AA208" s="68" t="s">
        <v>46</v>
      </c>
      <c r="AB208" s="69" t="s">
        <v>46</v>
      </c>
      <c r="AC208" s="237" t="s">
        <v>349</v>
      </c>
      <c r="AG208" s="81"/>
      <c r="AJ208" s="87" t="s">
        <v>89</v>
      </c>
      <c r="AK208" s="87">
        <v>1</v>
      </c>
      <c r="BB208" s="238" t="s">
        <v>70</v>
      </c>
      <c r="BM208" s="81">
        <f t="shared" si="20"/>
        <v>0</v>
      </c>
      <c r="BN208" s="81">
        <f t="shared" si="21"/>
        <v>0</v>
      </c>
      <c r="BO208" s="81">
        <f t="shared" si="22"/>
        <v>0</v>
      </c>
      <c r="BP208" s="81">
        <f t="shared" si="23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4301070963</v>
      </c>
      <c r="D209" s="345">
        <v>4607111038630</v>
      </c>
      <c r="E209" s="345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47"/>
      <c r="R209" s="347"/>
      <c r="S209" s="347"/>
      <c r="T209" s="348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39" t="s">
        <v>349</v>
      </c>
      <c r="AG209" s="81"/>
      <c r="AJ209" s="87" t="s">
        <v>89</v>
      </c>
      <c r="AK209" s="87">
        <v>1</v>
      </c>
      <c r="BB209" s="240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4301070959</v>
      </c>
      <c r="D210" s="345">
        <v>4607111038616</v>
      </c>
      <c r="E210" s="345"/>
      <c r="F210" s="62">
        <v>0.4</v>
      </c>
      <c r="G210" s="37">
        <v>16</v>
      </c>
      <c r="H210" s="62">
        <v>6.4</v>
      </c>
      <c r="I210" s="62">
        <v>6.71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47"/>
      <c r="R210" s="347"/>
      <c r="S210" s="347"/>
      <c r="T210" s="348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41" t="s">
        <v>344</v>
      </c>
      <c r="AG210" s="81"/>
      <c r="AJ210" s="87" t="s">
        <v>89</v>
      </c>
      <c r="AK210" s="87">
        <v>1</v>
      </c>
      <c r="BB210" s="242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354</v>
      </c>
      <c r="B211" s="63" t="s">
        <v>355</v>
      </c>
      <c r="C211" s="36">
        <v>4301070960</v>
      </c>
      <c r="D211" s="345">
        <v>4607111038623</v>
      </c>
      <c r="E211" s="345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135</v>
      </c>
      <c r="M211" s="38" t="s">
        <v>86</v>
      </c>
      <c r="N211" s="38"/>
      <c r="O211" s="37">
        <v>180</v>
      </c>
      <c r="P211" s="4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47"/>
      <c r="R211" s="347"/>
      <c r="S211" s="347"/>
      <c r="T211" s="348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43" t="s">
        <v>344</v>
      </c>
      <c r="AG211" s="81"/>
      <c r="AJ211" s="87" t="s">
        <v>136</v>
      </c>
      <c r="AK211" s="87">
        <v>12</v>
      </c>
      <c r="BB211" s="244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x14ac:dyDescent="0.2">
      <c r="A212" s="352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3"/>
      <c r="P212" s="349" t="s">
        <v>40</v>
      </c>
      <c r="Q212" s="350"/>
      <c r="R212" s="350"/>
      <c r="S212" s="350"/>
      <c r="T212" s="350"/>
      <c r="U212" s="350"/>
      <c r="V212" s="351"/>
      <c r="W212" s="42" t="s">
        <v>39</v>
      </c>
      <c r="X212" s="43">
        <f>IFERROR(SUM(X206:X211),"0")</f>
        <v>0</v>
      </c>
      <c r="Y212" s="43">
        <f>IFERROR(SUM(Y206:Y211),"0")</f>
        <v>0</v>
      </c>
      <c r="Z212" s="43">
        <f>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3"/>
      <c r="P213" s="349" t="s">
        <v>40</v>
      </c>
      <c r="Q213" s="350"/>
      <c r="R213" s="350"/>
      <c r="S213" s="350"/>
      <c r="T213" s="350"/>
      <c r="U213" s="350"/>
      <c r="V213" s="351"/>
      <c r="W213" s="42" t="s">
        <v>0</v>
      </c>
      <c r="X213" s="43">
        <f>IFERROR(SUMPRODUCT(X206:X211*H206:H211),"0")</f>
        <v>0</v>
      </c>
      <c r="Y213" s="43">
        <f>IFERROR(SUMPRODUCT(Y206:Y211*H206:H211),"0")</f>
        <v>0</v>
      </c>
      <c r="Z213" s="42"/>
      <c r="AA213" s="67"/>
      <c r="AB213" s="67"/>
      <c r="AC213" s="67"/>
    </row>
    <row r="214" spans="1:68" ht="16.5" customHeight="1" x14ac:dyDescent="0.25">
      <c r="A214" s="360" t="s">
        <v>356</v>
      </c>
      <c r="B214" s="360"/>
      <c r="C214" s="360"/>
      <c r="D214" s="360"/>
      <c r="E214" s="360"/>
      <c r="F214" s="360"/>
      <c r="G214" s="360"/>
      <c r="H214" s="360"/>
      <c r="I214" s="360"/>
      <c r="J214" s="360"/>
      <c r="K214" s="360"/>
      <c r="L214" s="360"/>
      <c r="M214" s="360"/>
      <c r="N214" s="360"/>
      <c r="O214" s="360"/>
      <c r="P214" s="360"/>
      <c r="Q214" s="360"/>
      <c r="R214" s="360"/>
      <c r="S214" s="360"/>
      <c r="T214" s="360"/>
      <c r="U214" s="360"/>
      <c r="V214" s="360"/>
      <c r="W214" s="360"/>
      <c r="X214" s="360"/>
      <c r="Y214" s="360"/>
      <c r="Z214" s="360"/>
      <c r="AA214" s="65"/>
      <c r="AB214" s="65"/>
      <c r="AC214" s="82"/>
    </row>
    <row r="215" spans="1:68" ht="14.25" customHeight="1" x14ac:dyDescent="0.25">
      <c r="A215" s="361" t="s">
        <v>82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61"/>
      <c r="Z215" s="361"/>
      <c r="AA215" s="66"/>
      <c r="AB215" s="66"/>
      <c r="AC215" s="83"/>
    </row>
    <row r="216" spans="1:68" ht="27" customHeight="1" x14ac:dyDescent="0.25">
      <c r="A216" s="63" t="s">
        <v>357</v>
      </c>
      <c r="B216" s="63" t="s">
        <v>358</v>
      </c>
      <c r="C216" s="36">
        <v>4301070915</v>
      </c>
      <c r="D216" s="345">
        <v>4607111035882</v>
      </c>
      <c r="E216" s="345"/>
      <c r="F216" s="62">
        <v>0.43</v>
      </c>
      <c r="G216" s="37">
        <v>16</v>
      </c>
      <c r="H216" s="62">
        <v>6.88</v>
      </c>
      <c r="I216" s="62">
        <v>7.19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47"/>
      <c r="R216" s="347"/>
      <c r="S216" s="347"/>
      <c r="T216" s="348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5" t="s">
        <v>359</v>
      </c>
      <c r="AG216" s="81"/>
      <c r="AJ216" s="87" t="s">
        <v>89</v>
      </c>
      <c r="AK216" s="87">
        <v>1</v>
      </c>
      <c r="BB216" s="246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4301070921</v>
      </c>
      <c r="D217" s="345">
        <v>4607111035905</v>
      </c>
      <c r="E217" s="345"/>
      <c r="F217" s="62">
        <v>0.9</v>
      </c>
      <c r="G217" s="37">
        <v>8</v>
      </c>
      <c r="H217" s="62">
        <v>7.2</v>
      </c>
      <c r="I217" s="62">
        <v>7.47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0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47"/>
      <c r="R217" s="347"/>
      <c r="S217" s="347"/>
      <c r="T217" s="348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7" t="s">
        <v>359</v>
      </c>
      <c r="AG217" s="81"/>
      <c r="AJ217" s="87" t="s">
        <v>89</v>
      </c>
      <c r="AK217" s="87">
        <v>1</v>
      </c>
      <c r="BB217" s="248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362</v>
      </c>
      <c r="B218" s="63" t="s">
        <v>363</v>
      </c>
      <c r="C218" s="36">
        <v>4301070917</v>
      </c>
      <c r="D218" s="345">
        <v>4607111035912</v>
      </c>
      <c r="E218" s="345"/>
      <c r="F218" s="62">
        <v>0.43</v>
      </c>
      <c r="G218" s="37">
        <v>16</v>
      </c>
      <c r="H218" s="62">
        <v>6.88</v>
      </c>
      <c r="I218" s="62">
        <v>7.19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7"/>
      <c r="R218" s="347"/>
      <c r="S218" s="347"/>
      <c r="T218" s="34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9" t="s">
        <v>364</v>
      </c>
      <c r="AG218" s="81"/>
      <c r="AJ218" s="87" t="s">
        <v>89</v>
      </c>
      <c r="AK218" s="87">
        <v>1</v>
      </c>
      <c r="BB218" s="250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365</v>
      </c>
      <c r="B219" s="63" t="s">
        <v>366</v>
      </c>
      <c r="C219" s="36">
        <v>4301070920</v>
      </c>
      <c r="D219" s="345">
        <v>4607111035929</v>
      </c>
      <c r="E219" s="345"/>
      <c r="F219" s="62">
        <v>0.9</v>
      </c>
      <c r="G219" s="37">
        <v>8</v>
      </c>
      <c r="H219" s="62">
        <v>7.2</v>
      </c>
      <c r="I219" s="62">
        <v>7.47</v>
      </c>
      <c r="J219" s="37">
        <v>84</v>
      </c>
      <c r="K219" s="37" t="s">
        <v>87</v>
      </c>
      <c r="L219" s="37" t="s">
        <v>126</v>
      </c>
      <c r="M219" s="38" t="s">
        <v>86</v>
      </c>
      <c r="N219" s="38"/>
      <c r="O219" s="37">
        <v>180</v>
      </c>
      <c r="P219" s="4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7"/>
      <c r="R219" s="347"/>
      <c r="S219" s="347"/>
      <c r="T219" s="348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1" t="s">
        <v>364</v>
      </c>
      <c r="AG219" s="81"/>
      <c r="AJ219" s="87" t="s">
        <v>127</v>
      </c>
      <c r="AK219" s="87">
        <v>84</v>
      </c>
      <c r="BB219" s="252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2"/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3"/>
      <c r="P220" s="349" t="s">
        <v>40</v>
      </c>
      <c r="Q220" s="350"/>
      <c r="R220" s="350"/>
      <c r="S220" s="350"/>
      <c r="T220" s="350"/>
      <c r="U220" s="350"/>
      <c r="V220" s="351"/>
      <c r="W220" s="42" t="s">
        <v>39</v>
      </c>
      <c r="X220" s="43">
        <f>IFERROR(SUM(X216:X219),"0")</f>
        <v>0</v>
      </c>
      <c r="Y220" s="43">
        <f>IFERROR(SUM(Y216:Y219),"0")</f>
        <v>0</v>
      </c>
      <c r="Z220" s="43">
        <f>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352"/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3"/>
      <c r="P221" s="349" t="s">
        <v>40</v>
      </c>
      <c r="Q221" s="350"/>
      <c r="R221" s="350"/>
      <c r="S221" s="350"/>
      <c r="T221" s="350"/>
      <c r="U221" s="350"/>
      <c r="V221" s="351"/>
      <c r="W221" s="42" t="s">
        <v>0</v>
      </c>
      <c r="X221" s="43">
        <f>IFERROR(SUMPRODUCT(X216:X219*H216:H219),"0")</f>
        <v>0</v>
      </c>
      <c r="Y221" s="43">
        <f>IFERROR(SUMPRODUCT(Y216:Y219*H216:H219),"0")</f>
        <v>0</v>
      </c>
      <c r="Z221" s="42"/>
      <c r="AA221" s="67"/>
      <c r="AB221" s="67"/>
      <c r="AC221" s="67"/>
    </row>
    <row r="222" spans="1:68" ht="16.5" customHeight="1" x14ac:dyDescent="0.25">
      <c r="A222" s="360" t="s">
        <v>367</v>
      </c>
      <c r="B222" s="360"/>
      <c r="C222" s="360"/>
      <c r="D222" s="360"/>
      <c r="E222" s="360"/>
      <c r="F222" s="360"/>
      <c r="G222" s="360"/>
      <c r="H222" s="360"/>
      <c r="I222" s="360"/>
      <c r="J222" s="360"/>
      <c r="K222" s="360"/>
      <c r="L222" s="360"/>
      <c r="M222" s="360"/>
      <c r="N222" s="360"/>
      <c r="O222" s="360"/>
      <c r="P222" s="360"/>
      <c r="Q222" s="360"/>
      <c r="R222" s="360"/>
      <c r="S222" s="360"/>
      <c r="T222" s="360"/>
      <c r="U222" s="360"/>
      <c r="V222" s="360"/>
      <c r="W222" s="360"/>
      <c r="X222" s="360"/>
      <c r="Y222" s="360"/>
      <c r="Z222" s="360"/>
      <c r="AA222" s="65"/>
      <c r="AB222" s="65"/>
      <c r="AC222" s="82"/>
    </row>
    <row r="223" spans="1:68" ht="14.25" customHeight="1" x14ac:dyDescent="0.25">
      <c r="A223" s="361" t="s">
        <v>82</v>
      </c>
      <c r="B223" s="361"/>
      <c r="C223" s="361"/>
      <c r="D223" s="361"/>
      <c r="E223" s="361"/>
      <c r="F223" s="361"/>
      <c r="G223" s="361"/>
      <c r="H223" s="361"/>
      <c r="I223" s="361"/>
      <c r="J223" s="361"/>
      <c r="K223" s="361"/>
      <c r="L223" s="361"/>
      <c r="M223" s="361"/>
      <c r="N223" s="361"/>
      <c r="O223" s="361"/>
      <c r="P223" s="361"/>
      <c r="Q223" s="361"/>
      <c r="R223" s="361"/>
      <c r="S223" s="361"/>
      <c r="T223" s="361"/>
      <c r="U223" s="361"/>
      <c r="V223" s="361"/>
      <c r="W223" s="361"/>
      <c r="X223" s="361"/>
      <c r="Y223" s="361"/>
      <c r="Z223" s="361"/>
      <c r="AA223" s="66"/>
      <c r="AB223" s="66"/>
      <c r="AC223" s="83"/>
    </row>
    <row r="224" spans="1:68" ht="16.5" customHeight="1" x14ac:dyDescent="0.25">
      <c r="A224" s="63" t="s">
        <v>368</v>
      </c>
      <c r="B224" s="63" t="s">
        <v>369</v>
      </c>
      <c r="C224" s="36">
        <v>4301070912</v>
      </c>
      <c r="D224" s="345">
        <v>4607111037213</v>
      </c>
      <c r="E224" s="345"/>
      <c r="F224" s="62">
        <v>0.4</v>
      </c>
      <c r="G224" s="37">
        <v>8</v>
      </c>
      <c r="H224" s="62">
        <v>3.2</v>
      </c>
      <c r="I224" s="62">
        <v>3.44</v>
      </c>
      <c r="J224" s="37">
        <v>144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0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47"/>
      <c r="R224" s="347"/>
      <c r="S224" s="347"/>
      <c r="T224" s="34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IFERROR(IF(X224="","",X224*0.00866),"")</f>
        <v>0</v>
      </c>
      <c r="AA224" s="68" t="s">
        <v>46</v>
      </c>
      <c r="AB224" s="69" t="s">
        <v>46</v>
      </c>
      <c r="AC224" s="253" t="s">
        <v>370</v>
      </c>
      <c r="AG224" s="81"/>
      <c r="AJ224" s="87" t="s">
        <v>89</v>
      </c>
      <c r="AK224" s="87">
        <v>1</v>
      </c>
      <c r="BB224" s="254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3"/>
      <c r="P225" s="349" t="s">
        <v>40</v>
      </c>
      <c r="Q225" s="350"/>
      <c r="R225" s="350"/>
      <c r="S225" s="350"/>
      <c r="T225" s="350"/>
      <c r="U225" s="350"/>
      <c r="V225" s="351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2"/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3"/>
      <c r="P226" s="349" t="s">
        <v>40</v>
      </c>
      <c r="Q226" s="350"/>
      <c r="R226" s="350"/>
      <c r="S226" s="350"/>
      <c r="T226" s="350"/>
      <c r="U226" s="350"/>
      <c r="V226" s="351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360" t="s">
        <v>371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65"/>
      <c r="AB227" s="65"/>
      <c r="AC227" s="82"/>
    </row>
    <row r="228" spans="1:68" ht="14.25" customHeight="1" x14ac:dyDescent="0.25">
      <c r="A228" s="361" t="s">
        <v>155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61"/>
      <c r="Z228" s="361"/>
      <c r="AA228" s="66"/>
      <c r="AB228" s="66"/>
      <c r="AC228" s="83"/>
    </row>
    <row r="229" spans="1:68" ht="27" customHeight="1" x14ac:dyDescent="0.25">
      <c r="A229" s="63" t="s">
        <v>372</v>
      </c>
      <c r="B229" s="63" t="s">
        <v>373</v>
      </c>
      <c r="C229" s="36">
        <v>4301135692</v>
      </c>
      <c r="D229" s="345">
        <v>4620207490570</v>
      </c>
      <c r="E229" s="345"/>
      <c r="F229" s="62">
        <v>0.2</v>
      </c>
      <c r="G229" s="37">
        <v>12</v>
      </c>
      <c r="H229" s="62">
        <v>2.4</v>
      </c>
      <c r="I229" s="62">
        <v>3.1036000000000001</v>
      </c>
      <c r="J229" s="37">
        <v>70</v>
      </c>
      <c r="K229" s="37" t="s">
        <v>97</v>
      </c>
      <c r="L229" s="37" t="s">
        <v>88</v>
      </c>
      <c r="M229" s="38" t="s">
        <v>86</v>
      </c>
      <c r="N229" s="38"/>
      <c r="O229" s="37">
        <v>180</v>
      </c>
      <c r="P229" s="403" t="s">
        <v>374</v>
      </c>
      <c r="Q229" s="347"/>
      <c r="R229" s="347"/>
      <c r="S229" s="347"/>
      <c r="T229" s="34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IFERROR(IF(X229="","",X229*0.01788),"")</f>
        <v>0</v>
      </c>
      <c r="AA229" s="68" t="s">
        <v>46</v>
      </c>
      <c r="AB229" s="69" t="s">
        <v>46</v>
      </c>
      <c r="AC229" s="255" t="s">
        <v>375</v>
      </c>
      <c r="AG229" s="81"/>
      <c r="AJ229" s="87" t="s">
        <v>89</v>
      </c>
      <c r="AK229" s="87">
        <v>1</v>
      </c>
      <c r="BB229" s="256" t="s">
        <v>96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376</v>
      </c>
      <c r="B230" s="63" t="s">
        <v>377</v>
      </c>
      <c r="C230" s="36">
        <v>4301135691</v>
      </c>
      <c r="D230" s="345">
        <v>4620207490549</v>
      </c>
      <c r="E230" s="345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97</v>
      </c>
      <c r="L230" s="37" t="s">
        <v>88</v>
      </c>
      <c r="M230" s="38" t="s">
        <v>86</v>
      </c>
      <c r="N230" s="38"/>
      <c r="O230" s="37">
        <v>180</v>
      </c>
      <c r="P230" s="400" t="s">
        <v>378</v>
      </c>
      <c r="Q230" s="347"/>
      <c r="R230" s="347"/>
      <c r="S230" s="347"/>
      <c r="T230" s="34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57" t="s">
        <v>375</v>
      </c>
      <c r="AG230" s="81"/>
      <c r="AJ230" s="87" t="s">
        <v>89</v>
      </c>
      <c r="AK230" s="87">
        <v>1</v>
      </c>
      <c r="BB230" s="258" t="s">
        <v>96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379</v>
      </c>
      <c r="B231" s="63" t="s">
        <v>380</v>
      </c>
      <c r="C231" s="36">
        <v>4301135694</v>
      </c>
      <c r="D231" s="345">
        <v>4620207490501</v>
      </c>
      <c r="E231" s="345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97</v>
      </c>
      <c r="L231" s="37" t="s">
        <v>88</v>
      </c>
      <c r="M231" s="38" t="s">
        <v>86</v>
      </c>
      <c r="N231" s="38"/>
      <c r="O231" s="37">
        <v>180</v>
      </c>
      <c r="P231" s="401" t="s">
        <v>381</v>
      </c>
      <c r="Q231" s="347"/>
      <c r="R231" s="347"/>
      <c r="S231" s="347"/>
      <c r="T231" s="348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59" t="s">
        <v>375</v>
      </c>
      <c r="AG231" s="81"/>
      <c r="AJ231" s="87" t="s">
        <v>89</v>
      </c>
      <c r="AK231" s="87">
        <v>1</v>
      </c>
      <c r="BB231" s="260" t="s">
        <v>96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2"/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3"/>
      <c r="P232" s="349" t="s">
        <v>40</v>
      </c>
      <c r="Q232" s="350"/>
      <c r="R232" s="350"/>
      <c r="S232" s="350"/>
      <c r="T232" s="350"/>
      <c r="U232" s="350"/>
      <c r="V232" s="351"/>
      <c r="W232" s="42" t="s">
        <v>39</v>
      </c>
      <c r="X232" s="43">
        <f>IFERROR(SUM(X229:X231),"0")</f>
        <v>0</v>
      </c>
      <c r="Y232" s="43">
        <f>IFERROR(SUM(Y229:Y231),"0")</f>
        <v>0</v>
      </c>
      <c r="Z232" s="43">
        <f>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352"/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3"/>
      <c r="P233" s="349" t="s">
        <v>40</v>
      </c>
      <c r="Q233" s="350"/>
      <c r="R233" s="350"/>
      <c r="S233" s="350"/>
      <c r="T233" s="350"/>
      <c r="U233" s="350"/>
      <c r="V233" s="351"/>
      <c r="W233" s="42" t="s">
        <v>0</v>
      </c>
      <c r="X233" s="43">
        <f>IFERROR(SUMPRODUCT(X229:X231*H229:H231),"0")</f>
        <v>0</v>
      </c>
      <c r="Y233" s="43">
        <f>IFERROR(SUMPRODUCT(Y229:Y231*H229:H231),"0")</f>
        <v>0</v>
      </c>
      <c r="Z233" s="42"/>
      <c r="AA233" s="67"/>
      <c r="AB233" s="67"/>
      <c r="AC233" s="67"/>
    </row>
    <row r="234" spans="1:68" ht="16.5" customHeight="1" x14ac:dyDescent="0.25">
      <c r="A234" s="360" t="s">
        <v>382</v>
      </c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0"/>
      <c r="P234" s="360"/>
      <c r="Q234" s="360"/>
      <c r="R234" s="360"/>
      <c r="S234" s="360"/>
      <c r="T234" s="360"/>
      <c r="U234" s="360"/>
      <c r="V234" s="360"/>
      <c r="W234" s="360"/>
      <c r="X234" s="360"/>
      <c r="Y234" s="360"/>
      <c r="Z234" s="360"/>
      <c r="AA234" s="65"/>
      <c r="AB234" s="65"/>
      <c r="AC234" s="82"/>
    </row>
    <row r="235" spans="1:68" ht="14.25" customHeight="1" x14ac:dyDescent="0.25">
      <c r="A235" s="361" t="s">
        <v>305</v>
      </c>
      <c r="B235" s="361"/>
      <c r="C235" s="361"/>
      <c r="D235" s="361"/>
      <c r="E235" s="361"/>
      <c r="F235" s="361"/>
      <c r="G235" s="361"/>
      <c r="H235" s="361"/>
      <c r="I235" s="361"/>
      <c r="J235" s="361"/>
      <c r="K235" s="361"/>
      <c r="L235" s="361"/>
      <c r="M235" s="361"/>
      <c r="N235" s="361"/>
      <c r="O235" s="361"/>
      <c r="P235" s="361"/>
      <c r="Q235" s="361"/>
      <c r="R235" s="361"/>
      <c r="S235" s="361"/>
      <c r="T235" s="361"/>
      <c r="U235" s="361"/>
      <c r="V235" s="361"/>
      <c r="W235" s="361"/>
      <c r="X235" s="361"/>
      <c r="Y235" s="361"/>
      <c r="Z235" s="361"/>
      <c r="AA235" s="66"/>
      <c r="AB235" s="66"/>
      <c r="AC235" s="83"/>
    </row>
    <row r="236" spans="1:68" ht="27" customHeight="1" x14ac:dyDescent="0.25">
      <c r="A236" s="63" t="s">
        <v>383</v>
      </c>
      <c r="B236" s="63" t="s">
        <v>384</v>
      </c>
      <c r="C236" s="36">
        <v>4301051320</v>
      </c>
      <c r="D236" s="345">
        <v>4680115881334</v>
      </c>
      <c r="E236" s="345"/>
      <c r="F236" s="62">
        <v>0.33</v>
      </c>
      <c r="G236" s="37">
        <v>6</v>
      </c>
      <c r="H236" s="62">
        <v>1.98</v>
      </c>
      <c r="I236" s="62">
        <v>2.25</v>
      </c>
      <c r="J236" s="37">
        <v>182</v>
      </c>
      <c r="K236" s="37" t="s">
        <v>97</v>
      </c>
      <c r="L236" s="37" t="s">
        <v>88</v>
      </c>
      <c r="M236" s="38" t="s">
        <v>311</v>
      </c>
      <c r="N236" s="38"/>
      <c r="O236" s="37">
        <v>365</v>
      </c>
      <c r="P236" s="39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6" s="347"/>
      <c r="R236" s="347"/>
      <c r="S236" s="347"/>
      <c r="T236" s="34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IFERROR(IF(X236="","",X236*0.00651),"")</f>
        <v>0</v>
      </c>
      <c r="AA236" s="68" t="s">
        <v>46</v>
      </c>
      <c r="AB236" s="69" t="s">
        <v>46</v>
      </c>
      <c r="AC236" s="261" t="s">
        <v>385</v>
      </c>
      <c r="AG236" s="81"/>
      <c r="AJ236" s="87" t="s">
        <v>89</v>
      </c>
      <c r="AK236" s="87">
        <v>1</v>
      </c>
      <c r="BB236" s="262" t="s">
        <v>310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3"/>
      <c r="P237" s="349" t="s">
        <v>40</v>
      </c>
      <c r="Q237" s="350"/>
      <c r="R237" s="350"/>
      <c r="S237" s="350"/>
      <c r="T237" s="350"/>
      <c r="U237" s="350"/>
      <c r="V237" s="351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3"/>
      <c r="P238" s="349" t="s">
        <v>40</v>
      </c>
      <c r="Q238" s="350"/>
      <c r="R238" s="350"/>
      <c r="S238" s="350"/>
      <c r="T238" s="350"/>
      <c r="U238" s="350"/>
      <c r="V238" s="351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6.5" customHeight="1" x14ac:dyDescent="0.25">
      <c r="A239" s="360" t="s">
        <v>386</v>
      </c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0"/>
      <c r="P239" s="360"/>
      <c r="Q239" s="360"/>
      <c r="R239" s="360"/>
      <c r="S239" s="360"/>
      <c r="T239" s="360"/>
      <c r="U239" s="360"/>
      <c r="V239" s="360"/>
      <c r="W239" s="360"/>
      <c r="X239" s="360"/>
      <c r="Y239" s="360"/>
      <c r="Z239" s="360"/>
      <c r="AA239" s="65"/>
      <c r="AB239" s="65"/>
      <c r="AC239" s="82"/>
    </row>
    <row r="240" spans="1:68" ht="14.25" customHeight="1" x14ac:dyDescent="0.25">
      <c r="A240" s="361" t="s">
        <v>82</v>
      </c>
      <c r="B240" s="361"/>
      <c r="C240" s="361"/>
      <c r="D240" s="361"/>
      <c r="E240" s="361"/>
      <c r="F240" s="361"/>
      <c r="G240" s="361"/>
      <c r="H240" s="361"/>
      <c r="I240" s="361"/>
      <c r="J240" s="361"/>
      <c r="K240" s="361"/>
      <c r="L240" s="361"/>
      <c r="M240" s="361"/>
      <c r="N240" s="361"/>
      <c r="O240" s="361"/>
      <c r="P240" s="361"/>
      <c r="Q240" s="361"/>
      <c r="R240" s="361"/>
      <c r="S240" s="361"/>
      <c r="T240" s="361"/>
      <c r="U240" s="361"/>
      <c r="V240" s="361"/>
      <c r="W240" s="361"/>
      <c r="X240" s="361"/>
      <c r="Y240" s="361"/>
      <c r="Z240" s="361"/>
      <c r="AA240" s="66"/>
      <c r="AB240" s="66"/>
      <c r="AC240" s="83"/>
    </row>
    <row r="241" spans="1:68" ht="16.5" customHeight="1" x14ac:dyDescent="0.25">
      <c r="A241" s="63" t="s">
        <v>387</v>
      </c>
      <c r="B241" s="63" t="s">
        <v>388</v>
      </c>
      <c r="C241" s="36">
        <v>4301071063</v>
      </c>
      <c r="D241" s="345">
        <v>4607111039019</v>
      </c>
      <c r="E241" s="345"/>
      <c r="F241" s="62">
        <v>0.43</v>
      </c>
      <c r="G241" s="37">
        <v>16</v>
      </c>
      <c r="H241" s="62">
        <v>6.88</v>
      </c>
      <c r="I241" s="62">
        <v>7.2060000000000004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180</v>
      </c>
      <c r="P241" s="39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1" s="347"/>
      <c r="R241" s="347"/>
      <c r="S241" s="347"/>
      <c r="T241" s="348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389</v>
      </c>
      <c r="AG241" s="81"/>
      <c r="AJ241" s="87" t="s">
        <v>89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16.5" customHeight="1" x14ac:dyDescent="0.25">
      <c r="A242" s="63" t="s">
        <v>390</v>
      </c>
      <c r="B242" s="63" t="s">
        <v>391</v>
      </c>
      <c r="C242" s="36">
        <v>4301071000</v>
      </c>
      <c r="D242" s="345">
        <v>4607111038708</v>
      </c>
      <c r="E242" s="345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180</v>
      </c>
      <c r="P242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2" s="347"/>
      <c r="R242" s="347"/>
      <c r="S242" s="347"/>
      <c r="T242" s="34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389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52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3"/>
      <c r="P243" s="349" t="s">
        <v>40</v>
      </c>
      <c r="Q243" s="350"/>
      <c r="R243" s="350"/>
      <c r="S243" s="350"/>
      <c r="T243" s="350"/>
      <c r="U243" s="350"/>
      <c r="V243" s="351"/>
      <c r="W243" s="42" t="s">
        <v>39</v>
      </c>
      <c r="X243" s="43">
        <f>IFERROR(SUM(X241:X242),"0")</f>
        <v>0</v>
      </c>
      <c r="Y243" s="43">
        <f>IFERROR(SUM(Y241:Y242),"0")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3"/>
      <c r="P244" s="349" t="s">
        <v>40</v>
      </c>
      <c r="Q244" s="350"/>
      <c r="R244" s="350"/>
      <c r="S244" s="350"/>
      <c r="T244" s="350"/>
      <c r="U244" s="350"/>
      <c r="V244" s="351"/>
      <c r="W244" s="42" t="s">
        <v>0</v>
      </c>
      <c r="X244" s="43">
        <f>IFERROR(SUMPRODUCT(X241:X242*H241:H242),"0")</f>
        <v>0</v>
      </c>
      <c r="Y244" s="43">
        <f>IFERROR(SUMPRODUCT(Y241:Y242*H241:H242),"0")</f>
        <v>0</v>
      </c>
      <c r="Z244" s="42"/>
      <c r="AA244" s="67"/>
      <c r="AB244" s="67"/>
      <c r="AC244" s="67"/>
    </row>
    <row r="245" spans="1:68" ht="27.75" customHeight="1" x14ac:dyDescent="0.2">
      <c r="A245" s="390" t="s">
        <v>392</v>
      </c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  <c r="X245" s="390"/>
      <c r="Y245" s="390"/>
      <c r="Z245" s="390"/>
      <c r="AA245" s="54"/>
      <c r="AB245" s="54"/>
      <c r="AC245" s="54"/>
    </row>
    <row r="246" spans="1:68" ht="16.5" customHeight="1" x14ac:dyDescent="0.25">
      <c r="A246" s="360" t="s">
        <v>393</v>
      </c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0"/>
      <c r="P246" s="360"/>
      <c r="Q246" s="360"/>
      <c r="R246" s="360"/>
      <c r="S246" s="360"/>
      <c r="T246" s="360"/>
      <c r="U246" s="360"/>
      <c r="V246" s="360"/>
      <c r="W246" s="360"/>
      <c r="X246" s="360"/>
      <c r="Y246" s="360"/>
      <c r="Z246" s="360"/>
      <c r="AA246" s="65"/>
      <c r="AB246" s="65"/>
      <c r="AC246" s="82"/>
    </row>
    <row r="247" spans="1:68" ht="14.25" customHeight="1" x14ac:dyDescent="0.25">
      <c r="A247" s="361" t="s">
        <v>82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61"/>
      <c r="Z247" s="361"/>
      <c r="AA247" s="66"/>
      <c r="AB247" s="66"/>
      <c r="AC247" s="83"/>
    </row>
    <row r="248" spans="1:68" ht="27" customHeight="1" x14ac:dyDescent="0.25">
      <c r="A248" s="63" t="s">
        <v>394</v>
      </c>
      <c r="B248" s="63" t="s">
        <v>395</v>
      </c>
      <c r="C248" s="36">
        <v>4301071036</v>
      </c>
      <c r="D248" s="345">
        <v>4607111036162</v>
      </c>
      <c r="E248" s="345"/>
      <c r="F248" s="62">
        <v>0.8</v>
      </c>
      <c r="G248" s="37">
        <v>8</v>
      </c>
      <c r="H248" s="62">
        <v>6.4</v>
      </c>
      <c r="I248" s="62">
        <v>6.6811999999999996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90</v>
      </c>
      <c r="P248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8" s="347"/>
      <c r="R248" s="347"/>
      <c r="S248" s="347"/>
      <c r="T248" s="34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7" t="s">
        <v>396</v>
      </c>
      <c r="AG248" s="81"/>
      <c r="AJ248" s="87" t="s">
        <v>89</v>
      </c>
      <c r="AK248" s="87">
        <v>1</v>
      </c>
      <c r="BB248" s="26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3"/>
      <c r="P249" s="349" t="s">
        <v>40</v>
      </c>
      <c r="Q249" s="350"/>
      <c r="R249" s="350"/>
      <c r="S249" s="350"/>
      <c r="T249" s="350"/>
      <c r="U249" s="350"/>
      <c r="V249" s="351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52"/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3"/>
      <c r="P250" s="349" t="s">
        <v>40</v>
      </c>
      <c r="Q250" s="350"/>
      <c r="R250" s="350"/>
      <c r="S250" s="350"/>
      <c r="T250" s="350"/>
      <c r="U250" s="350"/>
      <c r="V250" s="351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90" t="s">
        <v>397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90"/>
      <c r="AA251" s="54"/>
      <c r="AB251" s="54"/>
      <c r="AC251" s="54"/>
    </row>
    <row r="252" spans="1:68" ht="16.5" customHeight="1" x14ac:dyDescent="0.25">
      <c r="A252" s="360" t="s">
        <v>398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65"/>
      <c r="AB252" s="65"/>
      <c r="AC252" s="82"/>
    </row>
    <row r="253" spans="1:68" ht="14.25" customHeight="1" x14ac:dyDescent="0.25">
      <c r="A253" s="361" t="s">
        <v>82</v>
      </c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1"/>
      <c r="N253" s="361"/>
      <c r="O253" s="361"/>
      <c r="P253" s="361"/>
      <c r="Q253" s="361"/>
      <c r="R253" s="361"/>
      <c r="S253" s="361"/>
      <c r="T253" s="361"/>
      <c r="U253" s="361"/>
      <c r="V253" s="361"/>
      <c r="W253" s="361"/>
      <c r="X253" s="361"/>
      <c r="Y253" s="361"/>
      <c r="Z253" s="361"/>
      <c r="AA253" s="66"/>
      <c r="AB253" s="66"/>
      <c r="AC253" s="83"/>
    </row>
    <row r="254" spans="1:68" ht="27" customHeight="1" x14ac:dyDescent="0.25">
      <c r="A254" s="63" t="s">
        <v>399</v>
      </c>
      <c r="B254" s="63" t="s">
        <v>400</v>
      </c>
      <c r="C254" s="36">
        <v>4301071029</v>
      </c>
      <c r="D254" s="345">
        <v>4607111035899</v>
      </c>
      <c r="E254" s="345"/>
      <c r="F254" s="62">
        <v>1</v>
      </c>
      <c r="G254" s="37">
        <v>5</v>
      </c>
      <c r="H254" s="62">
        <v>5</v>
      </c>
      <c r="I254" s="62">
        <v>5.2619999999999996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180</v>
      </c>
      <c r="P254" s="39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4" s="347"/>
      <c r="R254" s="347"/>
      <c r="S254" s="347"/>
      <c r="T254" s="34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284</v>
      </c>
      <c r="AG254" s="81"/>
      <c r="AJ254" s="87" t="s">
        <v>89</v>
      </c>
      <c r="AK254" s="87">
        <v>1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401</v>
      </c>
      <c r="B255" s="63" t="s">
        <v>402</v>
      </c>
      <c r="C255" s="36">
        <v>4301070991</v>
      </c>
      <c r="D255" s="345">
        <v>4607111038180</v>
      </c>
      <c r="E255" s="345"/>
      <c r="F255" s="62">
        <v>0.4</v>
      </c>
      <c r="G255" s="37">
        <v>16</v>
      </c>
      <c r="H255" s="62">
        <v>6.4</v>
      </c>
      <c r="I255" s="62">
        <v>6.71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39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5" s="347"/>
      <c r="R255" s="347"/>
      <c r="S255" s="347"/>
      <c r="T255" s="34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1" t="s">
        <v>403</v>
      </c>
      <c r="AG255" s="81"/>
      <c r="AJ255" s="87" t="s">
        <v>89</v>
      </c>
      <c r="AK255" s="87">
        <v>1</v>
      </c>
      <c r="BB255" s="272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3"/>
      <c r="P256" s="349" t="s">
        <v>40</v>
      </c>
      <c r="Q256" s="350"/>
      <c r="R256" s="350"/>
      <c r="S256" s="350"/>
      <c r="T256" s="350"/>
      <c r="U256" s="350"/>
      <c r="V256" s="351"/>
      <c r="W256" s="42" t="s">
        <v>39</v>
      </c>
      <c r="X256" s="43">
        <f>IFERROR(SUM(X254:X255),"0")</f>
        <v>0</v>
      </c>
      <c r="Y256" s="43">
        <f>IFERROR(SUM(Y254:Y255),"0")</f>
        <v>0</v>
      </c>
      <c r="Z256" s="43">
        <f>IFERROR(IF(Z254="",0,Z254),"0")+IFERROR(IF(Z255="",0,Z255),"0")</f>
        <v>0</v>
      </c>
      <c r="AA256" s="67"/>
      <c r="AB256" s="67"/>
      <c r="AC256" s="67"/>
    </row>
    <row r="257" spans="1:68" x14ac:dyDescent="0.2">
      <c r="A257" s="352"/>
      <c r="B257" s="352"/>
      <c r="C257" s="352"/>
      <c r="D257" s="352"/>
      <c r="E257" s="352"/>
      <c r="F257" s="352"/>
      <c r="G257" s="352"/>
      <c r="H257" s="352"/>
      <c r="I257" s="352"/>
      <c r="J257" s="352"/>
      <c r="K257" s="352"/>
      <c r="L257" s="352"/>
      <c r="M257" s="352"/>
      <c r="N257" s="352"/>
      <c r="O257" s="353"/>
      <c r="P257" s="349" t="s">
        <v>40</v>
      </c>
      <c r="Q257" s="350"/>
      <c r="R257" s="350"/>
      <c r="S257" s="350"/>
      <c r="T257" s="350"/>
      <c r="U257" s="350"/>
      <c r="V257" s="351"/>
      <c r="W257" s="42" t="s">
        <v>0</v>
      </c>
      <c r="X257" s="43">
        <f>IFERROR(SUMPRODUCT(X254:X255*H254:H255),"0")</f>
        <v>0</v>
      </c>
      <c r="Y257" s="43">
        <f>IFERROR(SUMPRODUCT(Y254:Y255*H254:H255),"0")</f>
        <v>0</v>
      </c>
      <c r="Z257" s="42"/>
      <c r="AA257" s="67"/>
      <c r="AB257" s="67"/>
      <c r="AC257" s="67"/>
    </row>
    <row r="258" spans="1:68" ht="16.5" customHeight="1" x14ac:dyDescent="0.25">
      <c r="A258" s="360" t="s">
        <v>404</v>
      </c>
      <c r="B258" s="360"/>
      <c r="C258" s="360"/>
      <c r="D258" s="360"/>
      <c r="E258" s="360"/>
      <c r="F258" s="360"/>
      <c r="G258" s="360"/>
      <c r="H258" s="360"/>
      <c r="I258" s="360"/>
      <c r="J258" s="360"/>
      <c r="K258" s="360"/>
      <c r="L258" s="360"/>
      <c r="M258" s="360"/>
      <c r="N258" s="360"/>
      <c r="O258" s="360"/>
      <c r="P258" s="360"/>
      <c r="Q258" s="360"/>
      <c r="R258" s="360"/>
      <c r="S258" s="360"/>
      <c r="T258" s="360"/>
      <c r="U258" s="360"/>
      <c r="V258" s="360"/>
      <c r="W258" s="360"/>
      <c r="X258" s="360"/>
      <c r="Y258" s="360"/>
      <c r="Z258" s="360"/>
      <c r="AA258" s="65"/>
      <c r="AB258" s="65"/>
      <c r="AC258" s="82"/>
    </row>
    <row r="259" spans="1:68" ht="14.25" customHeight="1" x14ac:dyDescent="0.25">
      <c r="A259" s="361" t="s">
        <v>82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61"/>
      <c r="Z259" s="361"/>
      <c r="AA259" s="66"/>
      <c r="AB259" s="66"/>
      <c r="AC259" s="83"/>
    </row>
    <row r="260" spans="1:68" ht="27" customHeight="1" x14ac:dyDescent="0.25">
      <c r="A260" s="63" t="s">
        <v>405</v>
      </c>
      <c r="B260" s="63" t="s">
        <v>406</v>
      </c>
      <c r="C260" s="36">
        <v>4301070870</v>
      </c>
      <c r="D260" s="345">
        <v>4607111036711</v>
      </c>
      <c r="E260" s="345"/>
      <c r="F260" s="62">
        <v>0.8</v>
      </c>
      <c r="G260" s="37">
        <v>8</v>
      </c>
      <c r="H260" s="62">
        <v>6.4</v>
      </c>
      <c r="I260" s="62">
        <v>6.67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90</v>
      </c>
      <c r="P260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0" s="347"/>
      <c r="R260" s="347"/>
      <c r="S260" s="347"/>
      <c r="T260" s="348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370</v>
      </c>
      <c r="AG260" s="81"/>
      <c r="AJ260" s="87" t="s">
        <v>89</v>
      </c>
      <c r="AK260" s="87">
        <v>1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2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3"/>
      <c r="P261" s="349" t="s">
        <v>40</v>
      </c>
      <c r="Q261" s="350"/>
      <c r="R261" s="350"/>
      <c r="S261" s="350"/>
      <c r="T261" s="350"/>
      <c r="U261" s="350"/>
      <c r="V261" s="351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3"/>
      <c r="P262" s="349" t="s">
        <v>40</v>
      </c>
      <c r="Q262" s="350"/>
      <c r="R262" s="350"/>
      <c r="S262" s="350"/>
      <c r="T262" s="350"/>
      <c r="U262" s="350"/>
      <c r="V262" s="351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27.75" customHeight="1" x14ac:dyDescent="0.2">
      <c r="A263" s="390" t="s">
        <v>407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90"/>
      <c r="AA263" s="54"/>
      <c r="AB263" s="54"/>
      <c r="AC263" s="54"/>
    </row>
    <row r="264" spans="1:68" ht="16.5" customHeight="1" x14ac:dyDescent="0.25">
      <c r="A264" s="360" t="s">
        <v>408</v>
      </c>
      <c r="B264" s="360"/>
      <c r="C264" s="360"/>
      <c r="D264" s="360"/>
      <c r="E264" s="360"/>
      <c r="F264" s="360"/>
      <c r="G264" s="360"/>
      <c r="H264" s="360"/>
      <c r="I264" s="360"/>
      <c r="J264" s="360"/>
      <c r="K264" s="360"/>
      <c r="L264" s="360"/>
      <c r="M264" s="360"/>
      <c r="N264" s="360"/>
      <c r="O264" s="360"/>
      <c r="P264" s="360"/>
      <c r="Q264" s="360"/>
      <c r="R264" s="360"/>
      <c r="S264" s="360"/>
      <c r="T264" s="360"/>
      <c r="U264" s="360"/>
      <c r="V264" s="360"/>
      <c r="W264" s="360"/>
      <c r="X264" s="360"/>
      <c r="Y264" s="360"/>
      <c r="Z264" s="360"/>
      <c r="AA264" s="65"/>
      <c r="AB264" s="65"/>
      <c r="AC264" s="82"/>
    </row>
    <row r="265" spans="1:68" ht="14.25" customHeight="1" x14ac:dyDescent="0.25">
      <c r="A265" s="361" t="s">
        <v>313</v>
      </c>
      <c r="B265" s="361"/>
      <c r="C265" s="361"/>
      <c r="D265" s="361"/>
      <c r="E265" s="361"/>
      <c r="F265" s="361"/>
      <c r="G265" s="361"/>
      <c r="H265" s="361"/>
      <c r="I265" s="361"/>
      <c r="J265" s="361"/>
      <c r="K265" s="361"/>
      <c r="L265" s="361"/>
      <c r="M265" s="361"/>
      <c r="N265" s="361"/>
      <c r="O265" s="361"/>
      <c r="P265" s="361"/>
      <c r="Q265" s="361"/>
      <c r="R265" s="361"/>
      <c r="S265" s="361"/>
      <c r="T265" s="361"/>
      <c r="U265" s="361"/>
      <c r="V265" s="361"/>
      <c r="W265" s="361"/>
      <c r="X265" s="361"/>
      <c r="Y265" s="361"/>
      <c r="Z265" s="361"/>
      <c r="AA265" s="66"/>
      <c r="AB265" s="66"/>
      <c r="AC265" s="83"/>
    </row>
    <row r="266" spans="1:68" ht="27" customHeight="1" x14ac:dyDescent="0.25">
      <c r="A266" s="63" t="s">
        <v>409</v>
      </c>
      <c r="B266" s="63" t="s">
        <v>410</v>
      </c>
      <c r="C266" s="36">
        <v>4301133004</v>
      </c>
      <c r="D266" s="345">
        <v>4607111039774</v>
      </c>
      <c r="E266" s="345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97</v>
      </c>
      <c r="L266" s="37" t="s">
        <v>88</v>
      </c>
      <c r="M266" s="38" t="s">
        <v>86</v>
      </c>
      <c r="N266" s="38"/>
      <c r="O266" s="37">
        <v>180</v>
      </c>
      <c r="P266" s="392" t="s">
        <v>411</v>
      </c>
      <c r="Q266" s="347"/>
      <c r="R266" s="347"/>
      <c r="S266" s="347"/>
      <c r="T266" s="348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75" t="s">
        <v>412</v>
      </c>
      <c r="AG266" s="81"/>
      <c r="AJ266" s="87" t="s">
        <v>89</v>
      </c>
      <c r="AK266" s="87">
        <v>1</v>
      </c>
      <c r="BB266" s="276" t="s">
        <v>96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3"/>
      <c r="P267" s="349" t="s">
        <v>40</v>
      </c>
      <c r="Q267" s="350"/>
      <c r="R267" s="350"/>
      <c r="S267" s="350"/>
      <c r="T267" s="350"/>
      <c r="U267" s="350"/>
      <c r="V267" s="351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3"/>
      <c r="P268" s="349" t="s">
        <v>40</v>
      </c>
      <c r="Q268" s="350"/>
      <c r="R268" s="350"/>
      <c r="S268" s="350"/>
      <c r="T268" s="350"/>
      <c r="U268" s="350"/>
      <c r="V268" s="351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361" t="s">
        <v>155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61"/>
      <c r="Z269" s="361"/>
      <c r="AA269" s="66"/>
      <c r="AB269" s="66"/>
      <c r="AC269" s="83"/>
    </row>
    <row r="270" spans="1:68" ht="37.5" customHeight="1" x14ac:dyDescent="0.25">
      <c r="A270" s="63" t="s">
        <v>413</v>
      </c>
      <c r="B270" s="63" t="s">
        <v>414</v>
      </c>
      <c r="C270" s="36">
        <v>4301135400</v>
      </c>
      <c r="D270" s="345">
        <v>4607111039361</v>
      </c>
      <c r="E270" s="345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97</v>
      </c>
      <c r="L270" s="37" t="s">
        <v>88</v>
      </c>
      <c r="M270" s="38" t="s">
        <v>86</v>
      </c>
      <c r="N270" s="38"/>
      <c r="O270" s="37">
        <v>180</v>
      </c>
      <c r="P270" s="38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7"/>
      <c r="R270" s="347"/>
      <c r="S270" s="347"/>
      <c r="T270" s="348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7" t="s">
        <v>412</v>
      </c>
      <c r="AG270" s="81"/>
      <c r="AJ270" s="87" t="s">
        <v>89</v>
      </c>
      <c r="AK270" s="87">
        <v>1</v>
      </c>
      <c r="BB270" s="278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3"/>
      <c r="P271" s="349" t="s">
        <v>40</v>
      </c>
      <c r="Q271" s="350"/>
      <c r="R271" s="350"/>
      <c r="S271" s="350"/>
      <c r="T271" s="350"/>
      <c r="U271" s="350"/>
      <c r="V271" s="351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3"/>
      <c r="P272" s="349" t="s">
        <v>40</v>
      </c>
      <c r="Q272" s="350"/>
      <c r="R272" s="350"/>
      <c r="S272" s="350"/>
      <c r="T272" s="350"/>
      <c r="U272" s="350"/>
      <c r="V272" s="351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390" t="s">
        <v>269</v>
      </c>
      <c r="B273" s="390"/>
      <c r="C273" s="390"/>
      <c r="D273" s="390"/>
      <c r="E273" s="390"/>
      <c r="F273" s="390"/>
      <c r="G273" s="390"/>
      <c r="H273" s="390"/>
      <c r="I273" s="390"/>
      <c r="J273" s="390"/>
      <c r="K273" s="390"/>
      <c r="L273" s="390"/>
      <c r="M273" s="390"/>
      <c r="N273" s="390"/>
      <c r="O273" s="390"/>
      <c r="P273" s="390"/>
      <c r="Q273" s="390"/>
      <c r="R273" s="390"/>
      <c r="S273" s="390"/>
      <c r="T273" s="390"/>
      <c r="U273" s="390"/>
      <c r="V273" s="390"/>
      <c r="W273" s="390"/>
      <c r="X273" s="390"/>
      <c r="Y273" s="390"/>
      <c r="Z273" s="390"/>
      <c r="AA273" s="54"/>
      <c r="AB273" s="54"/>
      <c r="AC273" s="54"/>
    </row>
    <row r="274" spans="1:68" ht="16.5" customHeight="1" x14ac:dyDescent="0.25">
      <c r="A274" s="360" t="s">
        <v>269</v>
      </c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0"/>
      <c r="P274" s="360"/>
      <c r="Q274" s="360"/>
      <c r="R274" s="360"/>
      <c r="S274" s="360"/>
      <c r="T274" s="360"/>
      <c r="U274" s="360"/>
      <c r="V274" s="360"/>
      <c r="W274" s="360"/>
      <c r="X274" s="360"/>
      <c r="Y274" s="360"/>
      <c r="Z274" s="360"/>
      <c r="AA274" s="65"/>
      <c r="AB274" s="65"/>
      <c r="AC274" s="82"/>
    </row>
    <row r="275" spans="1:68" ht="14.25" customHeight="1" x14ac:dyDescent="0.25">
      <c r="A275" s="361" t="s">
        <v>82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61"/>
      <c r="Z275" s="361"/>
      <c r="AA275" s="66"/>
      <c r="AB275" s="66"/>
      <c r="AC275" s="83"/>
    </row>
    <row r="276" spans="1:68" ht="27" customHeight="1" x14ac:dyDescent="0.25">
      <c r="A276" s="63" t="s">
        <v>415</v>
      </c>
      <c r="B276" s="63" t="s">
        <v>416</v>
      </c>
      <c r="C276" s="36">
        <v>4301071014</v>
      </c>
      <c r="D276" s="345">
        <v>4640242181264</v>
      </c>
      <c r="E276" s="345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88</v>
      </c>
      <c r="M276" s="38" t="s">
        <v>86</v>
      </c>
      <c r="N276" s="38"/>
      <c r="O276" s="37">
        <v>180</v>
      </c>
      <c r="P276" s="391" t="s">
        <v>417</v>
      </c>
      <c r="Q276" s="347"/>
      <c r="R276" s="347"/>
      <c r="S276" s="347"/>
      <c r="T276" s="348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418</v>
      </c>
      <c r="AG276" s="81"/>
      <c r="AJ276" s="87" t="s">
        <v>89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419</v>
      </c>
      <c r="B277" s="63" t="s">
        <v>420</v>
      </c>
      <c r="C277" s="36">
        <v>4301071021</v>
      </c>
      <c r="D277" s="345">
        <v>4640242181325</v>
      </c>
      <c r="E277" s="345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386" t="s">
        <v>421</v>
      </c>
      <c r="Q277" s="347"/>
      <c r="R277" s="347"/>
      <c r="S277" s="347"/>
      <c r="T277" s="348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418</v>
      </c>
      <c r="AG277" s="81"/>
      <c r="AJ277" s="87" t="s">
        <v>89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422</v>
      </c>
      <c r="B278" s="63" t="s">
        <v>423</v>
      </c>
      <c r="C278" s="36">
        <v>4301070993</v>
      </c>
      <c r="D278" s="345">
        <v>4640242180670</v>
      </c>
      <c r="E278" s="345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387" t="s">
        <v>424</v>
      </c>
      <c r="Q278" s="347"/>
      <c r="R278" s="347"/>
      <c r="S278" s="347"/>
      <c r="T278" s="34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425</v>
      </c>
      <c r="AG278" s="81"/>
      <c r="AJ278" s="87" t="s">
        <v>89</v>
      </c>
      <c r="AK278" s="87">
        <v>1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352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3"/>
      <c r="P279" s="349" t="s">
        <v>40</v>
      </c>
      <c r="Q279" s="350"/>
      <c r="R279" s="350"/>
      <c r="S279" s="350"/>
      <c r="T279" s="350"/>
      <c r="U279" s="350"/>
      <c r="V279" s="351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3"/>
      <c r="P280" s="349" t="s">
        <v>40</v>
      </c>
      <c r="Q280" s="350"/>
      <c r="R280" s="350"/>
      <c r="S280" s="350"/>
      <c r="T280" s="350"/>
      <c r="U280" s="350"/>
      <c r="V280" s="351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61" t="s">
        <v>180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61"/>
      <c r="Z281" s="361"/>
      <c r="AA281" s="66"/>
      <c r="AB281" s="66"/>
      <c r="AC281" s="83"/>
    </row>
    <row r="282" spans="1:68" ht="27" customHeight="1" x14ac:dyDescent="0.25">
      <c r="A282" s="63" t="s">
        <v>426</v>
      </c>
      <c r="B282" s="63" t="s">
        <v>427</v>
      </c>
      <c r="C282" s="36">
        <v>4301131019</v>
      </c>
      <c r="D282" s="345">
        <v>4640242180427</v>
      </c>
      <c r="E282" s="345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171</v>
      </c>
      <c r="L282" s="37" t="s">
        <v>88</v>
      </c>
      <c r="M282" s="38" t="s">
        <v>86</v>
      </c>
      <c r="N282" s="38"/>
      <c r="O282" s="37">
        <v>180</v>
      </c>
      <c r="P282" s="388" t="s">
        <v>428</v>
      </c>
      <c r="Q282" s="347"/>
      <c r="R282" s="347"/>
      <c r="S282" s="347"/>
      <c r="T282" s="348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5" t="s">
        <v>429</v>
      </c>
      <c r="AG282" s="81"/>
      <c r="AJ282" s="87" t="s">
        <v>89</v>
      </c>
      <c r="AK282" s="87">
        <v>1</v>
      </c>
      <c r="BB282" s="286" t="s">
        <v>96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352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3"/>
      <c r="P283" s="349" t="s">
        <v>40</v>
      </c>
      <c r="Q283" s="350"/>
      <c r="R283" s="350"/>
      <c r="S283" s="350"/>
      <c r="T283" s="350"/>
      <c r="U283" s="350"/>
      <c r="V283" s="351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3"/>
      <c r="P284" s="349" t="s">
        <v>40</v>
      </c>
      <c r="Q284" s="350"/>
      <c r="R284" s="350"/>
      <c r="S284" s="350"/>
      <c r="T284" s="350"/>
      <c r="U284" s="350"/>
      <c r="V284" s="351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361" t="s">
        <v>91</v>
      </c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361"/>
      <c r="Z285" s="361"/>
      <c r="AA285" s="66"/>
      <c r="AB285" s="66"/>
      <c r="AC285" s="83"/>
    </row>
    <row r="286" spans="1:68" ht="27" customHeight="1" x14ac:dyDescent="0.25">
      <c r="A286" s="63" t="s">
        <v>430</v>
      </c>
      <c r="B286" s="63" t="s">
        <v>431</v>
      </c>
      <c r="C286" s="36">
        <v>4301132080</v>
      </c>
      <c r="D286" s="345">
        <v>4640242180397</v>
      </c>
      <c r="E286" s="345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87</v>
      </c>
      <c r="L286" s="37" t="s">
        <v>88</v>
      </c>
      <c r="M286" s="38" t="s">
        <v>86</v>
      </c>
      <c r="N286" s="38"/>
      <c r="O286" s="37">
        <v>180</v>
      </c>
      <c r="P286" s="384" t="s">
        <v>432</v>
      </c>
      <c r="Q286" s="347"/>
      <c r="R286" s="347"/>
      <c r="S286" s="347"/>
      <c r="T286" s="348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7" t="s">
        <v>433</v>
      </c>
      <c r="AG286" s="81"/>
      <c r="AJ286" s="87" t="s">
        <v>89</v>
      </c>
      <c r="AK286" s="87">
        <v>1</v>
      </c>
      <c r="BB286" s="288" t="s">
        <v>96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434</v>
      </c>
      <c r="B287" s="63" t="s">
        <v>435</v>
      </c>
      <c r="C287" s="36">
        <v>4301132104</v>
      </c>
      <c r="D287" s="345">
        <v>4640242181219</v>
      </c>
      <c r="E287" s="345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171</v>
      </c>
      <c r="L287" s="37" t="s">
        <v>88</v>
      </c>
      <c r="M287" s="38" t="s">
        <v>86</v>
      </c>
      <c r="N287" s="38"/>
      <c r="O287" s="37">
        <v>180</v>
      </c>
      <c r="P287" s="385" t="s">
        <v>436</v>
      </c>
      <c r="Q287" s="347"/>
      <c r="R287" s="347"/>
      <c r="S287" s="347"/>
      <c r="T287" s="348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433</v>
      </c>
      <c r="AG287" s="81"/>
      <c r="AJ287" s="87" t="s">
        <v>89</v>
      </c>
      <c r="AK287" s="87">
        <v>1</v>
      </c>
      <c r="BB287" s="290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3"/>
      <c r="P288" s="349" t="s">
        <v>40</v>
      </c>
      <c r="Q288" s="350"/>
      <c r="R288" s="350"/>
      <c r="S288" s="350"/>
      <c r="T288" s="350"/>
      <c r="U288" s="350"/>
      <c r="V288" s="351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3"/>
      <c r="P289" s="349" t="s">
        <v>40</v>
      </c>
      <c r="Q289" s="350"/>
      <c r="R289" s="350"/>
      <c r="S289" s="350"/>
      <c r="T289" s="350"/>
      <c r="U289" s="350"/>
      <c r="V289" s="351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361" t="s">
        <v>205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361"/>
      <c r="Z290" s="361"/>
      <c r="AA290" s="66"/>
      <c r="AB290" s="66"/>
      <c r="AC290" s="83"/>
    </row>
    <row r="291" spans="1:68" ht="27" customHeight="1" x14ac:dyDescent="0.25">
      <c r="A291" s="63" t="s">
        <v>437</v>
      </c>
      <c r="B291" s="63" t="s">
        <v>438</v>
      </c>
      <c r="C291" s="36">
        <v>4301136028</v>
      </c>
      <c r="D291" s="345">
        <v>4640242180304</v>
      </c>
      <c r="E291" s="345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97</v>
      </c>
      <c r="L291" s="37" t="s">
        <v>88</v>
      </c>
      <c r="M291" s="38" t="s">
        <v>86</v>
      </c>
      <c r="N291" s="38"/>
      <c r="O291" s="37">
        <v>180</v>
      </c>
      <c r="P291" s="381" t="s">
        <v>439</v>
      </c>
      <c r="Q291" s="347"/>
      <c r="R291" s="347"/>
      <c r="S291" s="347"/>
      <c r="T291" s="348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1" t="s">
        <v>440</v>
      </c>
      <c r="AG291" s="81"/>
      <c r="AJ291" s="87" t="s">
        <v>89</v>
      </c>
      <c r="AK291" s="87">
        <v>1</v>
      </c>
      <c r="BB291" s="292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441</v>
      </c>
      <c r="B292" s="63" t="s">
        <v>442</v>
      </c>
      <c r="C292" s="36">
        <v>4301136026</v>
      </c>
      <c r="D292" s="345">
        <v>4640242180236</v>
      </c>
      <c r="E292" s="345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87</v>
      </c>
      <c r="L292" s="37" t="s">
        <v>126</v>
      </c>
      <c r="M292" s="38" t="s">
        <v>86</v>
      </c>
      <c r="N292" s="38"/>
      <c r="O292" s="37">
        <v>180</v>
      </c>
      <c r="P292" s="382" t="s">
        <v>443</v>
      </c>
      <c r="Q292" s="347"/>
      <c r="R292" s="347"/>
      <c r="S292" s="347"/>
      <c r="T292" s="348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440</v>
      </c>
      <c r="AG292" s="81"/>
      <c r="AJ292" s="87" t="s">
        <v>127</v>
      </c>
      <c r="AK292" s="87">
        <v>84</v>
      </c>
      <c r="BB292" s="294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444</v>
      </c>
      <c r="B293" s="63" t="s">
        <v>445</v>
      </c>
      <c r="C293" s="36">
        <v>4301136029</v>
      </c>
      <c r="D293" s="345">
        <v>4640242180410</v>
      </c>
      <c r="E293" s="345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97</v>
      </c>
      <c r="L293" s="37" t="s">
        <v>126</v>
      </c>
      <c r="M293" s="38" t="s">
        <v>86</v>
      </c>
      <c r="N293" s="38"/>
      <c r="O293" s="37">
        <v>180</v>
      </c>
      <c r="P293" s="38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7"/>
      <c r="R293" s="347"/>
      <c r="S293" s="347"/>
      <c r="T293" s="348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5" t="s">
        <v>440</v>
      </c>
      <c r="AG293" s="81"/>
      <c r="AJ293" s="87" t="s">
        <v>127</v>
      </c>
      <c r="AK293" s="87">
        <v>126</v>
      </c>
      <c r="BB293" s="296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3"/>
      <c r="P294" s="349" t="s">
        <v>40</v>
      </c>
      <c r="Q294" s="350"/>
      <c r="R294" s="350"/>
      <c r="S294" s="350"/>
      <c r="T294" s="350"/>
      <c r="U294" s="350"/>
      <c r="V294" s="351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352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3"/>
      <c r="P295" s="349" t="s">
        <v>40</v>
      </c>
      <c r="Q295" s="350"/>
      <c r="R295" s="350"/>
      <c r="S295" s="350"/>
      <c r="T295" s="350"/>
      <c r="U295" s="350"/>
      <c r="V295" s="351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361" t="s">
        <v>155</v>
      </c>
      <c r="B296" s="361"/>
      <c r="C296" s="361"/>
      <c r="D296" s="361"/>
      <c r="E296" s="361"/>
      <c r="F296" s="361"/>
      <c r="G296" s="361"/>
      <c r="H296" s="361"/>
      <c r="I296" s="361"/>
      <c r="J296" s="361"/>
      <c r="K296" s="361"/>
      <c r="L296" s="361"/>
      <c r="M296" s="361"/>
      <c r="N296" s="361"/>
      <c r="O296" s="361"/>
      <c r="P296" s="361"/>
      <c r="Q296" s="361"/>
      <c r="R296" s="361"/>
      <c r="S296" s="361"/>
      <c r="T296" s="361"/>
      <c r="U296" s="361"/>
      <c r="V296" s="361"/>
      <c r="W296" s="361"/>
      <c r="X296" s="361"/>
      <c r="Y296" s="361"/>
      <c r="Z296" s="361"/>
      <c r="AA296" s="66"/>
      <c r="AB296" s="66"/>
      <c r="AC296" s="83"/>
    </row>
    <row r="297" spans="1:68" ht="37.5" customHeight="1" x14ac:dyDescent="0.25">
      <c r="A297" s="63" t="s">
        <v>446</v>
      </c>
      <c r="B297" s="63" t="s">
        <v>447</v>
      </c>
      <c r="C297" s="36">
        <v>4301135504</v>
      </c>
      <c r="D297" s="345">
        <v>4640242181554</v>
      </c>
      <c r="E297" s="345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97</v>
      </c>
      <c r="L297" s="37" t="s">
        <v>88</v>
      </c>
      <c r="M297" s="38" t="s">
        <v>86</v>
      </c>
      <c r="N297" s="38"/>
      <c r="O297" s="37">
        <v>180</v>
      </c>
      <c r="P297" s="377" t="s">
        <v>448</v>
      </c>
      <c r="Q297" s="347"/>
      <c r="R297" s="347"/>
      <c r="S297" s="347"/>
      <c r="T297" s="34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7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449</v>
      </c>
      <c r="AG297" s="81"/>
      <c r="AJ297" s="87" t="s">
        <v>89</v>
      </c>
      <c r="AK297" s="87">
        <v>1</v>
      </c>
      <c r="BB297" s="298" t="s">
        <v>96</v>
      </c>
      <c r="BM297" s="81">
        <f t="shared" ref="BM297:BM317" si="25">IFERROR(X297*I297,"0")</f>
        <v>0</v>
      </c>
      <c r="BN297" s="81">
        <f t="shared" ref="BN297:BN317" si="26">IFERROR(Y297*I297,"0")</f>
        <v>0</v>
      </c>
      <c r="BO297" s="81">
        <f t="shared" ref="BO297:BO317" si="27">IFERROR(X297/J297,"0")</f>
        <v>0</v>
      </c>
      <c r="BP297" s="81">
        <f t="shared" ref="BP297:BP317" si="28">IFERROR(Y297/J297,"0")</f>
        <v>0</v>
      </c>
    </row>
    <row r="298" spans="1:68" ht="27" customHeight="1" x14ac:dyDescent="0.25">
      <c r="A298" s="63" t="s">
        <v>450</v>
      </c>
      <c r="B298" s="63" t="s">
        <v>451</v>
      </c>
      <c r="C298" s="36">
        <v>4301135394</v>
      </c>
      <c r="D298" s="345">
        <v>4640242181561</v>
      </c>
      <c r="E298" s="345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378" t="s">
        <v>452</v>
      </c>
      <c r="Q298" s="347"/>
      <c r="R298" s="347"/>
      <c r="S298" s="347"/>
      <c r="T298" s="34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453</v>
      </c>
      <c r="AG298" s="81"/>
      <c r="AJ298" s="87" t="s">
        <v>89</v>
      </c>
      <c r="AK298" s="87">
        <v>1</v>
      </c>
      <c r="BB298" s="30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454</v>
      </c>
      <c r="B299" s="63" t="s">
        <v>455</v>
      </c>
      <c r="C299" s="36">
        <v>4301135374</v>
      </c>
      <c r="D299" s="345">
        <v>4640242181424</v>
      </c>
      <c r="E299" s="345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379" t="s">
        <v>456</v>
      </c>
      <c r="Q299" s="347"/>
      <c r="R299" s="347"/>
      <c r="S299" s="347"/>
      <c r="T299" s="34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449</v>
      </c>
      <c r="AG299" s="81"/>
      <c r="AJ299" s="87" t="s">
        <v>89</v>
      </c>
      <c r="AK299" s="87">
        <v>1</v>
      </c>
      <c r="BB299" s="30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457</v>
      </c>
      <c r="B300" s="63" t="s">
        <v>458</v>
      </c>
      <c r="C300" s="36">
        <v>4301135320</v>
      </c>
      <c r="D300" s="345">
        <v>4640242181592</v>
      </c>
      <c r="E300" s="345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380" t="s">
        <v>459</v>
      </c>
      <c r="Q300" s="347"/>
      <c r="R300" s="347"/>
      <c r="S300" s="347"/>
      <c r="T300" s="34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303" t="s">
        <v>460</v>
      </c>
      <c r="AG300" s="81"/>
      <c r="AJ300" s="87" t="s">
        <v>89</v>
      </c>
      <c r="AK300" s="87">
        <v>1</v>
      </c>
      <c r="BB300" s="30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461</v>
      </c>
      <c r="B301" s="63" t="s">
        <v>462</v>
      </c>
      <c r="C301" s="36">
        <v>4301135552</v>
      </c>
      <c r="D301" s="345">
        <v>4640242181431</v>
      </c>
      <c r="E301" s="345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372" t="s">
        <v>463</v>
      </c>
      <c r="Q301" s="347"/>
      <c r="R301" s="347"/>
      <c r="S301" s="347"/>
      <c r="T301" s="34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464</v>
      </c>
      <c r="AG301" s="81"/>
      <c r="AJ301" s="87" t="s">
        <v>89</v>
      </c>
      <c r="AK301" s="87">
        <v>1</v>
      </c>
      <c r="BB301" s="30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465</v>
      </c>
      <c r="B302" s="63" t="s">
        <v>466</v>
      </c>
      <c r="C302" s="36">
        <v>4301135405</v>
      </c>
      <c r="D302" s="345">
        <v>4640242181523</v>
      </c>
      <c r="E302" s="345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373" t="s">
        <v>467</v>
      </c>
      <c r="Q302" s="347"/>
      <c r="R302" s="347"/>
      <c r="S302" s="347"/>
      <c r="T302" s="34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453</v>
      </c>
      <c r="AG302" s="81"/>
      <c r="AJ302" s="87" t="s">
        <v>89</v>
      </c>
      <c r="AK302" s="87">
        <v>1</v>
      </c>
      <c r="BB302" s="30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468</v>
      </c>
      <c r="B303" s="63" t="s">
        <v>469</v>
      </c>
      <c r="C303" s="36">
        <v>4301135404</v>
      </c>
      <c r="D303" s="345">
        <v>4640242181516</v>
      </c>
      <c r="E303" s="345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374" t="s">
        <v>470</v>
      </c>
      <c r="Q303" s="347"/>
      <c r="R303" s="347"/>
      <c r="S303" s="347"/>
      <c r="T303" s="34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464</v>
      </c>
      <c r="AG303" s="81"/>
      <c r="AJ303" s="87" t="s">
        <v>89</v>
      </c>
      <c r="AK303" s="87">
        <v>1</v>
      </c>
      <c r="BB303" s="310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471</v>
      </c>
      <c r="B304" s="63" t="s">
        <v>472</v>
      </c>
      <c r="C304" s="36">
        <v>4301135375</v>
      </c>
      <c r="D304" s="345">
        <v>4640242181486</v>
      </c>
      <c r="E304" s="345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375" t="s">
        <v>473</v>
      </c>
      <c r="Q304" s="347"/>
      <c r="R304" s="347"/>
      <c r="S304" s="347"/>
      <c r="T304" s="34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449</v>
      </c>
      <c r="AG304" s="81"/>
      <c r="AJ304" s="87" t="s">
        <v>89</v>
      </c>
      <c r="AK304" s="87">
        <v>1</v>
      </c>
      <c r="BB304" s="312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474</v>
      </c>
      <c r="B305" s="63" t="s">
        <v>475</v>
      </c>
      <c r="C305" s="36">
        <v>4301135402</v>
      </c>
      <c r="D305" s="345">
        <v>4640242181493</v>
      </c>
      <c r="E305" s="34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376" t="s">
        <v>476</v>
      </c>
      <c r="Q305" s="347"/>
      <c r="R305" s="347"/>
      <c r="S305" s="347"/>
      <c r="T305" s="34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449</v>
      </c>
      <c r="AG305" s="81"/>
      <c r="AJ305" s="87" t="s">
        <v>89</v>
      </c>
      <c r="AK305" s="87">
        <v>1</v>
      </c>
      <c r="BB305" s="314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477</v>
      </c>
      <c r="B306" s="63" t="s">
        <v>478</v>
      </c>
      <c r="C306" s="36">
        <v>4301135403</v>
      </c>
      <c r="D306" s="345">
        <v>4640242181509</v>
      </c>
      <c r="E306" s="345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367" t="s">
        <v>479</v>
      </c>
      <c r="Q306" s="347"/>
      <c r="R306" s="347"/>
      <c r="S306" s="347"/>
      <c r="T306" s="34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449</v>
      </c>
      <c r="AG306" s="81"/>
      <c r="AJ306" s="87" t="s">
        <v>89</v>
      </c>
      <c r="AK306" s="87">
        <v>1</v>
      </c>
      <c r="BB306" s="316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480</v>
      </c>
      <c r="B307" s="63" t="s">
        <v>481</v>
      </c>
      <c r="C307" s="36">
        <v>4301135304</v>
      </c>
      <c r="D307" s="345">
        <v>4640242181240</v>
      </c>
      <c r="E307" s="345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368" t="s">
        <v>482</v>
      </c>
      <c r="Q307" s="347"/>
      <c r="R307" s="347"/>
      <c r="S307" s="347"/>
      <c r="T307" s="34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449</v>
      </c>
      <c r="AG307" s="81"/>
      <c r="AJ307" s="87" t="s">
        <v>89</v>
      </c>
      <c r="AK307" s="87">
        <v>1</v>
      </c>
      <c r="BB307" s="318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483</v>
      </c>
      <c r="B308" s="63" t="s">
        <v>484</v>
      </c>
      <c r="C308" s="36">
        <v>4301135310</v>
      </c>
      <c r="D308" s="345">
        <v>4640242181318</v>
      </c>
      <c r="E308" s="345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369" t="s">
        <v>485</v>
      </c>
      <c r="Q308" s="347"/>
      <c r="R308" s="347"/>
      <c r="S308" s="347"/>
      <c r="T308" s="34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453</v>
      </c>
      <c r="AG308" s="81"/>
      <c r="AJ308" s="87" t="s">
        <v>89</v>
      </c>
      <c r="AK308" s="87">
        <v>1</v>
      </c>
      <c r="BB308" s="320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486</v>
      </c>
      <c r="B309" s="63" t="s">
        <v>487</v>
      </c>
      <c r="C309" s="36">
        <v>4301135306</v>
      </c>
      <c r="D309" s="345">
        <v>4640242181578</v>
      </c>
      <c r="E309" s="345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171</v>
      </c>
      <c r="L309" s="37" t="s">
        <v>88</v>
      </c>
      <c r="M309" s="38" t="s">
        <v>86</v>
      </c>
      <c r="N309" s="38"/>
      <c r="O309" s="37">
        <v>180</v>
      </c>
      <c r="P309" s="370" t="s">
        <v>488</v>
      </c>
      <c r="Q309" s="347"/>
      <c r="R309" s="347"/>
      <c r="S309" s="347"/>
      <c r="T309" s="34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449</v>
      </c>
      <c r="AG309" s="81"/>
      <c r="AJ309" s="87" t="s">
        <v>89</v>
      </c>
      <c r="AK309" s="87">
        <v>1</v>
      </c>
      <c r="BB309" s="322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489</v>
      </c>
      <c r="B310" s="63" t="s">
        <v>490</v>
      </c>
      <c r="C310" s="36">
        <v>4301135305</v>
      </c>
      <c r="D310" s="345">
        <v>4640242181394</v>
      </c>
      <c r="E310" s="345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171</v>
      </c>
      <c r="L310" s="37" t="s">
        <v>88</v>
      </c>
      <c r="M310" s="38" t="s">
        <v>86</v>
      </c>
      <c r="N310" s="38"/>
      <c r="O310" s="37">
        <v>180</v>
      </c>
      <c r="P310" s="371" t="s">
        <v>491</v>
      </c>
      <c r="Q310" s="347"/>
      <c r="R310" s="347"/>
      <c r="S310" s="347"/>
      <c r="T310" s="34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449</v>
      </c>
      <c r="AG310" s="81"/>
      <c r="AJ310" s="87" t="s">
        <v>89</v>
      </c>
      <c r="AK310" s="87">
        <v>1</v>
      </c>
      <c r="BB310" s="324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492</v>
      </c>
      <c r="B311" s="63" t="s">
        <v>493</v>
      </c>
      <c r="C311" s="36">
        <v>4301135309</v>
      </c>
      <c r="D311" s="345">
        <v>4640242181332</v>
      </c>
      <c r="E311" s="345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171</v>
      </c>
      <c r="L311" s="37" t="s">
        <v>88</v>
      </c>
      <c r="M311" s="38" t="s">
        <v>86</v>
      </c>
      <c r="N311" s="38"/>
      <c r="O311" s="37">
        <v>180</v>
      </c>
      <c r="P311" s="362" t="s">
        <v>494</v>
      </c>
      <c r="Q311" s="347"/>
      <c r="R311" s="347"/>
      <c r="S311" s="347"/>
      <c r="T311" s="34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449</v>
      </c>
      <c r="AG311" s="81"/>
      <c r="AJ311" s="87" t="s">
        <v>89</v>
      </c>
      <c r="AK311" s="87">
        <v>1</v>
      </c>
      <c r="BB311" s="326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495</v>
      </c>
      <c r="B312" s="63" t="s">
        <v>496</v>
      </c>
      <c r="C312" s="36">
        <v>4301135308</v>
      </c>
      <c r="D312" s="345">
        <v>4640242181349</v>
      </c>
      <c r="E312" s="345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171</v>
      </c>
      <c r="L312" s="37" t="s">
        <v>88</v>
      </c>
      <c r="M312" s="38" t="s">
        <v>86</v>
      </c>
      <c r="N312" s="38"/>
      <c r="O312" s="37">
        <v>180</v>
      </c>
      <c r="P312" s="363" t="s">
        <v>497</v>
      </c>
      <c r="Q312" s="347"/>
      <c r="R312" s="347"/>
      <c r="S312" s="347"/>
      <c r="T312" s="34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449</v>
      </c>
      <c r="AG312" s="81"/>
      <c r="AJ312" s="87" t="s">
        <v>89</v>
      </c>
      <c r="AK312" s="87">
        <v>1</v>
      </c>
      <c r="BB312" s="328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498</v>
      </c>
      <c r="B313" s="63" t="s">
        <v>499</v>
      </c>
      <c r="C313" s="36">
        <v>4301135307</v>
      </c>
      <c r="D313" s="345">
        <v>4640242181370</v>
      </c>
      <c r="E313" s="345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171</v>
      </c>
      <c r="L313" s="37" t="s">
        <v>88</v>
      </c>
      <c r="M313" s="38" t="s">
        <v>86</v>
      </c>
      <c r="N313" s="38"/>
      <c r="O313" s="37">
        <v>180</v>
      </c>
      <c r="P313" s="364" t="s">
        <v>500</v>
      </c>
      <c r="Q313" s="347"/>
      <c r="R313" s="347"/>
      <c r="S313" s="347"/>
      <c r="T313" s="34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501</v>
      </c>
      <c r="AG313" s="81"/>
      <c r="AJ313" s="87" t="s">
        <v>89</v>
      </c>
      <c r="AK313" s="87">
        <v>1</v>
      </c>
      <c r="BB313" s="330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502</v>
      </c>
      <c r="B314" s="63" t="s">
        <v>503</v>
      </c>
      <c r="C314" s="36">
        <v>4301135318</v>
      </c>
      <c r="D314" s="345">
        <v>4607111037480</v>
      </c>
      <c r="E314" s="345"/>
      <c r="F314" s="62">
        <v>1</v>
      </c>
      <c r="G314" s="37">
        <v>4</v>
      </c>
      <c r="H314" s="62">
        <v>4</v>
      </c>
      <c r="I314" s="62">
        <v>4.2724000000000002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365" t="s">
        <v>504</v>
      </c>
      <c r="Q314" s="347"/>
      <c r="R314" s="347"/>
      <c r="S314" s="347"/>
      <c r="T314" s="34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505</v>
      </c>
      <c r="AG314" s="81"/>
      <c r="AJ314" s="87" t="s">
        <v>89</v>
      </c>
      <c r="AK314" s="87">
        <v>1</v>
      </c>
      <c r="BB314" s="332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506</v>
      </c>
      <c r="B315" s="63" t="s">
        <v>507</v>
      </c>
      <c r="C315" s="36">
        <v>4301135319</v>
      </c>
      <c r="D315" s="345">
        <v>4607111037473</v>
      </c>
      <c r="E315" s="345"/>
      <c r="F315" s="62">
        <v>1</v>
      </c>
      <c r="G315" s="37">
        <v>4</v>
      </c>
      <c r="H315" s="62">
        <v>4</v>
      </c>
      <c r="I315" s="62">
        <v>4.2300000000000004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366" t="s">
        <v>508</v>
      </c>
      <c r="Q315" s="347"/>
      <c r="R315" s="347"/>
      <c r="S315" s="347"/>
      <c r="T315" s="34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509</v>
      </c>
      <c r="AG315" s="81"/>
      <c r="AJ315" s="87" t="s">
        <v>89</v>
      </c>
      <c r="AK315" s="87">
        <v>1</v>
      </c>
      <c r="BB315" s="334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4301135198</v>
      </c>
      <c r="D316" s="345">
        <v>4640242180663</v>
      </c>
      <c r="E316" s="345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358" t="s">
        <v>512</v>
      </c>
      <c r="Q316" s="347"/>
      <c r="R316" s="347"/>
      <c r="S316" s="347"/>
      <c r="T316" s="34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513</v>
      </c>
      <c r="AG316" s="81"/>
      <c r="AJ316" s="87" t="s">
        <v>89</v>
      </c>
      <c r="AK316" s="87">
        <v>1</v>
      </c>
      <c r="BB316" s="336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514</v>
      </c>
      <c r="B317" s="63" t="s">
        <v>515</v>
      </c>
      <c r="C317" s="36">
        <v>4301135723</v>
      </c>
      <c r="D317" s="345">
        <v>4640242181783</v>
      </c>
      <c r="E317" s="345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97</v>
      </c>
      <c r="L317" s="37" t="s">
        <v>88</v>
      </c>
      <c r="M317" s="38" t="s">
        <v>86</v>
      </c>
      <c r="N317" s="38"/>
      <c r="O317" s="37">
        <v>180</v>
      </c>
      <c r="P317" s="359" t="s">
        <v>516</v>
      </c>
      <c r="Q317" s="347"/>
      <c r="R317" s="347"/>
      <c r="S317" s="347"/>
      <c r="T317" s="348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7" t="s">
        <v>517</v>
      </c>
      <c r="AG317" s="81"/>
      <c r="AJ317" s="87" t="s">
        <v>89</v>
      </c>
      <c r="AK317" s="87">
        <v>1</v>
      </c>
      <c r="BB317" s="338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352"/>
      <c r="O318" s="353"/>
      <c r="P318" s="349" t="s">
        <v>40</v>
      </c>
      <c r="Q318" s="350"/>
      <c r="R318" s="350"/>
      <c r="S318" s="350"/>
      <c r="T318" s="350"/>
      <c r="U318" s="350"/>
      <c r="V318" s="351"/>
      <c r="W318" s="42" t="s">
        <v>39</v>
      </c>
      <c r="X318" s="43">
        <f>IFERROR(SUM(X297:X317),"0")</f>
        <v>0</v>
      </c>
      <c r="Y318" s="43">
        <f>IFERROR(SUM(Y297:Y317),"0")</f>
        <v>0</v>
      </c>
      <c r="Z318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352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2"/>
      <c r="N319" s="352"/>
      <c r="O319" s="353"/>
      <c r="P319" s="349" t="s">
        <v>40</v>
      </c>
      <c r="Q319" s="350"/>
      <c r="R319" s="350"/>
      <c r="S319" s="350"/>
      <c r="T319" s="350"/>
      <c r="U319" s="350"/>
      <c r="V319" s="351"/>
      <c r="W319" s="42" t="s">
        <v>0</v>
      </c>
      <c r="X319" s="43">
        <f>IFERROR(SUMPRODUCT(X297:X317*H297:H317),"0")</f>
        <v>0</v>
      </c>
      <c r="Y319" s="43">
        <f>IFERROR(SUMPRODUCT(Y297:Y317*H297:H317),"0")</f>
        <v>0</v>
      </c>
      <c r="Z319" s="42"/>
      <c r="AA319" s="67"/>
      <c r="AB319" s="67"/>
      <c r="AC319" s="67"/>
    </row>
    <row r="320" spans="1:68" ht="16.5" customHeight="1" x14ac:dyDescent="0.25">
      <c r="A320" s="360" t="s">
        <v>518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360"/>
      <c r="Z320" s="360"/>
      <c r="AA320" s="65"/>
      <c r="AB320" s="65"/>
      <c r="AC320" s="82"/>
    </row>
    <row r="321" spans="1:68" ht="14.25" customHeight="1" x14ac:dyDescent="0.25">
      <c r="A321" s="361" t="s">
        <v>155</v>
      </c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1"/>
      <c r="N321" s="361"/>
      <c r="O321" s="361"/>
      <c r="P321" s="361"/>
      <c r="Q321" s="361"/>
      <c r="R321" s="361"/>
      <c r="S321" s="361"/>
      <c r="T321" s="361"/>
      <c r="U321" s="361"/>
      <c r="V321" s="361"/>
      <c r="W321" s="361"/>
      <c r="X321" s="361"/>
      <c r="Y321" s="361"/>
      <c r="Z321" s="361"/>
      <c r="AA321" s="66"/>
      <c r="AB321" s="66"/>
      <c r="AC321" s="83"/>
    </row>
    <row r="322" spans="1:68" ht="27" customHeight="1" x14ac:dyDescent="0.25">
      <c r="A322" s="63" t="s">
        <v>519</v>
      </c>
      <c r="B322" s="63" t="s">
        <v>520</v>
      </c>
      <c r="C322" s="36">
        <v>4301135268</v>
      </c>
      <c r="D322" s="345">
        <v>4640242181134</v>
      </c>
      <c r="E322" s="345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87</v>
      </c>
      <c r="L322" s="37" t="s">
        <v>88</v>
      </c>
      <c r="M322" s="38" t="s">
        <v>86</v>
      </c>
      <c r="N322" s="38"/>
      <c r="O322" s="37">
        <v>180</v>
      </c>
      <c r="P322" s="346" t="s">
        <v>521</v>
      </c>
      <c r="Q322" s="347"/>
      <c r="R322" s="347"/>
      <c r="S322" s="347"/>
      <c r="T322" s="348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9" t="s">
        <v>522</v>
      </c>
      <c r="AG322" s="81"/>
      <c r="AJ322" s="87" t="s">
        <v>89</v>
      </c>
      <c r="AK322" s="87">
        <v>1</v>
      </c>
      <c r="BB322" s="340" t="s">
        <v>96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3"/>
      <c r="P323" s="349" t="s">
        <v>40</v>
      </c>
      <c r="Q323" s="350"/>
      <c r="R323" s="350"/>
      <c r="S323" s="350"/>
      <c r="T323" s="350"/>
      <c r="U323" s="350"/>
      <c r="V323" s="351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3"/>
      <c r="P324" s="349" t="s">
        <v>40</v>
      </c>
      <c r="Q324" s="350"/>
      <c r="R324" s="350"/>
      <c r="S324" s="350"/>
      <c r="T324" s="350"/>
      <c r="U324" s="350"/>
      <c r="V324" s="351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7"/>
      <c r="P325" s="354" t="s">
        <v>33</v>
      </c>
      <c r="Q325" s="355"/>
      <c r="R325" s="355"/>
      <c r="S325" s="355"/>
      <c r="T325" s="355"/>
      <c r="U325" s="355"/>
      <c r="V325" s="356"/>
      <c r="W325" s="42" t="s">
        <v>0</v>
      </c>
      <c r="X325" s="43">
        <f>IFERROR(X24+X33+X40+X53+X58+X62+X68+X74+X79+X85+X95+X102+X112+X118+X124+X130+X135+X140+X146+X151+X157+X165+X170+X178+X182+X187+X196+X203+X213+X221+X226+X233+X238+X244+X250+X257+X262+X268+X272+X280+X284+X289+X295+X319+X324,"0")</f>
        <v>0</v>
      </c>
      <c r="Y325" s="43">
        <f>IFERROR(Y24+Y33+Y40+Y53+Y58+Y62+Y68+Y74+Y79+Y85+Y95+Y102+Y112+Y118+Y124+Y130+Y135+Y140+Y146+Y151+Y157+Y165+Y170+Y178+Y182+Y187+Y196+Y203+Y213+Y221+Y226+Y233+Y238+Y244+Y250+Y257+Y262+Y268+Y272+Y280+Y284+Y289+Y295+Y319+Y324,"0")</f>
        <v>0</v>
      </c>
      <c r="Z325" s="42"/>
      <c r="AA325" s="67"/>
      <c r="AB325" s="67"/>
      <c r="AC325" s="67"/>
    </row>
    <row r="326" spans="1:68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7"/>
      <c r="P326" s="354" t="s">
        <v>34</v>
      </c>
      <c r="Q326" s="355"/>
      <c r="R326" s="355"/>
      <c r="S326" s="355"/>
      <c r="T326" s="355"/>
      <c r="U326" s="355"/>
      <c r="V326" s="356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7"/>
      <c r="P327" s="354" t="s">
        <v>35</v>
      </c>
      <c r="Q327" s="355"/>
      <c r="R327" s="355"/>
      <c r="S327" s="355"/>
      <c r="T327" s="355"/>
      <c r="U327" s="355"/>
      <c r="V327" s="356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7"/>
      <c r="P328" s="354" t="s">
        <v>36</v>
      </c>
      <c r="Q328" s="355"/>
      <c r="R328" s="355"/>
      <c r="S328" s="355"/>
      <c r="T328" s="355"/>
      <c r="U328" s="355"/>
      <c r="V328" s="356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7"/>
      <c r="P329" s="354" t="s">
        <v>37</v>
      </c>
      <c r="Q329" s="355"/>
      <c r="R329" s="355"/>
      <c r="S329" s="355"/>
      <c r="T329" s="355"/>
      <c r="U329" s="355"/>
      <c r="V329" s="356"/>
      <c r="W329" s="42" t="s">
        <v>20</v>
      </c>
      <c r="X329" s="43">
        <f>IFERROR(X23+X32+X39+X52+X57+X61+X67+X73+X78+X84+X94+X101+X111+X117+X123+X129+X134+X139+X145+X150+X156+X164+X169+X177+X181+X186+X195+X202+X212+X220+X225+X232+X237+X243+X249+X256+X261+X267+X271+X279+X283+X288+X294+X318+X323,"0")</f>
        <v>0</v>
      </c>
      <c r="Y329" s="43">
        <f>IFERROR(Y23+Y32+Y39+Y52+Y57+Y61+Y67+Y73+Y78+Y84+Y94+Y101+Y111+Y117+Y123+Y129+Y134+Y139+Y145+Y150+Y156+Y164+Y169+Y177+Y181+Y186+Y195+Y202+Y212+Y220+Y225+Y232+Y237+Y243+Y249+Y256+Y261+Y267+Y271+Y279+Y283+Y288+Y294+Y318+Y323,"0")</f>
        <v>0</v>
      </c>
      <c r="Z329" s="42"/>
      <c r="AA329" s="67"/>
      <c r="AB329" s="67"/>
      <c r="AC329" s="67"/>
    </row>
    <row r="330" spans="1:68" ht="14.25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7"/>
      <c r="P330" s="354" t="s">
        <v>38</v>
      </c>
      <c r="Q330" s="355"/>
      <c r="R330" s="355"/>
      <c r="S330" s="355"/>
      <c r="T330" s="355"/>
      <c r="U330" s="355"/>
      <c r="V330" s="356"/>
      <c r="W330" s="45" t="s">
        <v>52</v>
      </c>
      <c r="X330" s="42"/>
      <c r="Y330" s="42"/>
      <c r="Z330" s="42">
        <f>IFERROR(Z23+Z32+Z39+Z52+Z57+Z61+Z67+Z73+Z78+Z84+Z94+Z101+Z111+Z117+Z123+Z129+Z134+Z139+Z145+Z150+Z156+Z164+Z169+Z177+Z181+Z186+Z195+Z202+Z212+Z220+Z225+Z232+Z237+Z243+Z249+Z256+Z261+Z267+Z271+Z279+Z283+Z288+Z294+Z318+Z323,"0")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81</v>
      </c>
      <c r="C332" s="341" t="s">
        <v>45</v>
      </c>
      <c r="D332" s="341" t="s">
        <v>45</v>
      </c>
      <c r="E332" s="341" t="s">
        <v>45</v>
      </c>
      <c r="F332" s="341" t="s">
        <v>45</v>
      </c>
      <c r="G332" s="341" t="s">
        <v>45</v>
      </c>
      <c r="H332" s="341" t="s">
        <v>45</v>
      </c>
      <c r="I332" s="341" t="s">
        <v>45</v>
      </c>
      <c r="J332" s="341" t="s">
        <v>45</v>
      </c>
      <c r="K332" s="341" t="s">
        <v>45</v>
      </c>
      <c r="L332" s="341" t="s">
        <v>45</v>
      </c>
      <c r="M332" s="341" t="s">
        <v>45</v>
      </c>
      <c r="N332" s="342"/>
      <c r="O332" s="341" t="s">
        <v>45</v>
      </c>
      <c r="P332" s="341" t="s">
        <v>45</v>
      </c>
      <c r="Q332" s="341" t="s">
        <v>45</v>
      </c>
      <c r="R332" s="341" t="s">
        <v>45</v>
      </c>
      <c r="S332" s="341" t="s">
        <v>45</v>
      </c>
      <c r="T332" s="341" t="s">
        <v>45</v>
      </c>
      <c r="U332" s="341" t="s">
        <v>268</v>
      </c>
      <c r="V332" s="341" t="s">
        <v>268</v>
      </c>
      <c r="W332" s="341" t="s">
        <v>294</v>
      </c>
      <c r="X332" s="341" t="s">
        <v>294</v>
      </c>
      <c r="Y332" s="341" t="s">
        <v>317</v>
      </c>
      <c r="Z332" s="341" t="s">
        <v>317</v>
      </c>
      <c r="AA332" s="341" t="s">
        <v>317</v>
      </c>
      <c r="AB332" s="341" t="s">
        <v>317</v>
      </c>
      <c r="AC332" s="341" t="s">
        <v>317</v>
      </c>
      <c r="AD332" s="341" t="s">
        <v>317</v>
      </c>
      <c r="AE332" s="341" t="s">
        <v>317</v>
      </c>
      <c r="AF332" s="341" t="s">
        <v>317</v>
      </c>
      <c r="AG332" s="88" t="s">
        <v>392</v>
      </c>
      <c r="AH332" s="341" t="s">
        <v>397</v>
      </c>
      <c r="AI332" s="341" t="s">
        <v>397</v>
      </c>
      <c r="AJ332" s="88" t="s">
        <v>407</v>
      </c>
      <c r="AK332" s="341" t="s">
        <v>269</v>
      </c>
      <c r="AL332" s="341" t="s">
        <v>269</v>
      </c>
    </row>
    <row r="333" spans="1:68" ht="14.25" customHeight="1" thickTop="1" x14ac:dyDescent="0.2">
      <c r="A333" s="343" t="s">
        <v>10</v>
      </c>
      <c r="B333" s="341" t="s">
        <v>81</v>
      </c>
      <c r="C333" s="341" t="s">
        <v>90</v>
      </c>
      <c r="D333" s="341" t="s">
        <v>107</v>
      </c>
      <c r="E333" s="341" t="s">
        <v>120</v>
      </c>
      <c r="F333" s="341" t="s">
        <v>145</v>
      </c>
      <c r="G333" s="341" t="s">
        <v>167</v>
      </c>
      <c r="H333" s="341" t="s">
        <v>174</v>
      </c>
      <c r="I333" s="341" t="s">
        <v>179</v>
      </c>
      <c r="J333" s="341" t="s">
        <v>187</v>
      </c>
      <c r="K333" s="341" t="s">
        <v>204</v>
      </c>
      <c r="L333" s="341" t="s">
        <v>215</v>
      </c>
      <c r="M333" s="341" t="s">
        <v>229</v>
      </c>
      <c r="N333" s="1"/>
      <c r="O333" s="341" t="s">
        <v>235</v>
      </c>
      <c r="P333" s="341" t="s">
        <v>242</v>
      </c>
      <c r="Q333" s="341" t="s">
        <v>248</v>
      </c>
      <c r="R333" s="341" t="s">
        <v>253</v>
      </c>
      <c r="S333" s="341" t="s">
        <v>256</v>
      </c>
      <c r="T333" s="341" t="s">
        <v>264</v>
      </c>
      <c r="U333" s="341" t="s">
        <v>269</v>
      </c>
      <c r="V333" s="341" t="s">
        <v>273</v>
      </c>
      <c r="W333" s="341" t="s">
        <v>295</v>
      </c>
      <c r="X333" s="341" t="s">
        <v>313</v>
      </c>
      <c r="Y333" s="341" t="s">
        <v>318</v>
      </c>
      <c r="Z333" s="341" t="s">
        <v>331</v>
      </c>
      <c r="AA333" s="341" t="s">
        <v>341</v>
      </c>
      <c r="AB333" s="341" t="s">
        <v>356</v>
      </c>
      <c r="AC333" s="341" t="s">
        <v>367</v>
      </c>
      <c r="AD333" s="341" t="s">
        <v>371</v>
      </c>
      <c r="AE333" s="341" t="s">
        <v>382</v>
      </c>
      <c r="AF333" s="341" t="s">
        <v>386</v>
      </c>
      <c r="AG333" s="341" t="s">
        <v>393</v>
      </c>
      <c r="AH333" s="341" t="s">
        <v>398</v>
      </c>
      <c r="AI333" s="341" t="s">
        <v>404</v>
      </c>
      <c r="AJ333" s="341" t="s">
        <v>408</v>
      </c>
      <c r="AK333" s="341" t="s">
        <v>269</v>
      </c>
      <c r="AL333" s="341" t="s">
        <v>518</v>
      </c>
    </row>
    <row r="334" spans="1:68" ht="13.5" thickBot="1" x14ac:dyDescent="0.25">
      <c r="A334" s="344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  <c r="AJ334" s="341"/>
      <c r="AK334" s="341"/>
      <c r="AL334" s="341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IFERROR(X28*H28,"0")+IFERROR(X29*H29,"0")+IFERROR(X30*H30,"0")+IFERROR(X31*H31,"0")</f>
        <v>0</v>
      </c>
      <c r="D335" s="52">
        <f>IFERROR(X36*H36,"0")+IFERROR(X37*H37,"0")+IFERROR(X38*H38,"0")</f>
        <v>0</v>
      </c>
      <c r="E335" s="52">
        <f>IFERROR(X43*H43,"0")+IFERROR(X44*H44,"0")+IFERROR(X45*H45,"0")+IFERROR(X46*H46,"0")+IFERROR(X47*H47,"0")+IFERROR(X48*H48,"0")+IFERROR(X49*H49,"0")+IFERROR(X50*H50,"0")+IFERROR(X51*H51,"0")</f>
        <v>0</v>
      </c>
      <c r="F335" s="52">
        <f>IFERROR(X56*H56,"0")+IFERROR(X60*H60,"0")+IFERROR(X64*H64,"0")+IFERROR(X65*H65,"0")+IFERROR(X66*H66,"0")</f>
        <v>0</v>
      </c>
      <c r="G335" s="52">
        <f>IFERROR(X71*H71,"0")+IFERROR(X72*H72,"0")</f>
        <v>0</v>
      </c>
      <c r="H335" s="52">
        <f>IFERROR(X77*H77,"0")</f>
        <v>0</v>
      </c>
      <c r="I335" s="52">
        <f>IFERROR(X82*H82,"0")+IFERROR(X83*H83,"0")</f>
        <v>0</v>
      </c>
      <c r="J335" s="52">
        <f>IFERROR(X88*H88,"0")+IFERROR(X89*H89,"0")+IFERROR(X90*H90,"0")+IFERROR(X91*H91,"0")+IFERROR(X92*H92,"0")+IFERROR(X93*H93,"0")</f>
        <v>0</v>
      </c>
      <c r="K335" s="52">
        <f>IFERROR(X98*H98,"0")+IFERROR(X99*H99,"0")+IFERROR(X100*H100,"0")</f>
        <v>0</v>
      </c>
      <c r="L335" s="52">
        <f>IFERROR(X105*H105,"0")+IFERROR(X106*H106,"0")+IFERROR(X107*H107,"0")+IFERROR(X108*H108,"0")+IFERROR(X109*H109,"0")+IFERROR(X110*H110,"0")</f>
        <v>0</v>
      </c>
      <c r="M335" s="52">
        <f>IFERROR(X115*H115,"0")+IFERROR(X116*H116,"0")</f>
        <v>0</v>
      </c>
      <c r="N335" s="1"/>
      <c r="O335" s="52">
        <f>IFERROR(X121*H121,"0")+IFERROR(X122*H122,"0")</f>
        <v>0</v>
      </c>
      <c r="P335" s="52">
        <f>IFERROR(X127*H127,"0")+IFERROR(X128*H128,"0")</f>
        <v>0</v>
      </c>
      <c r="Q335" s="52">
        <f>IFERROR(X133*H133,"0")</f>
        <v>0</v>
      </c>
      <c r="R335" s="52">
        <f>IFERROR(X138*H138,"0")</f>
        <v>0</v>
      </c>
      <c r="S335" s="52">
        <f>IFERROR(X143*H143,"0")+IFERROR(X144*H144,"0")</f>
        <v>0</v>
      </c>
      <c r="T335" s="52">
        <f>IFERROR(X149*H149,"0")</f>
        <v>0</v>
      </c>
      <c r="U335" s="52">
        <f>IFERROR(X155*H155,"0")</f>
        <v>0</v>
      </c>
      <c r="V335" s="52">
        <f>IFERROR(X160*H160,"0")+IFERROR(X161*H161,"0")+IFERROR(X162*H162,"0")+IFERROR(X163*H163,"0")+IFERROR(X167*H167,"0")+IFERROR(X168*H168,"0")</f>
        <v>0</v>
      </c>
      <c r="W335" s="52">
        <f>IFERROR(X174*H174,"0")+IFERROR(X175*H175,"0")+IFERROR(X176*H176,"0")+IFERROR(X180*H180,"0")</f>
        <v>0</v>
      </c>
      <c r="X335" s="52">
        <f>IFERROR(X185*H185,"0")</f>
        <v>0</v>
      </c>
      <c r="Y335" s="52">
        <f>IFERROR(X191*H191,"0")+IFERROR(X192*H192,"0")+IFERROR(X193*H193,"0")+IFERROR(X194*H194,"0")</f>
        <v>0</v>
      </c>
      <c r="Z335" s="52">
        <f>IFERROR(X199*H199,"0")+IFERROR(X200*H200,"0")+IFERROR(X201*H201,"0")</f>
        <v>0</v>
      </c>
      <c r="AA335" s="52">
        <f>IFERROR(X206*H206,"0")+IFERROR(X207*H207,"0")+IFERROR(X208*H208,"0")+IFERROR(X209*H209,"0")+IFERROR(X210*H210,"0")+IFERROR(X211*H211,"0")</f>
        <v>0</v>
      </c>
      <c r="AB335" s="52">
        <f>IFERROR(X216*H216,"0")+IFERROR(X217*H217,"0")+IFERROR(X218*H218,"0")+IFERROR(X219*H219,"0")</f>
        <v>0</v>
      </c>
      <c r="AC335" s="52">
        <f>IFERROR(X224*H224,"0")</f>
        <v>0</v>
      </c>
      <c r="AD335" s="52">
        <f>IFERROR(X229*H229,"0")+IFERROR(X230*H230,"0")+IFERROR(X231*H231,"0")</f>
        <v>0</v>
      </c>
      <c r="AE335" s="52">
        <f>IFERROR(X236*H236,"0")</f>
        <v>0</v>
      </c>
      <c r="AF335" s="52">
        <f>IFERROR(X241*H241,"0")+IFERROR(X242*H242,"0")</f>
        <v>0</v>
      </c>
      <c r="AG335" s="52">
        <f>IFERROR(X248*H248,"0")</f>
        <v>0</v>
      </c>
      <c r="AH335" s="52">
        <f>IFERROR(X254*H254,"0")+IFERROR(X255*H255,"0")</f>
        <v>0</v>
      </c>
      <c r="AI335" s="52">
        <f>IFERROR(X260*H260,"0")</f>
        <v>0</v>
      </c>
      <c r="AJ335" s="52">
        <f>IFERROR(X266*H266,"0")+IFERROR(X270*H270,"0")</f>
        <v>0</v>
      </c>
      <c r="AK335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L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vWMSNELvPn/Anv25k0ru/0kBR0FBtRE3XkAj/+E0PqRRIwnxjFUXKHDWofYRPu5tzrqnU3LPeMrwutyn0L4DGA==" saltValue="8OLj/bnkjj7pxxi1fC8Gq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D66:E66"/>
    <mergeCell ref="P66:T66"/>
    <mergeCell ref="P67:V67"/>
    <mergeCell ref="A67:O68"/>
    <mergeCell ref="P68:V68"/>
    <mergeCell ref="A69:Z69"/>
    <mergeCell ref="A70:Z70"/>
    <mergeCell ref="D71:E71"/>
    <mergeCell ref="P71:T71"/>
    <mergeCell ref="D72:E72"/>
    <mergeCell ref="P72:T72"/>
    <mergeCell ref="P73:V73"/>
    <mergeCell ref="A73:O74"/>
    <mergeCell ref="P74:V74"/>
    <mergeCell ref="A75:Z75"/>
    <mergeCell ref="A76:Z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86:Z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C332:T332"/>
    <mergeCell ref="U332:V332"/>
    <mergeCell ref="W332:X332"/>
    <mergeCell ref="Y332:AF332"/>
    <mergeCell ref="AH332:AI332"/>
    <mergeCell ref="AK332:AL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V333:V334"/>
    <mergeCell ref="W333:W334"/>
    <mergeCell ref="X333:X334"/>
    <mergeCell ref="Y333:Y334"/>
    <mergeCell ref="Z333:Z334"/>
    <mergeCell ref="AA333:AA334"/>
    <mergeCell ref="AB333:AB334"/>
    <mergeCell ref="AL333:AL334"/>
    <mergeCell ref="AC333:AC334"/>
    <mergeCell ref="AD333:AD334"/>
    <mergeCell ref="AE333:AE334"/>
    <mergeCell ref="AF333:AF334"/>
    <mergeCell ref="AG333:AG334"/>
    <mergeCell ref="AH333:AH334"/>
    <mergeCell ref="AI333:AI334"/>
    <mergeCell ref="AJ333:AJ334"/>
    <mergeCell ref="AK333:AK33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43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">
      <formula1>IF(AK44&gt;0,OR(X44=0,AND(IF(X44-AK44&gt;=0,TRUE,FALSE),X44&gt;0,IF(X44/J44=ROUND(X44/J44,0),TRUE,FALSE))),FALSE)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9">
      <formula1>IF(AK49&gt;0,OR(X49=0,AND(IF(X49-AK49&gt;=0,TRUE,FALSE),X49&gt;0)),FALSE)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0">
      <formula1>IF(AK50&gt;0,OR(X50=0,AND(IF(X50-AK50&gt;=0,TRUE,FALSE),X50&gt;0,IF(X50/J50=ROUND(X50/J50,0),TRUE,FALSE))),FALSE)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5">
      <formula1>IF(AK65&gt;0,OR(X65=0,AND(IF(X65-AK65&gt;=0,TRUE,FALSE),X65&gt;0)),FALSE)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6">
      <formula1>IF(AK66&gt;0,OR(X66=0,AND(IF(X66-AK66&gt;=0,TRUE,FALSE),X66&gt;0)),FALSE)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1">
      <formula1>IF(AK71&gt;0,OR(X71=0,AND(IF(X71-AK71&gt;=0,TRUE,FALSE),X71&gt;0)),FALSE)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2">
      <formula1>IF(AK72&gt;0,OR(X72=0,AND(IF(X72-AK72&gt;=0,TRUE,FALSE),X72&gt;0,IF(X72/J72=ROUND(X72/J72,0),TRUE,FALSE))),FALSE)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7">
      <formula1>IF(AK77&gt;0,OR(X77=0,AND(IF(X77-AK77&gt;=0,TRUE,FALSE),X77&gt;0)),FALSE)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3">
      <formula1>IF(AK93&gt;0,OR(X93=0,AND(IF(X93-AK93&gt;=0,TRUE,FALSE),X93&gt;0)),FALSE)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9">
      <formula1>IF(AK99&gt;0,OR(X99=0,AND(IF(X99-AK99&gt;=0,TRUE,FALSE),X99&gt;0)),FALSE)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0">
      <formula1>IF(AK100&gt;0,OR(X100=0,AND(IF(X100-AK100&gt;=0,TRUE,FALSE),X100&gt;0)),FALSE)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6">
      <formula1>IF(AK106&gt;0,OR(X106=0,AND(IF(X106-AK106&gt;=0,TRUE,FALSE),X106&gt;0,IF(X106/J106=ROUND(X106/J106,0),TRUE,FALSE))),FALSE)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0">
      <formula1>IF(AK110&gt;0,OR(X110=0,AND(IF(X110-AK110&gt;=0,TRUE,FALSE),X110&gt;0,IF(X110/K110=ROUND(X110/K110,0),TRUE,FALSE))),FALSE)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6">
      <formula1>IF(AK116&gt;0,OR(X116=0,AND(IF(X116-AK116&gt;=0,TRUE,FALSE),X116&gt;0)),FALSE)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1">
      <formula1>IF(AK121&gt;0,OR(X121=0,AND(IF(X121-AK121&gt;=0,TRUE,FALSE),X121&gt;0)),FALSE)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2">
      <formula1>IF(AK122&gt;0,OR(X122=0,AND(IF(X122-AK122&gt;=0,TRUE,FALSE),X122&gt;0)),FALSE)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7">
      <formula1>IF(AK127&gt;0,OR(X127=0,AND(IF(X127-AK127&gt;=0,TRUE,FALSE),X127&gt;0)),FALSE)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8">
      <formula1>IF(AK128&gt;0,OR(X128=0,AND(IF(X128-AK128&gt;=0,TRUE,FALSE),X128&gt;0)),FALSE)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3">
      <formula1>IF(AK133&gt;0,OR(X133=0,AND(IF(X133-AK133&gt;=0,TRUE,FALSE),X133&gt;0)),FALSE)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4">
      <formula1>IF(AK144&gt;0,OR(X144=0,AND(IF(X144-AK144&gt;=0,TRUE,FALSE),X144&gt;0)),FALSE)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9">
      <formula1>IF(AK149&gt;0,OR(X149=0,AND(IF(X149-AK149&gt;=0,TRUE,FALSE),X149&gt;0)),FALSE)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55">
      <formula1>IF(AK155&gt;0,OR(X155=0,AND(IF(X155-AK155&gt;=0,TRUE,FALSE),X155&gt;0,IF(X155/K155=ROUND(X155/K155,0),TRUE,FALSE))),FALSE)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2">
      <formula1>IF(AK162&gt;0,OR(X162=0,AND(IF(X162-AK162&gt;=0,TRUE,FALSE),X162&gt;0)),FALSE)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7">
      <formula1>IF(AK167&gt;0,OR(X167=0,AND(IF(X167-AK167&gt;=0,TRUE,FALSE),X167&gt;0)),FALSE)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8">
      <formula1>IF(AK168&gt;0,OR(X168=0,AND(IF(X168-AK168&gt;=0,TRUE,FALSE),X168&gt;0)),FALSE)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4">
      <formula1>IF(AK174&gt;0,OR(X174=0,AND(IF(X174-AK174&gt;=0,TRUE,FALSE),X174&gt;0,IF(X174/J174=ROUND(X174/J174,0),TRUE,FALSE))),FALSE)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5">
      <formula1>IF(AK175&gt;0,OR(X175=0,AND(IF(X175-AK175&gt;=0,TRUE,FALSE),X175&gt;0,IF(X175/J175=ROUND(X175/J175,0),TRUE,FALSE))),FALSE)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6">
      <formula1>IF(AK176&gt;0,OR(X176=0,AND(IF(X176-AK176&gt;=0,TRUE,FALSE),X176&gt;0,IF(X176/K176=ROUND(X176/K176,0),TRUE,FALSE))),FALSE)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0">
      <formula1>IF(AK180&gt;0,OR(X180=0,AND(IF(X180-AK180&gt;=0,TRUE,FALSE),X180&gt;0)),FALSE)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9">
      <formula1>IF(AK199&gt;0,OR(X199=0,AND(IF(X199-AK199&gt;=0,TRUE,FALSE),X199&gt;0,IF(X199/J199=ROUND(X199/J199,0),TRUE,FALSE))),FALSE)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1">
      <formula1>IF(AK201&gt;0,OR(X201=0,AND(IF(X201-AK201&gt;=0,TRUE,FALSE),X201&gt;0,IF(X201/K201=ROUND(X201/K201,0),TRUE,FALSE))),FALSE)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6">
      <formula1>IF(AK206&gt;0,OR(X206=0,AND(IF(X206-AK206&gt;=0,TRUE,FALSE),X206&gt;0)),FALSE)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0">
      <formula1>IF(AK210&gt;0,OR(X210=0,AND(IF(X210-AK210&gt;=0,TRUE,FALSE),X210&gt;0)),FALSE)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1">
      <formula1>IF(AK211&gt;0,OR(X211=0,AND(IF(X211-AK211&gt;=0,TRUE,FALSE),X211&gt;0,IF(X211/K211=ROUND(X211/K211,0),TRUE,FALSE))),FALSE)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7">
      <formula1>IF(AK217&gt;0,OR(X217=0,AND(IF(X217-AK217&gt;=0,TRUE,FALSE),X217&gt;0)),FALSE)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9">
      <formula1>IF(AK219&gt;0,OR(X219=0,AND(IF(X219-AK219&gt;=0,TRUE,FALSE),X219&gt;0,IF(X219/J219=ROUND(X219/J219,0),TRUE,FALSE))),FALSE)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6">
      <formula1>IF(AK236&gt;0,OR(X236=0,AND(IF(X236-AK236&gt;=0,TRUE,FALSE),X236&gt;0)),FALSE)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1">
      <formula1>IF(AK241&gt;0,OR(X241=0,AND(IF(X241-AK241&gt;=0,TRUE,FALSE),X241&gt;0)),FALSE)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0">
      <formula1>IF(AK270&gt;0,OR(X270=0,AND(IF(X270-AK270&gt;=0,TRUE,FALSE),X270&gt;0)),FALSE)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6">
      <formula1>IF(AK276&gt;0,OR(X276=0,AND(IF(X276-AK276&gt;=0,TRUE,FALSE),X276&gt;0)),FALSE)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7">
      <formula1>IF(AK287&gt;0,OR(X287=0,AND(IF(X287-AK287&gt;=0,TRUE,FALSE),X287&gt;0)),FALSE)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1">
      <formula1>IF(AK291&gt;0,OR(X291=0,AND(IF(X291-AK291&gt;=0,TRUE,FALSE),X291&gt;0)),FALSE)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2">
      <formula1>IF(AK292&gt;0,OR(X292=0,AND(IF(X292-AK292&gt;=0,TRUE,FALSE),X292&gt;0,IF(X292/J292=ROUND(X292/J292,0),TRUE,FALSE))),FALSE)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3">
      <formula1>IF(AK293&gt;0,OR(X293=0,AND(IF(X293-AK293&gt;=0,TRUE,FALSE),X293&gt;0,IF(X293/J293=ROUND(X293/J293,0),TRUE,FALSE))),FALSE)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7">
      <formula1>IF(AK297&gt;0,OR(X297=0,AND(IF(X297-AK297&gt;=0,TRUE,FALSE),X297&gt;0)),FALSE)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8">
      <formula1>IF(AK298&gt;0,OR(X298=0,AND(IF(X298-AK298&gt;=0,TRUE,FALSE),X298&gt;0)),FALSE)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0">
      <formula1>IF(AK300&gt;0,OR(X300=0,AND(IF(X300-AK300&gt;=0,TRUE,FALSE),X300&gt;0)),FALSE)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1">
      <formula1>IF(AK301&gt;0,OR(X301=0,AND(IF(X301-AK301&gt;=0,TRUE,FALSE),X301&gt;0)),FALSE)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5">
      <formula1>IF(AK305&gt;0,OR(X305=0,AND(IF(X305-AK305&gt;=0,TRUE,FALSE),X305&gt;0)),FALSE)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6">
      <formula1>IF(AK306&gt;0,OR(X306=0,AND(IF(X306-AK306&gt;=0,TRUE,FALSE),X306&gt;0)),FALSE)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7">
      <formula1>IF(AK307&gt;0,OR(X307=0,AND(IF(X307-AK307&gt;=0,TRUE,FALSE),X307&gt;0)),FALSE)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8">
      <formula1>IF(AK308&gt;0,OR(X308=0,AND(IF(X308-AK308&gt;=0,TRUE,FALSE),X308&gt;0)),FALSE)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9">
      <formula1>IF(AK309&gt;0,OR(X309=0,AND(IF(X309-AK309&gt;=0,TRUE,FALSE),X309&gt;0)),FALSE)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0">
      <formula1>IF(AK310&gt;0,OR(X310=0,AND(IF(X310-AK310&gt;=0,TRUE,FALSE),X310&gt;0)),FALSE)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1">
      <formula1>IF(AK311&gt;0,OR(X311=0,AND(IF(X311-AK311&gt;=0,TRUE,FALSE),X311&gt;0)),FALSE)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2">
      <formula1>IF(AK312&gt;0,OR(X312=0,AND(IF(X312-AK312&gt;=0,TRUE,FALSE),X312&gt;0)),FALSE)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3">
      <formula1>IF(AK313&gt;0,OR(X313=0,AND(IF(X313-AK313&gt;=0,TRUE,FALSE),X313&gt;0)),FALSE)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4">
      <formula1>IF(AK314&gt;0,OR(X314=0,AND(IF(X314-AK314&gt;=0,TRUE,FALSE),X314&gt;0)),FALSE)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5">
      <formula1>IF(AK315&gt;0,OR(X315=0,AND(IF(X315-AK315&gt;=0,TRUE,FALSE),X315&gt;0)),FALSE)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6">
      <formula1>IF(AK316&gt;0,OR(X316=0,AND(IF(X316-AK316&gt;=0,TRUE,FALSE),X316&gt;0)),FALSE)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7">
      <formula1>IF(AK317&gt;0,OR(X317=0,AND(IF(X317-AK317&gt;=0,TRUE,FALSE),X317&gt;0)),FALSE)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22">
      <formula1>IF(AK322&gt;0,OR(X322=0,AND(IF(X322-AK322&gt;=0,TRUE,FALSE),X322&gt;0)),FALSE)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9"/>
    </row>
    <row r="3" spans="2:8" x14ac:dyDescent="0.2">
      <c r="B3" s="53" t="s">
        <v>524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526</v>
      </c>
      <c r="D6" s="53" t="s">
        <v>527</v>
      </c>
      <c r="E6" s="53" t="s">
        <v>46</v>
      </c>
    </row>
    <row r="8" spans="2:8" x14ac:dyDescent="0.2">
      <c r="B8" s="53" t="s">
        <v>80</v>
      </c>
      <c r="C8" s="53" t="s">
        <v>526</v>
      </c>
      <c r="D8" s="53" t="s">
        <v>46</v>
      </c>
      <c r="E8" s="53" t="s">
        <v>46</v>
      </c>
    </row>
    <row r="10" spans="2:8" x14ac:dyDescent="0.2">
      <c r="B10" s="53" t="s">
        <v>528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530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531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532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538</v>
      </c>
      <c r="C20" s="53" t="s">
        <v>46</v>
      </c>
      <c r="D20" s="53" t="s">
        <v>46</v>
      </c>
      <c r="E20" s="53" t="s">
        <v>46</v>
      </c>
    </row>
  </sheetData>
  <sheetProtection algorithmName="SHA-512" hashValue="I5mme/9XmhJpcKU1Leu/JfzRwSISz4/Vp1qrw1CWpERKU4qJ/IgFNj60giHhuq4HwccqpyTw0fvRU3IZg/NOrA==" saltValue="pQy/Ifm0IsPztwEls3RY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2025-02-27T07:14:58Z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