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E2BB73-AF67-4E7E-83B2-5237F3EB86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8" i="2" l="1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X307" i="2"/>
  <c r="X306" i="2"/>
  <c r="BO305" i="2"/>
  <c r="BM305" i="2"/>
  <c r="Z305" i="2"/>
  <c r="Y305" i="2"/>
  <c r="BN305" i="2" s="1"/>
  <c r="BO304" i="2"/>
  <c r="BM304" i="2"/>
  <c r="Z304" i="2"/>
  <c r="Y304" i="2"/>
  <c r="BO303" i="2"/>
  <c r="BM303" i="2"/>
  <c r="Z303" i="2"/>
  <c r="Y303" i="2"/>
  <c r="BN303" i="2" s="1"/>
  <c r="BO302" i="2"/>
  <c r="BM302" i="2"/>
  <c r="Z302" i="2"/>
  <c r="Y302" i="2"/>
  <c r="BO301" i="2"/>
  <c r="BM301" i="2"/>
  <c r="Z301" i="2"/>
  <c r="Y301" i="2"/>
  <c r="BN301" i="2" s="1"/>
  <c r="BO300" i="2"/>
  <c r="BM300" i="2"/>
  <c r="Z300" i="2"/>
  <c r="Y300" i="2"/>
  <c r="BO299" i="2"/>
  <c r="BM299" i="2"/>
  <c r="Z299" i="2"/>
  <c r="Y299" i="2"/>
  <c r="BN299" i="2" s="1"/>
  <c r="BO298" i="2"/>
  <c r="BM298" i="2"/>
  <c r="Z298" i="2"/>
  <c r="Y298" i="2"/>
  <c r="BO297" i="2"/>
  <c r="BM297" i="2"/>
  <c r="Z297" i="2"/>
  <c r="Y297" i="2"/>
  <c r="BN297" i="2" s="1"/>
  <c r="BO296" i="2"/>
  <c r="BM296" i="2"/>
  <c r="Z296" i="2"/>
  <c r="Y296" i="2"/>
  <c r="BO295" i="2"/>
  <c r="BM295" i="2"/>
  <c r="Z295" i="2"/>
  <c r="Y295" i="2"/>
  <c r="BN295" i="2" s="1"/>
  <c r="BO294" i="2"/>
  <c r="BM294" i="2"/>
  <c r="Z294" i="2"/>
  <c r="Y294" i="2"/>
  <c r="BO293" i="2"/>
  <c r="BM293" i="2"/>
  <c r="Z293" i="2"/>
  <c r="Y293" i="2"/>
  <c r="BN293" i="2" s="1"/>
  <c r="BO292" i="2"/>
  <c r="BM292" i="2"/>
  <c r="Z292" i="2"/>
  <c r="Y292" i="2"/>
  <c r="BO291" i="2"/>
  <c r="BM291" i="2"/>
  <c r="Z291" i="2"/>
  <c r="Y291" i="2"/>
  <c r="BN291" i="2" s="1"/>
  <c r="BO290" i="2"/>
  <c r="BM290" i="2"/>
  <c r="Z290" i="2"/>
  <c r="Y290" i="2"/>
  <c r="BO289" i="2"/>
  <c r="BM289" i="2"/>
  <c r="Z289" i="2"/>
  <c r="Y289" i="2"/>
  <c r="BN289" i="2" s="1"/>
  <c r="BO288" i="2"/>
  <c r="BM288" i="2"/>
  <c r="Z288" i="2"/>
  <c r="Y288" i="2"/>
  <c r="BO287" i="2"/>
  <c r="BM287" i="2"/>
  <c r="Z287" i="2"/>
  <c r="Y287" i="2"/>
  <c r="BN287" i="2" s="1"/>
  <c r="BO286" i="2"/>
  <c r="BM286" i="2"/>
  <c r="Z286" i="2"/>
  <c r="Y286" i="2"/>
  <c r="BO285" i="2"/>
  <c r="BM285" i="2"/>
  <c r="Z285" i="2"/>
  <c r="Y285" i="2"/>
  <c r="BN285" i="2" s="1"/>
  <c r="X283" i="2"/>
  <c r="X282" i="2"/>
  <c r="BO281" i="2"/>
  <c r="BN281" i="2"/>
  <c r="BM281" i="2"/>
  <c r="Z281" i="2"/>
  <c r="Y281" i="2"/>
  <c r="BP281" i="2" s="1"/>
  <c r="P281" i="2"/>
  <c r="BO280" i="2"/>
  <c r="BN280" i="2"/>
  <c r="BM280" i="2"/>
  <c r="Z280" i="2"/>
  <c r="Z282" i="2" s="1"/>
  <c r="Y280" i="2"/>
  <c r="BP280" i="2" s="1"/>
  <c r="BO279" i="2"/>
  <c r="BM279" i="2"/>
  <c r="Z279" i="2"/>
  <c r="Y279" i="2"/>
  <c r="X277" i="2"/>
  <c r="Z276" i="2"/>
  <c r="X276" i="2"/>
  <c r="BO275" i="2"/>
  <c r="BN275" i="2"/>
  <c r="BM275" i="2"/>
  <c r="Z275" i="2"/>
  <c r="Y275" i="2"/>
  <c r="BP275" i="2" s="1"/>
  <c r="BO274" i="2"/>
  <c r="BM274" i="2"/>
  <c r="Z274" i="2"/>
  <c r="Y274" i="2"/>
  <c r="BN274" i="2" s="1"/>
  <c r="X272" i="2"/>
  <c r="X271" i="2"/>
  <c r="BO270" i="2"/>
  <c r="BM270" i="2"/>
  <c r="Z270" i="2"/>
  <c r="Z271" i="2" s="1"/>
  <c r="Y270" i="2"/>
  <c r="X268" i="2"/>
  <c r="X267" i="2"/>
  <c r="BO266" i="2"/>
  <c r="BM266" i="2"/>
  <c r="Z266" i="2"/>
  <c r="Y266" i="2"/>
  <c r="BP265" i="2"/>
  <c r="BO265" i="2"/>
  <c r="BN265" i="2"/>
  <c r="BM265" i="2"/>
  <c r="Z265" i="2"/>
  <c r="Y265" i="2"/>
  <c r="BO264" i="2"/>
  <c r="BM264" i="2"/>
  <c r="Z264" i="2"/>
  <c r="Z267" i="2" s="1"/>
  <c r="Y264" i="2"/>
  <c r="X260" i="2"/>
  <c r="Z259" i="2"/>
  <c r="X259" i="2"/>
  <c r="BO258" i="2"/>
  <c r="BM258" i="2"/>
  <c r="Z258" i="2"/>
  <c r="Y258" i="2"/>
  <c r="Y259" i="2" s="1"/>
  <c r="P258" i="2"/>
  <c r="Y256" i="2"/>
  <c r="X256" i="2"/>
  <c r="Z255" i="2"/>
  <c r="X255" i="2"/>
  <c r="BO254" i="2"/>
  <c r="BM254" i="2"/>
  <c r="Z254" i="2"/>
  <c r="Y254" i="2"/>
  <c r="Y255" i="2" s="1"/>
  <c r="X250" i="2"/>
  <c r="Y249" i="2"/>
  <c r="X249" i="2"/>
  <c r="BP248" i="2"/>
  <c r="BO248" i="2"/>
  <c r="BN248" i="2"/>
  <c r="BM248" i="2"/>
  <c r="Z248" i="2"/>
  <c r="Z249" i="2" s="1"/>
  <c r="Y248" i="2"/>
  <c r="Y250" i="2" s="1"/>
  <c r="P248" i="2"/>
  <c r="X245" i="2"/>
  <c r="X244" i="2"/>
  <c r="BP243" i="2"/>
  <c r="BO243" i="2"/>
  <c r="BN243" i="2"/>
  <c r="BM243" i="2"/>
  <c r="Z243" i="2"/>
  <c r="Y243" i="2"/>
  <c r="P243" i="2"/>
  <c r="BO242" i="2"/>
  <c r="BM242" i="2"/>
  <c r="Z242" i="2"/>
  <c r="Y242" i="2"/>
  <c r="P242" i="2"/>
  <c r="X238" i="2"/>
  <c r="X237" i="2"/>
  <c r="BP236" i="2"/>
  <c r="BO236" i="2"/>
  <c r="BN236" i="2"/>
  <c r="BM236" i="2"/>
  <c r="Z236" i="2"/>
  <c r="Z237" i="2" s="1"/>
  <c r="Y236" i="2"/>
  <c r="Y238" i="2" s="1"/>
  <c r="P236" i="2"/>
  <c r="X232" i="2"/>
  <c r="X231" i="2"/>
  <c r="BO230" i="2"/>
  <c r="BM230" i="2"/>
  <c r="Z230" i="2"/>
  <c r="Y230" i="2"/>
  <c r="P230" i="2"/>
  <c r="BO229" i="2"/>
  <c r="BM229" i="2"/>
  <c r="Z229" i="2"/>
  <c r="Z231" i="2" s="1"/>
  <c r="Y229" i="2"/>
  <c r="P229" i="2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M219" i="2"/>
  <c r="Z219" i="2"/>
  <c r="Z220" i="2" s="1"/>
  <c r="Y219" i="2"/>
  <c r="Y221" i="2" s="1"/>
  <c r="P219" i="2"/>
  <c r="X216" i="2"/>
  <c r="X215" i="2"/>
  <c r="BO214" i="2"/>
  <c r="BM214" i="2"/>
  <c r="Z214" i="2"/>
  <c r="Y214" i="2"/>
  <c r="P214" i="2"/>
  <c r="BO213" i="2"/>
  <c r="BM213" i="2"/>
  <c r="Z213" i="2"/>
  <c r="Y213" i="2"/>
  <c r="P213" i="2"/>
  <c r="BO212" i="2"/>
  <c r="BM212" i="2"/>
  <c r="Z212" i="2"/>
  <c r="Y212" i="2"/>
  <c r="P212" i="2"/>
  <c r="BO211" i="2"/>
  <c r="BM211" i="2"/>
  <c r="Z211" i="2"/>
  <c r="Y211" i="2"/>
  <c r="BP211" i="2" s="1"/>
  <c r="P211" i="2"/>
  <c r="X208" i="2"/>
  <c r="X207" i="2"/>
  <c r="BO206" i="2"/>
  <c r="BM206" i="2"/>
  <c r="Z206" i="2"/>
  <c r="Y206" i="2"/>
  <c r="BN206" i="2" s="1"/>
  <c r="P206" i="2"/>
  <c r="BO205" i="2"/>
  <c r="BM205" i="2"/>
  <c r="Z205" i="2"/>
  <c r="Y205" i="2"/>
  <c r="P205" i="2"/>
  <c r="BO204" i="2"/>
  <c r="BM204" i="2"/>
  <c r="Z204" i="2"/>
  <c r="Y204" i="2"/>
  <c r="P204" i="2"/>
  <c r="BO203" i="2"/>
  <c r="BM203" i="2"/>
  <c r="Z203" i="2"/>
  <c r="Y203" i="2"/>
  <c r="P203" i="2"/>
  <c r="BO202" i="2"/>
  <c r="BM202" i="2"/>
  <c r="Z202" i="2"/>
  <c r="Y202" i="2"/>
  <c r="P202" i="2"/>
  <c r="BO201" i="2"/>
  <c r="BN201" i="2"/>
  <c r="BM201" i="2"/>
  <c r="Z201" i="2"/>
  <c r="Z207" i="2" s="1"/>
  <c r="Y201" i="2"/>
  <c r="BP201" i="2" s="1"/>
  <c r="P201" i="2"/>
  <c r="X198" i="2"/>
  <c r="X197" i="2"/>
  <c r="BO196" i="2"/>
  <c r="BM196" i="2"/>
  <c r="Z196" i="2"/>
  <c r="Y196" i="2"/>
  <c r="P196" i="2"/>
  <c r="BO195" i="2"/>
  <c r="BM195" i="2"/>
  <c r="Z195" i="2"/>
  <c r="Y195" i="2"/>
  <c r="P195" i="2"/>
  <c r="BP194" i="2"/>
  <c r="BO194" i="2"/>
  <c r="BN194" i="2"/>
  <c r="BM194" i="2"/>
  <c r="Z194" i="2"/>
  <c r="Y194" i="2"/>
  <c r="P194" i="2"/>
  <c r="X191" i="2"/>
  <c r="X190" i="2"/>
  <c r="BO189" i="2"/>
  <c r="BM189" i="2"/>
  <c r="Z189" i="2"/>
  <c r="Y189" i="2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P187" i="2"/>
  <c r="BP186" i="2"/>
  <c r="BO186" i="2"/>
  <c r="BN186" i="2"/>
  <c r="BM186" i="2"/>
  <c r="Z186" i="2"/>
  <c r="Y186" i="2"/>
  <c r="Y182" i="2"/>
  <c r="X182" i="2"/>
  <c r="Y181" i="2"/>
  <c r="X181" i="2"/>
  <c r="BP180" i="2"/>
  <c r="BO180" i="2"/>
  <c r="BN180" i="2"/>
  <c r="BM180" i="2"/>
  <c r="Z180" i="2"/>
  <c r="Z181" i="2" s="1"/>
  <c r="Y180" i="2"/>
  <c r="X178" i="2"/>
  <c r="X177" i="2"/>
  <c r="BP176" i="2"/>
  <c r="BO176" i="2"/>
  <c r="BN176" i="2"/>
  <c r="BM176" i="2"/>
  <c r="Z176" i="2"/>
  <c r="Y176" i="2"/>
  <c r="P176" i="2"/>
  <c r="BO175" i="2"/>
  <c r="BM175" i="2"/>
  <c r="Z175" i="2"/>
  <c r="Y175" i="2"/>
  <c r="P175" i="2"/>
  <c r="BP174" i="2"/>
  <c r="BO174" i="2"/>
  <c r="BN174" i="2"/>
  <c r="BM174" i="2"/>
  <c r="Z174" i="2"/>
  <c r="Y174" i="2"/>
  <c r="P174" i="2"/>
  <c r="X170" i="2"/>
  <c r="X169" i="2"/>
  <c r="BP168" i="2"/>
  <c r="BO168" i="2"/>
  <c r="BN168" i="2"/>
  <c r="BM168" i="2"/>
  <c r="Z168" i="2"/>
  <c r="Y168" i="2"/>
  <c r="P168" i="2"/>
  <c r="BO167" i="2"/>
  <c r="BN167" i="2"/>
  <c r="BM167" i="2"/>
  <c r="Z167" i="2"/>
  <c r="Z169" i="2" s="1"/>
  <c r="Y167" i="2"/>
  <c r="P167" i="2"/>
  <c r="X165" i="2"/>
  <c r="X164" i="2"/>
  <c r="BO163" i="2"/>
  <c r="BN163" i="2"/>
  <c r="BM163" i="2"/>
  <c r="Z163" i="2"/>
  <c r="Y163" i="2"/>
  <c r="BP163" i="2" s="1"/>
  <c r="P163" i="2"/>
  <c r="BO162" i="2"/>
  <c r="BM162" i="2"/>
  <c r="Z162" i="2"/>
  <c r="Y162" i="2"/>
  <c r="BN162" i="2" s="1"/>
  <c r="P162" i="2"/>
  <c r="BO161" i="2"/>
  <c r="BM161" i="2"/>
  <c r="Z161" i="2"/>
  <c r="Y161" i="2"/>
  <c r="BO160" i="2"/>
  <c r="BM160" i="2"/>
  <c r="Z160" i="2"/>
  <c r="Y160" i="2"/>
  <c r="X157" i="2"/>
  <c r="X156" i="2"/>
  <c r="BO155" i="2"/>
  <c r="BM155" i="2"/>
  <c r="Z155" i="2"/>
  <c r="Z156" i="2" s="1"/>
  <c r="Y155" i="2"/>
  <c r="X151" i="2"/>
  <c r="X150" i="2"/>
  <c r="BO149" i="2"/>
  <c r="BN149" i="2"/>
  <c r="BM149" i="2"/>
  <c r="Z149" i="2"/>
  <c r="Z150" i="2" s="1"/>
  <c r="Y149" i="2"/>
  <c r="BP149" i="2" s="1"/>
  <c r="P149" i="2"/>
  <c r="X146" i="2"/>
  <c r="X145" i="2"/>
  <c r="BO144" i="2"/>
  <c r="BM144" i="2"/>
  <c r="Z144" i="2"/>
  <c r="Y144" i="2"/>
  <c r="P144" i="2"/>
  <c r="BO143" i="2"/>
  <c r="BM143" i="2"/>
  <c r="Z143" i="2"/>
  <c r="Z145" i="2" s="1"/>
  <c r="Y143" i="2"/>
  <c r="P143" i="2"/>
  <c r="Y140" i="2"/>
  <c r="X140" i="2"/>
  <c r="Y139" i="2"/>
  <c r="X139" i="2"/>
  <c r="BO138" i="2"/>
  <c r="BM138" i="2"/>
  <c r="Z138" i="2"/>
  <c r="Z139" i="2" s="1"/>
  <c r="Y138" i="2"/>
  <c r="X135" i="2"/>
  <c r="X134" i="2"/>
  <c r="BO133" i="2"/>
  <c r="BM133" i="2"/>
  <c r="Z133" i="2"/>
  <c r="Z134" i="2" s="1"/>
  <c r="Y133" i="2"/>
  <c r="X130" i="2"/>
  <c r="X129" i="2"/>
  <c r="BO128" i="2"/>
  <c r="BM128" i="2"/>
  <c r="Z128" i="2"/>
  <c r="Y128" i="2"/>
  <c r="P128" i="2"/>
  <c r="BO127" i="2"/>
  <c r="BM127" i="2"/>
  <c r="Z127" i="2"/>
  <c r="Y127" i="2"/>
  <c r="P127" i="2"/>
  <c r="X124" i="2"/>
  <c r="X123" i="2"/>
  <c r="BO122" i="2"/>
  <c r="BN122" i="2"/>
  <c r="BM122" i="2"/>
  <c r="Z122" i="2"/>
  <c r="Y122" i="2"/>
  <c r="BP122" i="2" s="1"/>
  <c r="P122" i="2"/>
  <c r="BO121" i="2"/>
  <c r="BN121" i="2"/>
  <c r="BM121" i="2"/>
  <c r="Z121" i="2"/>
  <c r="Z123" i="2" s="1"/>
  <c r="Y121" i="2"/>
  <c r="BP121" i="2" s="1"/>
  <c r="P121" i="2"/>
  <c r="BO120" i="2"/>
  <c r="BM120" i="2"/>
  <c r="Z120" i="2"/>
  <c r="Y120" i="2"/>
  <c r="P120" i="2"/>
  <c r="X117" i="2"/>
  <c r="X116" i="2"/>
  <c r="BO115" i="2"/>
  <c r="BM115" i="2"/>
  <c r="Z115" i="2"/>
  <c r="Y115" i="2"/>
  <c r="P115" i="2"/>
  <c r="BO114" i="2"/>
  <c r="BM114" i="2"/>
  <c r="Z114" i="2"/>
  <c r="Z116" i="2" s="1"/>
  <c r="Y114" i="2"/>
  <c r="Y116" i="2" s="1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P107" i="2"/>
  <c r="BO107" i="2"/>
  <c r="BN107" i="2"/>
  <c r="BM107" i="2"/>
  <c r="Z107" i="2"/>
  <c r="Y107" i="2"/>
  <c r="P107" i="2"/>
  <c r="BO106" i="2"/>
  <c r="BN106" i="2"/>
  <c r="BM106" i="2"/>
  <c r="Z106" i="2"/>
  <c r="Z110" i="2" s="1"/>
  <c r="Y106" i="2"/>
  <c r="BP106" i="2" s="1"/>
  <c r="P106" i="2"/>
  <c r="BO105" i="2"/>
  <c r="BM105" i="2"/>
  <c r="Z105" i="2"/>
  <c r="Y105" i="2"/>
  <c r="BN105" i="2" s="1"/>
  <c r="P105" i="2"/>
  <c r="BO104" i="2"/>
  <c r="BM104" i="2"/>
  <c r="Z104" i="2"/>
  <c r="Y104" i="2"/>
  <c r="P104" i="2"/>
  <c r="BO103" i="2"/>
  <c r="BM103" i="2"/>
  <c r="Z103" i="2"/>
  <c r="Y103" i="2"/>
  <c r="P103" i="2"/>
  <c r="X100" i="2"/>
  <c r="X99" i="2"/>
  <c r="BO98" i="2"/>
  <c r="BM98" i="2"/>
  <c r="Z98" i="2"/>
  <c r="Y98" i="2"/>
  <c r="P98" i="2"/>
  <c r="BP97" i="2"/>
  <c r="BO97" i="2"/>
  <c r="BN97" i="2"/>
  <c r="BM97" i="2"/>
  <c r="Z97" i="2"/>
  <c r="Y97" i="2"/>
  <c r="P97" i="2"/>
  <c r="BO96" i="2"/>
  <c r="BM96" i="2"/>
  <c r="Z96" i="2"/>
  <c r="Y96" i="2"/>
  <c r="P96" i="2"/>
  <c r="X93" i="2"/>
  <c r="X92" i="2"/>
  <c r="BO91" i="2"/>
  <c r="BM91" i="2"/>
  <c r="Z91" i="2"/>
  <c r="Y91" i="2"/>
  <c r="BP90" i="2"/>
  <c r="BO90" i="2"/>
  <c r="BN90" i="2"/>
  <c r="BM90" i="2"/>
  <c r="Z90" i="2"/>
  <c r="Y90" i="2"/>
  <c r="X87" i="2"/>
  <c r="X86" i="2"/>
  <c r="BP85" i="2"/>
  <c r="BO85" i="2"/>
  <c r="BN85" i="2"/>
  <c r="BM85" i="2"/>
  <c r="Z85" i="2"/>
  <c r="Y85" i="2"/>
  <c r="P85" i="2"/>
  <c r="BO84" i="2"/>
  <c r="BM84" i="2"/>
  <c r="Z84" i="2"/>
  <c r="Y84" i="2"/>
  <c r="P84" i="2"/>
  <c r="BO83" i="2"/>
  <c r="BM83" i="2"/>
  <c r="Z83" i="2"/>
  <c r="Y83" i="2"/>
  <c r="P83" i="2"/>
  <c r="BO82" i="2"/>
  <c r="BM82" i="2"/>
  <c r="Z82" i="2"/>
  <c r="Y82" i="2"/>
  <c r="BP82" i="2" s="1"/>
  <c r="BO81" i="2"/>
  <c r="BM81" i="2"/>
  <c r="Z81" i="2"/>
  <c r="Y81" i="2"/>
  <c r="BN81" i="2" s="1"/>
  <c r="P81" i="2"/>
  <c r="BO80" i="2"/>
  <c r="BM80" i="2"/>
  <c r="Z80" i="2"/>
  <c r="Z86" i="2" s="1"/>
  <c r="Y80" i="2"/>
  <c r="BP80" i="2" s="1"/>
  <c r="X77" i="2"/>
  <c r="X76" i="2"/>
  <c r="BO75" i="2"/>
  <c r="BN75" i="2"/>
  <c r="BM75" i="2"/>
  <c r="Z75" i="2"/>
  <c r="Y75" i="2"/>
  <c r="BP75" i="2" s="1"/>
  <c r="P75" i="2"/>
  <c r="BO74" i="2"/>
  <c r="BM74" i="2"/>
  <c r="Z74" i="2"/>
  <c r="Y74" i="2"/>
  <c r="Y77" i="2" s="1"/>
  <c r="P74" i="2"/>
  <c r="Y71" i="2"/>
  <c r="X71" i="2"/>
  <c r="Y70" i="2"/>
  <c r="X70" i="2"/>
  <c r="BP69" i="2"/>
  <c r="BO69" i="2"/>
  <c r="BN69" i="2"/>
  <c r="BM69" i="2"/>
  <c r="Z69" i="2"/>
  <c r="Z70" i="2" s="1"/>
  <c r="Y69" i="2"/>
  <c r="X66" i="2"/>
  <c r="X65" i="2"/>
  <c r="BO64" i="2"/>
  <c r="BM64" i="2"/>
  <c r="Z64" i="2"/>
  <c r="Y64" i="2"/>
  <c r="BN64" i="2" s="1"/>
  <c r="P64" i="2"/>
  <c r="BP63" i="2"/>
  <c r="BO63" i="2"/>
  <c r="BN63" i="2"/>
  <c r="BM63" i="2"/>
  <c r="Z63" i="2"/>
  <c r="Z65" i="2" s="1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P55" i="2"/>
  <c r="BO54" i="2"/>
  <c r="BN54" i="2"/>
  <c r="BM54" i="2"/>
  <c r="Z54" i="2"/>
  <c r="Y54" i="2"/>
  <c r="BP54" i="2" s="1"/>
  <c r="P54" i="2"/>
  <c r="BO53" i="2"/>
  <c r="BN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M51" i="2"/>
  <c r="Z51" i="2"/>
  <c r="Y51" i="2"/>
  <c r="BP51" i="2" s="1"/>
  <c r="P51" i="2"/>
  <c r="BO50" i="2"/>
  <c r="BN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Y47" i="2"/>
  <c r="Y59" i="2" s="1"/>
  <c r="P47" i="2"/>
  <c r="X44" i="2"/>
  <c r="X43" i="2"/>
  <c r="BO42" i="2"/>
  <c r="BM42" i="2"/>
  <c r="Z42" i="2"/>
  <c r="Z43" i="2" s="1"/>
  <c r="Y42" i="2"/>
  <c r="BN42" i="2" s="1"/>
  <c r="P42" i="2"/>
  <c r="X39" i="2"/>
  <c r="X38" i="2"/>
  <c r="BO37" i="2"/>
  <c r="BM37" i="2"/>
  <c r="Z37" i="2"/>
  <c r="Y37" i="2"/>
  <c r="BN37" i="2" s="1"/>
  <c r="P37" i="2"/>
  <c r="BP36" i="2"/>
  <c r="BO36" i="2"/>
  <c r="BN36" i="2"/>
  <c r="BM36" i="2"/>
  <c r="Z36" i="2"/>
  <c r="Z38" i="2" s="1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Z32" i="2" s="1"/>
  <c r="Y28" i="2"/>
  <c r="P28" i="2"/>
  <c r="X24" i="2"/>
  <c r="X23" i="2"/>
  <c r="BO22" i="2"/>
  <c r="BM22" i="2"/>
  <c r="Z22" i="2"/>
  <c r="Z23" i="2" s="1"/>
  <c r="Y22" i="2"/>
  <c r="P22" i="2"/>
  <c r="H10" i="2"/>
  <c r="A9" i="2"/>
  <c r="D7" i="2"/>
  <c r="Q6" i="2"/>
  <c r="P2" i="2"/>
  <c r="X312" i="2" l="1"/>
  <c r="BP83" i="2"/>
  <c r="BN83" i="2"/>
  <c r="BP114" i="2"/>
  <c r="BP115" i="2"/>
  <c r="BN115" i="2"/>
  <c r="Y130" i="2"/>
  <c r="BN127" i="2"/>
  <c r="Y146" i="2"/>
  <c r="BN143" i="2"/>
  <c r="Y145" i="2"/>
  <c r="BP189" i="2"/>
  <c r="BN189" i="2"/>
  <c r="BP195" i="2"/>
  <c r="BN195" i="2"/>
  <c r="Y197" i="2"/>
  <c r="BP203" i="2"/>
  <c r="BN203" i="2"/>
  <c r="BP205" i="2"/>
  <c r="BN205" i="2"/>
  <c r="Y208" i="2"/>
  <c r="BP212" i="2"/>
  <c r="BN212" i="2"/>
  <c r="BP230" i="2"/>
  <c r="BN230" i="2"/>
  <c r="Y244" i="2"/>
  <c r="Y245" i="2"/>
  <c r="BP242" i="2"/>
  <c r="BN242" i="2"/>
  <c r="BN279" i="2"/>
  <c r="Y282" i="2"/>
  <c r="BP279" i="2"/>
  <c r="BP286" i="2"/>
  <c r="BN286" i="2"/>
  <c r="BP288" i="2"/>
  <c r="BN288" i="2"/>
  <c r="BP290" i="2"/>
  <c r="BN290" i="2"/>
  <c r="BP292" i="2"/>
  <c r="BN292" i="2"/>
  <c r="BP294" i="2"/>
  <c r="BN294" i="2"/>
  <c r="BP296" i="2"/>
  <c r="BN296" i="2"/>
  <c r="BP298" i="2"/>
  <c r="BN298" i="2"/>
  <c r="BP300" i="2"/>
  <c r="BN300" i="2"/>
  <c r="BP302" i="2"/>
  <c r="BN302" i="2"/>
  <c r="BP304" i="2"/>
  <c r="BN304" i="2"/>
  <c r="BN29" i="2"/>
  <c r="BN31" i="2"/>
  <c r="Z59" i="2"/>
  <c r="BN49" i="2"/>
  <c r="BN52" i="2"/>
  <c r="BN56" i="2"/>
  <c r="BN58" i="2"/>
  <c r="Z76" i="2"/>
  <c r="BN74" i="2"/>
  <c r="BP74" i="2"/>
  <c r="Y76" i="2"/>
  <c r="BN82" i="2"/>
  <c r="Z92" i="2"/>
  <c r="Y100" i="2"/>
  <c r="Y99" i="2"/>
  <c r="BP104" i="2"/>
  <c r="BN104" i="2"/>
  <c r="Y124" i="2"/>
  <c r="Y123" i="2"/>
  <c r="BP120" i="2"/>
  <c r="BN120" i="2"/>
  <c r="Y135" i="2"/>
  <c r="BN133" i="2"/>
  <c r="BP138" i="2"/>
  <c r="BN138" i="2"/>
  <c r="BP144" i="2"/>
  <c r="BN144" i="2"/>
  <c r="BN155" i="2"/>
  <c r="Y157" i="2"/>
  <c r="BP155" i="2"/>
  <c r="Y156" i="2"/>
  <c r="BP160" i="2"/>
  <c r="BN160" i="2"/>
  <c r="Y164" i="2"/>
  <c r="BP161" i="2"/>
  <c r="BN161" i="2"/>
  <c r="BP196" i="2"/>
  <c r="BN196" i="2"/>
  <c r="BP213" i="2"/>
  <c r="BN213" i="2"/>
  <c r="Y260" i="2"/>
  <c r="BP105" i="2"/>
  <c r="Z129" i="2"/>
  <c r="Y150" i="2"/>
  <c r="BP162" i="2"/>
  <c r="Y178" i="2"/>
  <c r="Z190" i="2"/>
  <c r="Y198" i="2"/>
  <c r="Z197" i="2"/>
  <c r="BP206" i="2"/>
  <c r="Y207" i="2"/>
  <c r="Z215" i="2"/>
  <c r="Y216" i="2"/>
  <c r="Z244" i="2"/>
  <c r="Y276" i="2"/>
  <c r="BP285" i="2"/>
  <c r="Z306" i="2"/>
  <c r="BP287" i="2"/>
  <c r="BP289" i="2"/>
  <c r="BP291" i="2"/>
  <c r="BP293" i="2"/>
  <c r="BP295" i="2"/>
  <c r="BP297" i="2"/>
  <c r="BP299" i="2"/>
  <c r="BP301" i="2"/>
  <c r="BP303" i="2"/>
  <c r="BP305" i="2"/>
  <c r="Y306" i="2"/>
  <c r="Y307" i="2"/>
  <c r="BP81" i="2"/>
  <c r="BP128" i="2"/>
  <c r="BN128" i="2"/>
  <c r="J9" i="2"/>
  <c r="H9" i="2"/>
  <c r="F9" i="2"/>
  <c r="A10" i="2"/>
  <c r="Y33" i="2"/>
  <c r="BP28" i="2"/>
  <c r="BN28" i="2"/>
  <c r="BP30" i="2"/>
  <c r="BN30" i="2"/>
  <c r="Y32" i="2"/>
  <c r="BP47" i="2"/>
  <c r="BP55" i="2"/>
  <c r="BN55" i="2"/>
  <c r="BP57" i="2"/>
  <c r="BN57" i="2"/>
  <c r="Y87" i="2"/>
  <c r="BP84" i="2"/>
  <c r="BN84" i="2"/>
  <c r="Y86" i="2"/>
  <c r="BN108" i="2"/>
  <c r="Z164" i="2"/>
  <c r="Y215" i="2"/>
  <c r="BP258" i="2"/>
  <c r="BN258" i="2"/>
  <c r="F10" i="2"/>
  <c r="BP42" i="2"/>
  <c r="BN51" i="2"/>
  <c r="BP103" i="2"/>
  <c r="Y111" i="2"/>
  <c r="BN103" i="2"/>
  <c r="Y110" i="2"/>
  <c r="Y165" i="2"/>
  <c r="BP202" i="2"/>
  <c r="BN202" i="2"/>
  <c r="BP204" i="2"/>
  <c r="BN204" i="2"/>
  <c r="Y225" i="2"/>
  <c r="BP224" i="2"/>
  <c r="BN224" i="2"/>
  <c r="Y267" i="2"/>
  <c r="BP264" i="2"/>
  <c r="BN264" i="2"/>
  <c r="Y93" i="2"/>
  <c r="Y190" i="2"/>
  <c r="BP254" i="2"/>
  <c r="BN254" i="2"/>
  <c r="Y268" i="2"/>
  <c r="Y60" i="2"/>
  <c r="BN47" i="2"/>
  <c r="BP187" i="2"/>
  <c r="BN187" i="2"/>
  <c r="Y232" i="2"/>
  <c r="BP229" i="2"/>
  <c r="BN229" i="2"/>
  <c r="Y231" i="2"/>
  <c r="BP37" i="2"/>
  <c r="BP64" i="2"/>
  <c r="Y43" i="2"/>
  <c r="BN80" i="2"/>
  <c r="BN114" i="2"/>
  <c r="Y170" i="2"/>
  <c r="BP167" i="2"/>
  <c r="BP175" i="2"/>
  <c r="BN175" i="2"/>
  <c r="Y272" i="2"/>
  <c r="Y271" i="2"/>
  <c r="BP270" i="2"/>
  <c r="BN270" i="2"/>
  <c r="X308" i="2"/>
  <c r="Y24" i="2"/>
  <c r="Y23" i="2"/>
  <c r="BP22" i="2"/>
  <c r="BN22" i="2"/>
  <c r="Y38" i="2"/>
  <c r="Y65" i="2"/>
  <c r="BP96" i="2"/>
  <c r="BN96" i="2"/>
  <c r="BP98" i="2"/>
  <c r="BN98" i="2"/>
  <c r="Y117" i="2"/>
  <c r="Y169" i="2"/>
  <c r="Z177" i="2"/>
  <c r="Y220" i="2"/>
  <c r="BP219" i="2"/>
  <c r="BN219" i="2"/>
  <c r="BP91" i="2"/>
  <c r="BN91" i="2"/>
  <c r="Z99" i="2"/>
  <c r="Z313" i="2" s="1"/>
  <c r="X309" i="2"/>
  <c r="X311" i="2" s="1"/>
  <c r="Y44" i="2"/>
  <c r="Y134" i="2"/>
  <c r="BP133" i="2"/>
  <c r="Y191" i="2"/>
  <c r="BP274" i="2"/>
  <c r="Y277" i="2"/>
  <c r="X310" i="2"/>
  <c r="Y39" i="2"/>
  <c r="Y66" i="2"/>
  <c r="BP214" i="2"/>
  <c r="BN214" i="2"/>
  <c r="BP266" i="2"/>
  <c r="BN266" i="2"/>
  <c r="BP143" i="2"/>
  <c r="Y151" i="2"/>
  <c r="Y177" i="2"/>
  <c r="Y237" i="2"/>
  <c r="Y283" i="2"/>
  <c r="Y92" i="2"/>
  <c r="Y129" i="2"/>
  <c r="BN211" i="2"/>
  <c r="BP127" i="2"/>
  <c r="Y309" i="2" l="1"/>
  <c r="Y310" i="2"/>
  <c r="Y312" i="2"/>
  <c r="Y308" i="2"/>
  <c r="Y311" i="2" l="1"/>
  <c r="C321" i="2" l="1"/>
  <c r="B321" i="2"/>
  <c r="A321" i="2"/>
</calcChain>
</file>

<file path=xl/sharedStrings.xml><?xml version="1.0" encoding="utf-8"?>
<sst xmlns="http://schemas.openxmlformats.org/spreadsheetml/2006/main" count="2101" uniqueCount="517">
  <si>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</si>
  <si>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</si>
  <si>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</si>
  <si>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</si>
  <si>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</si>
  <si>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</si>
  <si>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</si>
  <si>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</si>
  <si>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</si>
  <si>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</si>
  <si>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</si>
  <si>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</si>
  <si>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</si>
  <si>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</si>
  <si>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</si>
  <si>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</si>
  <si>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</si>
  <si>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</si>
  <si>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</si>
  <si>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</si>
  <si>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</si>
  <si>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</si>
  <si>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</si>
  <si>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</si>
  <si>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</si>
  <si>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</si>
  <si>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</si>
  <si>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</si>
  <si>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</si>
  <si>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</si>
  <si>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</si>
  <si>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</si>
  <si>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</si>
  <si>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</si>
  <si>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</si>
  <si>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</si>
  <si>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</si>
  <si>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</si>
  <si>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</si>
  <si>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</si>
  <si>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</si>
  <si>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</si>
  <si>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</si>
  <si>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</si>
  <si>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</si>
  <si>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</si>
  <si>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</si>
  <si>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</si>
  <si>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</si>
  <si>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</si>
  <si>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</si>
  <si>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</si>
  <si>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</si>
  <si>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</si>
  <si>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</si>
  <si>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</si>
  <si>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</si>
  <si>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</si>
  <si>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</si>
  <si>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</si>
  <si>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</si>
  <si>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</si>
  <si>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</si>
  <si>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</si>
  <si>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</si>
  <si>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</si>
  <si>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</si>
  <si>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</si>
  <si>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</si>
  <si>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</si>
  <si>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</si>
  <si>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20.12.2024</t>
  </si>
  <si>
    <t>19.12.2024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</si>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</sst>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1"/>
  <sheetViews>
    <sheetView showGridLines="0" tabSelected="1" topLeftCell="A3" zoomScaleNormal="100" zoomScaleSheetLayoutView="100" workbookViewId="0">
      <selection activeCell="O10" sqref="O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5" t="s">
        <v>26</v>
      </c>
      <c r="E1" s="335"/>
      <c r="F1" s="335"/>
      <c r="G1" s="14" t="s">
        <v>70</v>
      </c>
      <c r="H1" s="335" t="s">
        <v>47</v>
      </c>
      <c r="I1" s="335"/>
      <c r="J1" s="335"/>
      <c r="K1" s="335"/>
      <c r="L1" s="335"/>
      <c r="M1" s="335"/>
      <c r="N1" s="335"/>
      <c r="O1" s="335"/>
      <c r="P1" s="335"/>
      <c r="Q1" s="335"/>
      <c r="R1" s="336" t="s">
        <v>71</v>
      </c>
      <c r="S1" s="337"/>
      <c r="T1" s="3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8"/>
      <c r="Q3" s="338"/>
      <c r="R3" s="338"/>
      <c r="S3" s="338"/>
      <c r="T3" s="338"/>
      <c r="U3" s="338"/>
      <c r="V3" s="338"/>
      <c r="W3" s="3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9" t="s">
        <v>8</v>
      </c>
      <c r="B5" s="339"/>
      <c r="C5" s="339"/>
      <c r="D5" s="340"/>
      <c r="E5" s="340"/>
      <c r="F5" s="341" t="s">
        <v>14</v>
      </c>
      <c r="G5" s="341"/>
      <c r="H5" s="340"/>
      <c r="I5" s="340"/>
      <c r="J5" s="340"/>
      <c r="K5" s="340"/>
      <c r="L5" s="340"/>
      <c r="M5" s="340"/>
      <c r="N5" s="75"/>
      <c r="P5" s="27" t="s">
        <v>4</v>
      </c>
      <c r="Q5" s="342">
        <v>45649</v>
      </c>
      <c r="R5" s="342"/>
      <c r="T5" s="343" t="s">
        <v>3</v>
      </c>
      <c r="U5" s="344"/>
      <c r="V5" s="345" t="s">
        <v>503</v>
      </c>
      <c r="W5" s="346"/>
      <c r="AB5" s="59"/>
      <c r="AC5" s="59"/>
      <c r="AD5" s="59"/>
      <c r="AE5" s="59"/>
    </row>
    <row r="6" spans="1:32" s="17" customFormat="1" ht="24" customHeight="1" x14ac:dyDescent="0.2">
      <c r="A6" s="339" t="s">
        <v>1</v>
      </c>
      <c r="B6" s="339"/>
      <c r="C6" s="339"/>
      <c r="D6" s="347" t="s">
        <v>79</v>
      </c>
      <c r="E6" s="347"/>
      <c r="F6" s="347"/>
      <c r="G6" s="347"/>
      <c r="H6" s="347"/>
      <c r="I6" s="347"/>
      <c r="J6" s="347"/>
      <c r="K6" s="347"/>
      <c r="L6" s="347"/>
      <c r="M6" s="347"/>
      <c r="N6" s="76"/>
      <c r="P6" s="27" t="s">
        <v>27</v>
      </c>
      <c r="Q6" s="348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349" t="s">
        <v>5</v>
      </c>
      <c r="U6" s="350"/>
      <c r="V6" s="351" t="s">
        <v>73</v>
      </c>
      <c r="W6" s="3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77"/>
      <c r="P7" s="29"/>
      <c r="Q7" s="48"/>
      <c r="R7" s="48"/>
      <c r="T7" s="349"/>
      <c r="U7" s="350"/>
      <c r="V7" s="353"/>
      <c r="W7" s="354"/>
      <c r="AB7" s="59"/>
      <c r="AC7" s="59"/>
      <c r="AD7" s="59"/>
      <c r="AE7" s="59"/>
    </row>
    <row r="8" spans="1:32" s="17" customFormat="1" ht="25.5" customHeight="1" x14ac:dyDescent="0.2">
      <c r="A8" s="360" t="s">
        <v>58</v>
      </c>
      <c r="B8" s="360"/>
      <c r="C8" s="360"/>
      <c r="D8" s="361" t="s">
        <v>80</v>
      </c>
      <c r="E8" s="361"/>
      <c r="F8" s="361"/>
      <c r="G8" s="361"/>
      <c r="H8" s="361"/>
      <c r="I8" s="361"/>
      <c r="J8" s="361"/>
      <c r="K8" s="361"/>
      <c r="L8" s="361"/>
      <c r="M8" s="361"/>
      <c r="N8" s="78"/>
      <c r="P8" s="27" t="s">
        <v>11</v>
      </c>
      <c r="Q8" s="362">
        <v>0.375</v>
      </c>
      <c r="R8" s="362"/>
      <c r="T8" s="349"/>
      <c r="U8" s="350"/>
      <c r="V8" s="353"/>
      <c r="W8" s="354"/>
      <c r="AB8" s="59"/>
      <c r="AC8" s="59"/>
      <c r="AD8" s="59"/>
      <c r="AE8" s="59"/>
    </row>
    <row r="9" spans="1:32" s="1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364" t="s">
        <v>46</v>
      </c>
      <c r="E9" s="365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M9" s="366"/>
      <c r="N9" s="73"/>
      <c r="P9" s="31" t="s">
        <v>15</v>
      </c>
      <c r="Q9" s="367"/>
      <c r="R9" s="367"/>
      <c r="T9" s="349"/>
      <c r="U9" s="350"/>
      <c r="V9" s="355"/>
      <c r="W9" s="3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364"/>
      <c r="E10" s="365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368" t="str">
        <f>IFERROR(VLOOKUP($D$10,Proxy,2,FALSE),"")</f>
        <v/>
      </c>
      <c r="I10" s="368"/>
      <c r="J10" s="368"/>
      <c r="K10" s="368"/>
      <c r="L10" s="368"/>
      <c r="M10" s="368"/>
      <c r="N10" s="74"/>
      <c r="P10" s="31" t="s">
        <v>32</v>
      </c>
      <c r="Q10" s="369"/>
      <c r="R10" s="369"/>
      <c r="U10" s="29" t="s">
        <v>12</v>
      </c>
      <c r="V10" s="370" t="s">
        <v>74</v>
      </c>
      <c r="W10" s="37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2"/>
      <c r="R11" s="372"/>
      <c r="U11" s="29" t="s">
        <v>28</v>
      </c>
      <c r="V11" s="373" t="s">
        <v>55</v>
      </c>
      <c r="W11" s="37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4" t="s">
        <v>75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79"/>
      <c r="P12" s="27" t="s">
        <v>30</v>
      </c>
      <c r="Q12" s="362"/>
      <c r="R12" s="362"/>
      <c r="S12" s="28"/>
      <c r="T12"/>
      <c r="U12" s="29" t="s">
        <v>46</v>
      </c>
      <c r="V12" s="375"/>
      <c r="W12" s="375"/>
      <c r="X12"/>
      <c r="AB12" s="59"/>
      <c r="AC12" s="59"/>
      <c r="AD12" s="59"/>
      <c r="AE12" s="59"/>
    </row>
    <row r="13" spans="1:32" s="17" customFormat="1" ht="23.25" customHeight="1" x14ac:dyDescent="0.2">
      <c r="A13" s="374" t="s">
        <v>76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79"/>
      <c r="O13" s="31"/>
      <c r="P13" s="31" t="s">
        <v>31</v>
      </c>
      <c r="Q13" s="373"/>
      <c r="R13" s="37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4" t="s">
        <v>77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6" t="s">
        <v>78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80"/>
      <c r="O15"/>
      <c r="P15" s="377" t="s">
        <v>61</v>
      </c>
      <c r="Q15" s="377"/>
      <c r="R15" s="377"/>
      <c r="S15" s="377"/>
      <c r="T15" s="37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8"/>
      <c r="Q16" s="378"/>
      <c r="R16" s="378"/>
      <c r="S16" s="378"/>
      <c r="T16" s="3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1" t="s">
        <v>59</v>
      </c>
      <c r="B17" s="381" t="s">
        <v>49</v>
      </c>
      <c r="C17" s="383" t="s">
        <v>48</v>
      </c>
      <c r="D17" s="385" t="s">
        <v>50</v>
      </c>
      <c r="E17" s="386"/>
      <c r="F17" s="381" t="s">
        <v>21</v>
      </c>
      <c r="G17" s="381" t="s">
        <v>24</v>
      </c>
      <c r="H17" s="381" t="s">
        <v>22</v>
      </c>
      <c r="I17" s="381" t="s">
        <v>23</v>
      </c>
      <c r="J17" s="381" t="s">
        <v>16</v>
      </c>
      <c r="K17" s="381" t="s">
        <v>66</v>
      </c>
      <c r="L17" s="381" t="s">
        <v>68</v>
      </c>
      <c r="M17" s="381" t="s">
        <v>2</v>
      </c>
      <c r="N17" s="381" t="s">
        <v>67</v>
      </c>
      <c r="O17" s="381" t="s">
        <v>25</v>
      </c>
      <c r="P17" s="385" t="s">
        <v>17</v>
      </c>
      <c r="Q17" s="389"/>
      <c r="R17" s="389"/>
      <c r="S17" s="389"/>
      <c r="T17" s="386"/>
      <c r="U17" s="379" t="s">
        <v>56</v>
      </c>
      <c r="V17" s="380"/>
      <c r="W17" s="381" t="s">
        <v>6</v>
      </c>
      <c r="X17" s="381" t="s">
        <v>41</v>
      </c>
      <c r="Y17" s="391" t="s">
        <v>54</v>
      </c>
      <c r="Z17" s="393" t="s">
        <v>18</v>
      </c>
      <c r="AA17" s="395" t="s">
        <v>60</v>
      </c>
      <c r="AB17" s="395" t="s">
        <v>19</v>
      </c>
      <c r="AC17" s="395" t="s">
        <v>69</v>
      </c>
      <c r="AD17" s="397" t="s">
        <v>57</v>
      </c>
      <c r="AE17" s="398"/>
      <c r="AF17" s="399"/>
      <c r="AG17" s="85"/>
      <c r="BD17" s="84" t="s">
        <v>64</v>
      </c>
    </row>
    <row r="18" spans="1:68" ht="14.25" customHeight="1" x14ac:dyDescent="0.2">
      <c r="A18" s="382"/>
      <c r="B18" s="382"/>
      <c r="C18" s="384"/>
      <c r="D18" s="387"/>
      <c r="E18" s="388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7"/>
      <c r="Q18" s="390"/>
      <c r="R18" s="390"/>
      <c r="S18" s="390"/>
      <c r="T18" s="388"/>
      <c r="U18" s="86" t="s">
        <v>44</v>
      </c>
      <c r="V18" s="86" t="s">
        <v>43</v>
      </c>
      <c r="W18" s="382"/>
      <c r="X18" s="382"/>
      <c r="Y18" s="392"/>
      <c r="Z18" s="394"/>
      <c r="AA18" s="396"/>
      <c r="AB18" s="396"/>
      <c r="AC18" s="396"/>
      <c r="AD18" s="400"/>
      <c r="AE18" s="401"/>
      <c r="AF18" s="402"/>
      <c r="AG18" s="85"/>
      <c r="BD18" s="84"/>
    </row>
    <row r="19" spans="1:68" ht="27.75" customHeight="1" x14ac:dyDescent="0.2">
      <c r="A19" s="403" t="s">
        <v>81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54"/>
      <c r="AB19" s="54"/>
      <c r="AC19" s="54"/>
    </row>
    <row r="20" spans="1:68" ht="16.5" customHeight="1" x14ac:dyDescent="0.25">
      <c r="A20" s="404" t="s">
        <v>81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65"/>
      <c r="AB20" s="65"/>
      <c r="AC20" s="82"/>
    </row>
    <row r="21" spans="1:68" ht="14.25" customHeight="1" x14ac:dyDescent="0.25">
      <c r="A21" s="405" t="s">
        <v>82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6">
        <v>4607111035752</v>
      </c>
      <c r="E22" s="4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8"/>
      <c r="R22" s="408"/>
      <c r="S22" s="408"/>
      <c r="T22" s="4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3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4"/>
      <c r="P23" s="410" t="s">
        <v>40</v>
      </c>
      <c r="Q23" s="411"/>
      <c r="R23" s="411"/>
      <c r="S23" s="411"/>
      <c r="T23" s="411"/>
      <c r="U23" s="411"/>
      <c r="V23" s="41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4"/>
      <c r="P24" s="410" t="s">
        <v>40</v>
      </c>
      <c r="Q24" s="411"/>
      <c r="R24" s="411"/>
      <c r="S24" s="411"/>
      <c r="T24" s="411"/>
      <c r="U24" s="411"/>
      <c r="V24" s="41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3" t="s">
        <v>45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54"/>
      <c r="AB25" s="54"/>
      <c r="AC25" s="54"/>
    </row>
    <row r="26" spans="1:68" ht="16.5" customHeight="1" x14ac:dyDescent="0.25">
      <c r="A26" s="404" t="s">
        <v>90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65"/>
      <c r="AB26" s="65"/>
      <c r="AC26" s="82"/>
    </row>
    <row r="27" spans="1:68" ht="14.25" customHeight="1" x14ac:dyDescent="0.25">
      <c r="A27" s="405" t="s">
        <v>91</v>
      </c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406">
        <v>4607111036605</v>
      </c>
      <c r="E28" s="4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1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8"/>
      <c r="R28" s="408"/>
      <c r="S28" s="408"/>
      <c r="T28" s="40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406">
        <v>4607111036520</v>
      </c>
      <c r="E29" s="4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1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8"/>
      <c r="R29" s="408"/>
      <c r="S29" s="408"/>
      <c r="T29" s="40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406">
        <v>4607111036537</v>
      </c>
      <c r="E30" s="40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180</v>
      </c>
      <c r="P30" s="41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8"/>
      <c r="R30" s="408"/>
      <c r="S30" s="408"/>
      <c r="T30" s="40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4301132094</v>
      </c>
      <c r="D31" s="406">
        <v>4607111036599</v>
      </c>
      <c r="E31" s="40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1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8"/>
      <c r="R31" s="408"/>
      <c r="S31" s="408"/>
      <c r="T31" s="40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3"/>
      <c r="B32" s="413"/>
      <c r="C32" s="413"/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4"/>
      <c r="P32" s="410" t="s">
        <v>40</v>
      </c>
      <c r="Q32" s="411"/>
      <c r="R32" s="411"/>
      <c r="S32" s="411"/>
      <c r="T32" s="411"/>
      <c r="U32" s="411"/>
      <c r="V32" s="41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3"/>
      <c r="B33" s="413"/>
      <c r="C33" s="413"/>
      <c r="D33" s="413"/>
      <c r="E33" s="413"/>
      <c r="F33" s="413"/>
      <c r="G33" s="413"/>
      <c r="H33" s="413"/>
      <c r="I33" s="413"/>
      <c r="J33" s="413"/>
      <c r="K33" s="413"/>
      <c r="L33" s="413"/>
      <c r="M33" s="413"/>
      <c r="N33" s="413"/>
      <c r="O33" s="414"/>
      <c r="P33" s="410" t="s">
        <v>40</v>
      </c>
      <c r="Q33" s="411"/>
      <c r="R33" s="411"/>
      <c r="S33" s="411"/>
      <c r="T33" s="411"/>
      <c r="U33" s="411"/>
      <c r="V33" s="41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4" t="s">
        <v>103</v>
      </c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65"/>
      <c r="AB34" s="65"/>
      <c r="AC34" s="82"/>
    </row>
    <row r="35" spans="1:68" ht="14.25" customHeight="1" x14ac:dyDescent="0.25">
      <c r="A35" s="405" t="s">
        <v>82</v>
      </c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5"/>
      <c r="O35" s="405"/>
      <c r="P35" s="405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4301070884</v>
      </c>
      <c r="D36" s="406">
        <v>4607111036315</v>
      </c>
      <c r="E36" s="406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8"/>
      <c r="R36" s="408"/>
      <c r="S36" s="408"/>
      <c r="T36" s="4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107</v>
      </c>
      <c r="B37" s="63" t="s">
        <v>108</v>
      </c>
      <c r="C37" s="36">
        <v>4301070864</v>
      </c>
      <c r="D37" s="406">
        <v>4607111036292</v>
      </c>
      <c r="E37" s="406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110</v>
      </c>
      <c r="M37" s="38" t="s">
        <v>86</v>
      </c>
      <c r="N37" s="38"/>
      <c r="O37" s="37">
        <v>180</v>
      </c>
      <c r="P37" s="4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8"/>
      <c r="R37" s="408"/>
      <c r="S37" s="408"/>
      <c r="T37" s="40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109</v>
      </c>
      <c r="AG37" s="81"/>
      <c r="AJ37" s="87" t="s">
        <v>111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13"/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4"/>
      <c r="P38" s="410" t="s">
        <v>40</v>
      </c>
      <c r="Q38" s="411"/>
      <c r="R38" s="411"/>
      <c r="S38" s="411"/>
      <c r="T38" s="411"/>
      <c r="U38" s="411"/>
      <c r="V38" s="412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13"/>
      <c r="B39" s="413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4"/>
      <c r="P39" s="410" t="s">
        <v>40</v>
      </c>
      <c r="Q39" s="411"/>
      <c r="R39" s="411"/>
      <c r="S39" s="411"/>
      <c r="T39" s="411"/>
      <c r="U39" s="411"/>
      <c r="V39" s="412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4" t="s">
        <v>112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65"/>
      <c r="AB40" s="65"/>
      <c r="AC40" s="82"/>
    </row>
    <row r="41" spans="1:68" ht="14.25" customHeight="1" x14ac:dyDescent="0.25">
      <c r="A41" s="405" t="s">
        <v>113</v>
      </c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66"/>
      <c r="AB41" s="66"/>
      <c r="AC41" s="83"/>
    </row>
    <row r="42" spans="1:68" ht="27" customHeight="1" x14ac:dyDescent="0.25">
      <c r="A42" s="63" t="s">
        <v>114</v>
      </c>
      <c r="B42" s="63" t="s">
        <v>115</v>
      </c>
      <c r="C42" s="36">
        <v>4301190022</v>
      </c>
      <c r="D42" s="406">
        <v>4607111037053</v>
      </c>
      <c r="E42" s="406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117</v>
      </c>
      <c r="L42" s="37" t="s">
        <v>110</v>
      </c>
      <c r="M42" s="38" t="s">
        <v>86</v>
      </c>
      <c r="N42" s="38"/>
      <c r="O42" s="37">
        <v>365</v>
      </c>
      <c r="P42" s="42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8"/>
      <c r="R42" s="408"/>
      <c r="S42" s="408"/>
      <c r="T42" s="40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111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13"/>
      <c r="B43" s="413"/>
      <c r="C43" s="413"/>
      <c r="D43" s="413"/>
      <c r="E43" s="413"/>
      <c r="F43" s="413"/>
      <c r="G43" s="413"/>
      <c r="H43" s="413"/>
      <c r="I43" s="413"/>
      <c r="J43" s="413"/>
      <c r="K43" s="413"/>
      <c r="L43" s="413"/>
      <c r="M43" s="413"/>
      <c r="N43" s="413"/>
      <c r="O43" s="414"/>
      <c r="P43" s="410" t="s">
        <v>40</v>
      </c>
      <c r="Q43" s="411"/>
      <c r="R43" s="411"/>
      <c r="S43" s="411"/>
      <c r="T43" s="411"/>
      <c r="U43" s="411"/>
      <c r="V43" s="412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13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3"/>
      <c r="O44" s="414"/>
      <c r="P44" s="410" t="s">
        <v>40</v>
      </c>
      <c r="Q44" s="411"/>
      <c r="R44" s="411"/>
      <c r="S44" s="411"/>
      <c r="T44" s="411"/>
      <c r="U44" s="411"/>
      <c r="V44" s="412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4" t="s">
        <v>118</v>
      </c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4"/>
      <c r="P45" s="404"/>
      <c r="Q45" s="404"/>
      <c r="R45" s="404"/>
      <c r="S45" s="404"/>
      <c r="T45" s="404"/>
      <c r="U45" s="404"/>
      <c r="V45" s="404"/>
      <c r="W45" s="404"/>
      <c r="X45" s="404"/>
      <c r="Y45" s="404"/>
      <c r="Z45" s="404"/>
      <c r="AA45" s="65"/>
      <c r="AB45" s="65"/>
      <c r="AC45" s="82"/>
    </row>
    <row r="46" spans="1:68" ht="14.25" customHeight="1" x14ac:dyDescent="0.25">
      <c r="A46" s="405" t="s">
        <v>82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66"/>
      <c r="AB46" s="66"/>
      <c r="AC46" s="83"/>
    </row>
    <row r="47" spans="1:68" ht="27" customHeight="1" x14ac:dyDescent="0.25">
      <c r="A47" s="63" t="s">
        <v>119</v>
      </c>
      <c r="B47" s="63" t="s">
        <v>120</v>
      </c>
      <c r="C47" s="36">
        <v>4301070989</v>
      </c>
      <c r="D47" s="406">
        <v>4607111037190</v>
      </c>
      <c r="E47" s="406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8"/>
      <c r="R47" s="408"/>
      <c r="S47" s="408"/>
      <c r="T47" s="40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121</v>
      </c>
      <c r="AG47" s="81"/>
      <c r="AJ47" s="87" t="s">
        <v>89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122</v>
      </c>
      <c r="B48" s="63" t="s">
        <v>123</v>
      </c>
      <c r="C48" s="36">
        <v>4301071032</v>
      </c>
      <c r="D48" s="406">
        <v>4607111038999</v>
      </c>
      <c r="E48" s="406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8"/>
      <c r="R48" s="408"/>
      <c r="S48" s="408"/>
      <c r="T48" s="40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121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124</v>
      </c>
      <c r="B49" s="63" t="s">
        <v>125</v>
      </c>
      <c r="C49" s="36">
        <v>4301070972</v>
      </c>
      <c r="D49" s="406">
        <v>4607111037183</v>
      </c>
      <c r="E49" s="406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126</v>
      </c>
      <c r="M49" s="38" t="s">
        <v>86</v>
      </c>
      <c r="N49" s="38"/>
      <c r="O49" s="37">
        <v>180</v>
      </c>
      <c r="P49" s="4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8"/>
      <c r="R49" s="408"/>
      <c r="S49" s="408"/>
      <c r="T49" s="40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127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406">
        <v>4607111039385</v>
      </c>
      <c r="E50" s="40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8"/>
      <c r="R50" s="408"/>
      <c r="S50" s="408"/>
      <c r="T50" s="40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121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406">
        <v>4607111037091</v>
      </c>
      <c r="E51" s="406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110</v>
      </c>
      <c r="M51" s="38" t="s">
        <v>86</v>
      </c>
      <c r="N51" s="38"/>
      <c r="O51" s="37">
        <v>180</v>
      </c>
      <c r="P51" s="4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8"/>
      <c r="R51" s="408"/>
      <c r="S51" s="408"/>
      <c r="T51" s="40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111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406">
        <v>4607111039392</v>
      </c>
      <c r="E52" s="406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2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8"/>
      <c r="R52" s="408"/>
      <c r="S52" s="408"/>
      <c r="T52" s="409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406">
        <v>4607111036902</v>
      </c>
      <c r="E53" s="406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110</v>
      </c>
      <c r="M53" s="38" t="s">
        <v>86</v>
      </c>
      <c r="N53" s="38"/>
      <c r="O53" s="37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8"/>
      <c r="R53" s="408"/>
      <c r="S53" s="408"/>
      <c r="T53" s="409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111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406">
        <v>4607111038982</v>
      </c>
      <c r="E54" s="406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8"/>
      <c r="R54" s="408"/>
      <c r="S54" s="408"/>
      <c r="T54" s="409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406">
        <v>4607111036858</v>
      </c>
      <c r="E55" s="406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110</v>
      </c>
      <c r="M55" s="38" t="s">
        <v>86</v>
      </c>
      <c r="N55" s="38"/>
      <c r="O55" s="37">
        <v>180</v>
      </c>
      <c r="P55" s="4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8"/>
      <c r="R55" s="408"/>
      <c r="S55" s="408"/>
      <c r="T55" s="409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111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406">
        <v>4607111039354</v>
      </c>
      <c r="E56" s="406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8"/>
      <c r="R56" s="408"/>
      <c r="S56" s="408"/>
      <c r="T56" s="409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406">
        <v>4607111036889</v>
      </c>
      <c r="E57" s="406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110</v>
      </c>
      <c r="M57" s="38" t="s">
        <v>86</v>
      </c>
      <c r="N57" s="38"/>
      <c r="O57" s="37">
        <v>180</v>
      </c>
      <c r="P57" s="4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8"/>
      <c r="R57" s="408"/>
      <c r="S57" s="408"/>
      <c r="T57" s="409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111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406">
        <v>4607111039330</v>
      </c>
      <c r="E58" s="406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8"/>
      <c r="R58" s="408"/>
      <c r="S58" s="408"/>
      <c r="T58" s="409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13"/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  <c r="N59" s="413"/>
      <c r="O59" s="414"/>
      <c r="P59" s="410" t="s">
        <v>40</v>
      </c>
      <c r="Q59" s="411"/>
      <c r="R59" s="411"/>
      <c r="S59" s="411"/>
      <c r="T59" s="411"/>
      <c r="U59" s="411"/>
      <c r="V59" s="412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13"/>
      <c r="B60" s="413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  <c r="N60" s="413"/>
      <c r="O60" s="414"/>
      <c r="P60" s="410" t="s">
        <v>40</v>
      </c>
      <c r="Q60" s="411"/>
      <c r="R60" s="411"/>
      <c r="S60" s="411"/>
      <c r="T60" s="411"/>
      <c r="U60" s="411"/>
      <c r="V60" s="412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4" t="s">
        <v>147</v>
      </c>
      <c r="B61" s="404"/>
      <c r="C61" s="404"/>
      <c r="D61" s="404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65"/>
      <c r="AB61" s="65"/>
      <c r="AC61" s="82"/>
    </row>
    <row r="62" spans="1:68" ht="14.25" customHeight="1" x14ac:dyDescent="0.25">
      <c r="A62" s="405" t="s">
        <v>82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406">
        <v>4607111037411</v>
      </c>
      <c r="E63" s="406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126</v>
      </c>
      <c r="M63" s="38" t="s">
        <v>86</v>
      </c>
      <c r="N63" s="38"/>
      <c r="O63" s="37">
        <v>180</v>
      </c>
      <c r="P63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8"/>
      <c r="R63" s="408"/>
      <c r="S63" s="408"/>
      <c r="T63" s="409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127</v>
      </c>
      <c r="AK63" s="87">
        <v>234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406">
        <v>4607111036728</v>
      </c>
      <c r="E64" s="406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126</v>
      </c>
      <c r="M64" s="38" t="s">
        <v>86</v>
      </c>
      <c r="N64" s="38"/>
      <c r="O64" s="37">
        <v>180</v>
      </c>
      <c r="P64" s="43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8"/>
      <c r="R64" s="408"/>
      <c r="S64" s="408"/>
      <c r="T64" s="40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127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13"/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4"/>
      <c r="P65" s="410" t="s">
        <v>40</v>
      </c>
      <c r="Q65" s="411"/>
      <c r="R65" s="411"/>
      <c r="S65" s="411"/>
      <c r="T65" s="411"/>
      <c r="U65" s="411"/>
      <c r="V65" s="412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13"/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4"/>
      <c r="P66" s="410" t="s">
        <v>40</v>
      </c>
      <c r="Q66" s="411"/>
      <c r="R66" s="411"/>
      <c r="S66" s="411"/>
      <c r="T66" s="411"/>
      <c r="U66" s="411"/>
      <c r="V66" s="412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4" t="s">
        <v>154</v>
      </c>
      <c r="B67" s="404"/>
      <c r="C67" s="404"/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65"/>
      <c r="AB67" s="65"/>
      <c r="AC67" s="82"/>
    </row>
    <row r="68" spans="1:68" ht="14.25" customHeight="1" x14ac:dyDescent="0.25">
      <c r="A68" s="405" t="s">
        <v>155</v>
      </c>
      <c r="B68" s="405"/>
      <c r="C68" s="405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4301135584</v>
      </c>
      <c r="D69" s="406">
        <v>4607111033659</v>
      </c>
      <c r="E69" s="406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36" t="s">
        <v>158</v>
      </c>
      <c r="Q69" s="408"/>
      <c r="R69" s="408"/>
      <c r="S69" s="408"/>
      <c r="T69" s="40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13"/>
      <c r="B70" s="413"/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13"/>
      <c r="O70" s="414"/>
      <c r="P70" s="410" t="s">
        <v>40</v>
      </c>
      <c r="Q70" s="411"/>
      <c r="R70" s="411"/>
      <c r="S70" s="411"/>
      <c r="T70" s="411"/>
      <c r="U70" s="411"/>
      <c r="V70" s="412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13"/>
      <c r="B71" s="413"/>
      <c r="C71" s="413"/>
      <c r="D71" s="413"/>
      <c r="E71" s="413"/>
      <c r="F71" s="413"/>
      <c r="G71" s="413"/>
      <c r="H71" s="413"/>
      <c r="I71" s="413"/>
      <c r="J71" s="413"/>
      <c r="K71" s="413"/>
      <c r="L71" s="413"/>
      <c r="M71" s="413"/>
      <c r="N71" s="413"/>
      <c r="O71" s="414"/>
      <c r="P71" s="410" t="s">
        <v>40</v>
      </c>
      <c r="Q71" s="411"/>
      <c r="R71" s="411"/>
      <c r="S71" s="411"/>
      <c r="T71" s="411"/>
      <c r="U71" s="411"/>
      <c r="V71" s="412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4" t="s">
        <v>160</v>
      </c>
      <c r="B72" s="404"/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65"/>
      <c r="AB72" s="65"/>
      <c r="AC72" s="82"/>
    </row>
    <row r="73" spans="1:68" ht="14.25" customHeight="1" x14ac:dyDescent="0.25">
      <c r="A73" s="405" t="s">
        <v>161</v>
      </c>
      <c r="B73" s="405"/>
      <c r="C73" s="405"/>
      <c r="D73" s="405"/>
      <c r="E73" s="405"/>
      <c r="F73" s="405"/>
      <c r="G73" s="405"/>
      <c r="H73" s="405"/>
      <c r="I73" s="405"/>
      <c r="J73" s="405"/>
      <c r="K73" s="405"/>
      <c r="L73" s="405"/>
      <c r="M73" s="405"/>
      <c r="N73" s="405"/>
      <c r="O73" s="405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66"/>
      <c r="AB73" s="66"/>
      <c r="AC73" s="83"/>
    </row>
    <row r="74" spans="1:68" ht="27" customHeight="1" x14ac:dyDescent="0.25">
      <c r="A74" s="63" t="s">
        <v>162</v>
      </c>
      <c r="B74" s="63" t="s">
        <v>163</v>
      </c>
      <c r="C74" s="36">
        <v>4301131021</v>
      </c>
      <c r="D74" s="406">
        <v>4607111034137</v>
      </c>
      <c r="E74" s="406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88</v>
      </c>
      <c r="M74" s="38" t="s">
        <v>86</v>
      </c>
      <c r="N74" s="38"/>
      <c r="O74" s="37">
        <v>180</v>
      </c>
      <c r="P74" s="4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8"/>
      <c r="R74" s="408"/>
      <c r="S74" s="408"/>
      <c r="T74" s="40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164</v>
      </c>
      <c r="AG74" s="81"/>
      <c r="AJ74" s="87" t="s">
        <v>89</v>
      </c>
      <c r="AK74" s="87">
        <v>1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165</v>
      </c>
      <c r="B75" s="63" t="s">
        <v>166</v>
      </c>
      <c r="C75" s="36">
        <v>4301131022</v>
      </c>
      <c r="D75" s="406">
        <v>4607111034120</v>
      </c>
      <c r="E75" s="40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88</v>
      </c>
      <c r="M75" s="38" t="s">
        <v>86</v>
      </c>
      <c r="N75" s="38"/>
      <c r="O75" s="37">
        <v>180</v>
      </c>
      <c r="P75" s="43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8"/>
      <c r="R75" s="408"/>
      <c r="S75" s="408"/>
      <c r="T75" s="409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89</v>
      </c>
      <c r="AK75" s="87">
        <v>1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13"/>
      <c r="B76" s="413"/>
      <c r="C76" s="413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4"/>
      <c r="P76" s="410" t="s">
        <v>40</v>
      </c>
      <c r="Q76" s="411"/>
      <c r="R76" s="411"/>
      <c r="S76" s="411"/>
      <c r="T76" s="411"/>
      <c r="U76" s="411"/>
      <c r="V76" s="412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13"/>
      <c r="B77" s="413"/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4"/>
      <c r="P77" s="410" t="s">
        <v>40</v>
      </c>
      <c r="Q77" s="411"/>
      <c r="R77" s="411"/>
      <c r="S77" s="411"/>
      <c r="T77" s="411"/>
      <c r="U77" s="411"/>
      <c r="V77" s="412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4" t="s">
        <v>168</v>
      </c>
      <c r="B78" s="404"/>
      <c r="C78" s="404"/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65"/>
      <c r="AB78" s="65"/>
      <c r="AC78" s="82"/>
    </row>
    <row r="79" spans="1:68" ht="14.25" customHeight="1" x14ac:dyDescent="0.25">
      <c r="A79" s="405" t="s">
        <v>155</v>
      </c>
      <c r="B79" s="405"/>
      <c r="C79" s="405"/>
      <c r="D79" s="405"/>
      <c r="E79" s="405"/>
      <c r="F79" s="405"/>
      <c r="G79" s="405"/>
      <c r="H79" s="405"/>
      <c r="I79" s="405"/>
      <c r="J79" s="405"/>
      <c r="K79" s="405"/>
      <c r="L79" s="405"/>
      <c r="M79" s="405"/>
      <c r="N79" s="405"/>
      <c r="O79" s="405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66"/>
      <c r="AB79" s="66"/>
      <c r="AC79" s="83"/>
    </row>
    <row r="80" spans="1:68" ht="27" customHeight="1" x14ac:dyDescent="0.25">
      <c r="A80" s="63" t="s">
        <v>169</v>
      </c>
      <c r="B80" s="63" t="s">
        <v>170</v>
      </c>
      <c r="C80" s="36">
        <v>4301135575</v>
      </c>
      <c r="D80" s="406">
        <v>4607111035141</v>
      </c>
      <c r="E80" s="406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39" t="s">
        <v>171</v>
      </c>
      <c r="Q80" s="408"/>
      <c r="R80" s="408"/>
      <c r="S80" s="408"/>
      <c r="T80" s="409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172</v>
      </c>
      <c r="AG80" s="81"/>
      <c r="AJ80" s="87" t="s">
        <v>89</v>
      </c>
      <c r="AK80" s="87">
        <v>1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173</v>
      </c>
      <c r="B81" s="63" t="s">
        <v>174</v>
      </c>
      <c r="C81" s="36">
        <v>4301135285</v>
      </c>
      <c r="D81" s="406">
        <v>4607111036407</v>
      </c>
      <c r="E81" s="406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4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8"/>
      <c r="R81" s="408"/>
      <c r="S81" s="408"/>
      <c r="T81" s="409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175</v>
      </c>
      <c r="AG81" s="81"/>
      <c r="AJ81" s="87" t="s">
        <v>89</v>
      </c>
      <c r="AK81" s="87">
        <v>1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176</v>
      </c>
      <c r="B82" s="63" t="s">
        <v>177</v>
      </c>
      <c r="C82" s="36">
        <v>4301135569</v>
      </c>
      <c r="D82" s="406">
        <v>4607111033628</v>
      </c>
      <c r="E82" s="40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41" t="s">
        <v>178</v>
      </c>
      <c r="Q82" s="408"/>
      <c r="R82" s="408"/>
      <c r="S82" s="408"/>
      <c r="T82" s="409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159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4301135565</v>
      </c>
      <c r="D83" s="406">
        <v>4607111033451</v>
      </c>
      <c r="E83" s="40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4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8"/>
      <c r="R83" s="408"/>
      <c r="S83" s="408"/>
      <c r="T83" s="409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159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181</v>
      </c>
      <c r="B84" s="63" t="s">
        <v>182</v>
      </c>
      <c r="C84" s="36">
        <v>4301135578</v>
      </c>
      <c r="D84" s="406">
        <v>4607111033444</v>
      </c>
      <c r="E84" s="40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4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8"/>
      <c r="R84" s="408"/>
      <c r="S84" s="408"/>
      <c r="T84" s="409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159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183</v>
      </c>
      <c r="B85" s="63" t="s">
        <v>184</v>
      </c>
      <c r="C85" s="36">
        <v>4301135290</v>
      </c>
      <c r="D85" s="406">
        <v>4607111035028</v>
      </c>
      <c r="E85" s="406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4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8"/>
      <c r="R85" s="408"/>
      <c r="S85" s="408"/>
      <c r="T85" s="409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172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13"/>
      <c r="B86" s="413"/>
      <c r="C86" s="413"/>
      <c r="D86" s="413"/>
      <c r="E86" s="413"/>
      <c r="F86" s="413"/>
      <c r="G86" s="413"/>
      <c r="H86" s="413"/>
      <c r="I86" s="413"/>
      <c r="J86" s="413"/>
      <c r="K86" s="413"/>
      <c r="L86" s="413"/>
      <c r="M86" s="413"/>
      <c r="N86" s="413"/>
      <c r="O86" s="414"/>
      <c r="P86" s="410" t="s">
        <v>40</v>
      </c>
      <c r="Q86" s="411"/>
      <c r="R86" s="411"/>
      <c r="S86" s="411"/>
      <c r="T86" s="411"/>
      <c r="U86" s="411"/>
      <c r="V86" s="412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13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4"/>
      <c r="P87" s="410" t="s">
        <v>40</v>
      </c>
      <c r="Q87" s="411"/>
      <c r="R87" s="411"/>
      <c r="S87" s="411"/>
      <c r="T87" s="411"/>
      <c r="U87" s="411"/>
      <c r="V87" s="412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4" t="s">
        <v>185</v>
      </c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4"/>
      <c r="P88" s="404"/>
      <c r="Q88" s="404"/>
      <c r="R88" s="404"/>
      <c r="S88" s="404"/>
      <c r="T88" s="404"/>
      <c r="U88" s="404"/>
      <c r="V88" s="404"/>
      <c r="W88" s="404"/>
      <c r="X88" s="404"/>
      <c r="Y88" s="404"/>
      <c r="Z88" s="404"/>
      <c r="AA88" s="65"/>
      <c r="AB88" s="65"/>
      <c r="AC88" s="82"/>
    </row>
    <row r="89" spans="1:68" ht="14.25" customHeight="1" x14ac:dyDescent="0.25">
      <c r="A89" s="405" t="s">
        <v>113</v>
      </c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5"/>
      <c r="O89" s="405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4301190068</v>
      </c>
      <c r="D90" s="406">
        <v>4620207490365</v>
      </c>
      <c r="E90" s="406"/>
      <c r="F90" s="62">
        <v>7.0000000000000007E-2</v>
      </c>
      <c r="G90" s="37">
        <v>30</v>
      </c>
      <c r="H90" s="62">
        <v>2.1</v>
      </c>
      <c r="I90" s="62">
        <v>2.25</v>
      </c>
      <c r="J90" s="37">
        <v>130</v>
      </c>
      <c r="K90" s="37" t="s">
        <v>117</v>
      </c>
      <c r="L90" s="37" t="s">
        <v>88</v>
      </c>
      <c r="M90" s="38" t="s">
        <v>86</v>
      </c>
      <c r="N90" s="38"/>
      <c r="O90" s="37">
        <v>180</v>
      </c>
      <c r="P90" s="445" t="s">
        <v>188</v>
      </c>
      <c r="Q90" s="408"/>
      <c r="R90" s="408"/>
      <c r="S90" s="408"/>
      <c r="T90" s="409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IFERROR(IF(X90="","",X90*0.0095),"")</f>
        <v>0</v>
      </c>
      <c r="AA90" s="68" t="s">
        <v>46</v>
      </c>
      <c r="AB90" s="69" t="s">
        <v>190</v>
      </c>
      <c r="AC90" s="151" t="s">
        <v>189</v>
      </c>
      <c r="AG90" s="81"/>
      <c r="AJ90" s="87" t="s">
        <v>89</v>
      </c>
      <c r="AK90" s="87">
        <v>1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191</v>
      </c>
      <c r="B91" s="63" t="s">
        <v>192</v>
      </c>
      <c r="C91" s="36">
        <v>4301190070</v>
      </c>
      <c r="D91" s="406">
        <v>4620207490419</v>
      </c>
      <c r="E91" s="406"/>
      <c r="F91" s="62">
        <v>7.0000000000000007E-2</v>
      </c>
      <c r="G91" s="37">
        <v>30</v>
      </c>
      <c r="H91" s="62">
        <v>2.1</v>
      </c>
      <c r="I91" s="62">
        <v>2.25</v>
      </c>
      <c r="J91" s="37">
        <v>130</v>
      </c>
      <c r="K91" s="37" t="s">
        <v>117</v>
      </c>
      <c r="L91" s="37" t="s">
        <v>88</v>
      </c>
      <c r="M91" s="38" t="s">
        <v>86</v>
      </c>
      <c r="N91" s="38"/>
      <c r="O91" s="37">
        <v>180</v>
      </c>
      <c r="P91" s="446" t="s">
        <v>193</v>
      </c>
      <c r="Q91" s="408"/>
      <c r="R91" s="408"/>
      <c r="S91" s="408"/>
      <c r="T91" s="409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IFERROR(IF(X91="","",X91*0.0095),"")</f>
        <v>0</v>
      </c>
      <c r="AA91" s="68" t="s">
        <v>46</v>
      </c>
      <c r="AB91" s="69" t="s">
        <v>46</v>
      </c>
      <c r="AC91" s="153" t="s">
        <v>194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13"/>
      <c r="B92" s="413"/>
      <c r="C92" s="413"/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4"/>
      <c r="P92" s="410" t="s">
        <v>40</v>
      </c>
      <c r="Q92" s="411"/>
      <c r="R92" s="411"/>
      <c r="S92" s="411"/>
      <c r="T92" s="411"/>
      <c r="U92" s="411"/>
      <c r="V92" s="412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13"/>
      <c r="B93" s="413"/>
      <c r="C93" s="413"/>
      <c r="D93" s="413"/>
      <c r="E93" s="413"/>
      <c r="F93" s="413"/>
      <c r="G93" s="413"/>
      <c r="H93" s="413"/>
      <c r="I93" s="413"/>
      <c r="J93" s="413"/>
      <c r="K93" s="413"/>
      <c r="L93" s="413"/>
      <c r="M93" s="413"/>
      <c r="N93" s="413"/>
      <c r="O93" s="414"/>
      <c r="P93" s="410" t="s">
        <v>40</v>
      </c>
      <c r="Q93" s="411"/>
      <c r="R93" s="411"/>
      <c r="S93" s="411"/>
      <c r="T93" s="411"/>
      <c r="U93" s="411"/>
      <c r="V93" s="412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04" t="s">
        <v>195</v>
      </c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4"/>
      <c r="P94" s="404"/>
      <c r="Q94" s="404"/>
      <c r="R94" s="404"/>
      <c r="S94" s="404"/>
      <c r="T94" s="404"/>
      <c r="U94" s="404"/>
      <c r="V94" s="404"/>
      <c r="W94" s="404"/>
      <c r="X94" s="404"/>
      <c r="Y94" s="404"/>
      <c r="Z94" s="404"/>
      <c r="AA94" s="65"/>
      <c r="AB94" s="65"/>
      <c r="AC94" s="82"/>
    </row>
    <row r="95" spans="1:68" ht="14.25" customHeight="1" x14ac:dyDescent="0.25">
      <c r="A95" s="405" t="s">
        <v>196</v>
      </c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5"/>
      <c r="P95" s="405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66"/>
      <c r="AB95" s="66"/>
      <c r="AC95" s="83"/>
    </row>
    <row r="96" spans="1:68" ht="27" customHeight="1" x14ac:dyDescent="0.25">
      <c r="A96" s="63" t="s">
        <v>197</v>
      </c>
      <c r="B96" s="63" t="s">
        <v>198</v>
      </c>
      <c r="C96" s="36">
        <v>4301136042</v>
      </c>
      <c r="D96" s="406">
        <v>4607025784012</v>
      </c>
      <c r="E96" s="406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408"/>
      <c r="R96" s="408"/>
      <c r="S96" s="408"/>
      <c r="T96" s="409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199</v>
      </c>
      <c r="AG96" s="81"/>
      <c r="AJ96" s="87" t="s">
        <v>89</v>
      </c>
      <c r="AK96" s="87">
        <v>1</v>
      </c>
      <c r="BB96" s="15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200</v>
      </c>
      <c r="B97" s="63" t="s">
        <v>201</v>
      </c>
      <c r="C97" s="36">
        <v>4301136040</v>
      </c>
      <c r="D97" s="406">
        <v>4607025784319</v>
      </c>
      <c r="E97" s="406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408"/>
      <c r="R97" s="408"/>
      <c r="S97" s="408"/>
      <c r="T97" s="409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202</v>
      </c>
      <c r="AG97" s="81"/>
      <c r="AJ97" s="87" t="s">
        <v>89</v>
      </c>
      <c r="AK97" s="87">
        <v>1</v>
      </c>
      <c r="BB97" s="15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203</v>
      </c>
      <c r="B98" s="63" t="s">
        <v>204</v>
      </c>
      <c r="C98" s="36">
        <v>4301136039</v>
      </c>
      <c r="D98" s="406">
        <v>4607111035370</v>
      </c>
      <c r="E98" s="406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4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408"/>
      <c r="R98" s="408"/>
      <c r="S98" s="408"/>
      <c r="T98" s="409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205</v>
      </c>
      <c r="AG98" s="81"/>
      <c r="AJ98" s="87" t="s">
        <v>89</v>
      </c>
      <c r="AK98" s="87">
        <v>1</v>
      </c>
      <c r="BB98" s="16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13"/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4"/>
      <c r="P99" s="410" t="s">
        <v>40</v>
      </c>
      <c r="Q99" s="411"/>
      <c r="R99" s="411"/>
      <c r="S99" s="411"/>
      <c r="T99" s="411"/>
      <c r="U99" s="411"/>
      <c r="V99" s="412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3"/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4"/>
      <c r="P100" s="410" t="s">
        <v>40</v>
      </c>
      <c r="Q100" s="411"/>
      <c r="R100" s="411"/>
      <c r="S100" s="411"/>
      <c r="T100" s="411"/>
      <c r="U100" s="411"/>
      <c r="V100" s="412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404" t="s">
        <v>206</v>
      </c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65"/>
      <c r="AB101" s="65"/>
      <c r="AC101" s="82"/>
    </row>
    <row r="102" spans="1:68" ht="14.25" customHeight="1" x14ac:dyDescent="0.25">
      <c r="A102" s="405" t="s">
        <v>82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6"/>
      <c r="AB102" s="66"/>
      <c r="AC102" s="83"/>
    </row>
    <row r="103" spans="1:68" ht="27" customHeight="1" x14ac:dyDescent="0.25">
      <c r="A103" s="63" t="s">
        <v>207</v>
      </c>
      <c r="B103" s="63" t="s">
        <v>208</v>
      </c>
      <c r="C103" s="36">
        <v>4301071051</v>
      </c>
      <c r="D103" s="406">
        <v>4607111039262</v>
      </c>
      <c r="E103" s="406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5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408"/>
      <c r="R103" s="408"/>
      <c r="S103" s="408"/>
      <c r="T103" s="40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150</v>
      </c>
      <c r="AG103" s="81"/>
      <c r="AJ103" s="87" t="s">
        <v>89</v>
      </c>
      <c r="AK103" s="87">
        <v>1</v>
      </c>
      <c r="BB103" s="162" t="s">
        <v>70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4301070976</v>
      </c>
      <c r="D104" s="406">
        <v>4607111034144</v>
      </c>
      <c r="E104" s="406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126</v>
      </c>
      <c r="M104" s="38" t="s">
        <v>86</v>
      </c>
      <c r="N104" s="38"/>
      <c r="O104" s="37">
        <v>180</v>
      </c>
      <c r="P104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08"/>
      <c r="R104" s="408"/>
      <c r="S104" s="408"/>
      <c r="T104" s="409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150</v>
      </c>
      <c r="AG104" s="81"/>
      <c r="AJ104" s="87" t="s">
        <v>127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211</v>
      </c>
      <c r="B105" s="63" t="s">
        <v>212</v>
      </c>
      <c r="C105" s="36">
        <v>4301071038</v>
      </c>
      <c r="D105" s="406">
        <v>4607111039248</v>
      </c>
      <c r="E105" s="406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408"/>
      <c r="R105" s="408"/>
      <c r="S105" s="408"/>
      <c r="T105" s="40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150</v>
      </c>
      <c r="AG105" s="81"/>
      <c r="AJ105" s="87" t="s">
        <v>89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213</v>
      </c>
      <c r="B106" s="63" t="s">
        <v>214</v>
      </c>
      <c r="C106" s="36">
        <v>4301070973</v>
      </c>
      <c r="D106" s="406">
        <v>4607111033987</v>
      </c>
      <c r="E106" s="406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110</v>
      </c>
      <c r="M106" s="38" t="s">
        <v>86</v>
      </c>
      <c r="N106" s="38"/>
      <c r="O106" s="37">
        <v>180</v>
      </c>
      <c r="P106" s="45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08"/>
      <c r="R106" s="408"/>
      <c r="S106" s="408"/>
      <c r="T106" s="40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111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216</v>
      </c>
      <c r="B107" s="63" t="s">
        <v>217</v>
      </c>
      <c r="C107" s="36">
        <v>4301071049</v>
      </c>
      <c r="D107" s="406">
        <v>4607111039293</v>
      </c>
      <c r="E107" s="40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408"/>
      <c r="R107" s="408"/>
      <c r="S107" s="408"/>
      <c r="T107" s="40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150</v>
      </c>
      <c r="AG107" s="81"/>
      <c r="AJ107" s="87" t="s">
        <v>89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218</v>
      </c>
      <c r="B108" s="63" t="s">
        <v>219</v>
      </c>
      <c r="C108" s="36">
        <v>4301071039</v>
      </c>
      <c r="D108" s="406">
        <v>4607111039279</v>
      </c>
      <c r="E108" s="40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408"/>
      <c r="R108" s="408"/>
      <c r="S108" s="408"/>
      <c r="T108" s="40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150</v>
      </c>
      <c r="AG108" s="81"/>
      <c r="AJ108" s="87" t="s">
        <v>89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220</v>
      </c>
      <c r="B109" s="63" t="s">
        <v>221</v>
      </c>
      <c r="C109" s="36">
        <v>4301070958</v>
      </c>
      <c r="D109" s="406">
        <v>4607111038098</v>
      </c>
      <c r="E109" s="406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110</v>
      </c>
      <c r="M109" s="38" t="s">
        <v>86</v>
      </c>
      <c r="N109" s="38"/>
      <c r="O109" s="37">
        <v>180</v>
      </c>
      <c r="P109" s="45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408"/>
      <c r="R109" s="408"/>
      <c r="S109" s="408"/>
      <c r="T109" s="40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222</v>
      </c>
      <c r="AG109" s="81"/>
      <c r="AJ109" s="87" t="s">
        <v>111</v>
      </c>
      <c r="AK109" s="87">
        <v>12</v>
      </c>
      <c r="BB109" s="17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413"/>
      <c r="B110" s="413"/>
      <c r="C110" s="413"/>
      <c r="D110" s="413"/>
      <c r="E110" s="413"/>
      <c r="F110" s="413"/>
      <c r="G110" s="413"/>
      <c r="H110" s="413"/>
      <c r="I110" s="413"/>
      <c r="J110" s="413"/>
      <c r="K110" s="413"/>
      <c r="L110" s="413"/>
      <c r="M110" s="413"/>
      <c r="N110" s="413"/>
      <c r="O110" s="414"/>
      <c r="P110" s="410" t="s">
        <v>40</v>
      </c>
      <c r="Q110" s="411"/>
      <c r="R110" s="411"/>
      <c r="S110" s="411"/>
      <c r="T110" s="411"/>
      <c r="U110" s="411"/>
      <c r="V110" s="412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13"/>
      <c r="B111" s="413"/>
      <c r="C111" s="413"/>
      <c r="D111" s="413"/>
      <c r="E111" s="413"/>
      <c r="F111" s="413"/>
      <c r="G111" s="413"/>
      <c r="H111" s="413"/>
      <c r="I111" s="413"/>
      <c r="J111" s="413"/>
      <c r="K111" s="413"/>
      <c r="L111" s="413"/>
      <c r="M111" s="413"/>
      <c r="N111" s="413"/>
      <c r="O111" s="414"/>
      <c r="P111" s="410" t="s">
        <v>40</v>
      </c>
      <c r="Q111" s="411"/>
      <c r="R111" s="411"/>
      <c r="S111" s="411"/>
      <c r="T111" s="411"/>
      <c r="U111" s="411"/>
      <c r="V111" s="412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404" t="s">
        <v>223</v>
      </c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4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65"/>
      <c r="AB112" s="65"/>
      <c r="AC112" s="82"/>
    </row>
    <row r="113" spans="1:68" ht="14.25" customHeight="1" x14ac:dyDescent="0.25">
      <c r="A113" s="405" t="s">
        <v>155</v>
      </c>
      <c r="B113" s="405"/>
      <c r="C113" s="405"/>
      <c r="D113" s="405"/>
      <c r="E113" s="405"/>
      <c r="F113" s="405"/>
      <c r="G113" s="405"/>
      <c r="H113" s="405"/>
      <c r="I113" s="405"/>
      <c r="J113" s="405"/>
      <c r="K113" s="405"/>
      <c r="L113" s="405"/>
      <c r="M113" s="405"/>
      <c r="N113" s="405"/>
      <c r="O113" s="405"/>
      <c r="P113" s="405"/>
      <c r="Q113" s="405"/>
      <c r="R113" s="405"/>
      <c r="S113" s="405"/>
      <c r="T113" s="405"/>
      <c r="U113" s="405"/>
      <c r="V113" s="405"/>
      <c r="W113" s="405"/>
      <c r="X113" s="405"/>
      <c r="Y113" s="405"/>
      <c r="Z113" s="405"/>
      <c r="AA113" s="66"/>
      <c r="AB113" s="66"/>
      <c r="AC113" s="83"/>
    </row>
    <row r="114" spans="1:68" ht="27" customHeight="1" x14ac:dyDescent="0.25">
      <c r="A114" s="63" t="s">
        <v>224</v>
      </c>
      <c r="B114" s="63" t="s">
        <v>225</v>
      </c>
      <c r="C114" s="36">
        <v>4301135533</v>
      </c>
      <c r="D114" s="406">
        <v>4607111034014</v>
      </c>
      <c r="E114" s="406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408"/>
      <c r="R114" s="408"/>
      <c r="S114" s="408"/>
      <c r="T114" s="40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226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4301135532</v>
      </c>
      <c r="D115" s="406">
        <v>4607111033994</v>
      </c>
      <c r="E115" s="406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408"/>
      <c r="R115" s="408"/>
      <c r="S115" s="408"/>
      <c r="T115" s="409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159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13"/>
      <c r="B116" s="413"/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4"/>
      <c r="P116" s="410" t="s">
        <v>40</v>
      </c>
      <c r="Q116" s="411"/>
      <c r="R116" s="411"/>
      <c r="S116" s="411"/>
      <c r="T116" s="411"/>
      <c r="U116" s="411"/>
      <c r="V116" s="412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413"/>
      <c r="B117" s="413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4"/>
      <c r="P117" s="410" t="s">
        <v>40</v>
      </c>
      <c r="Q117" s="411"/>
      <c r="R117" s="411"/>
      <c r="S117" s="411"/>
      <c r="T117" s="411"/>
      <c r="U117" s="411"/>
      <c r="V117" s="412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404" t="s">
        <v>229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65"/>
      <c r="AB118" s="65"/>
      <c r="AC118" s="82"/>
    </row>
    <row r="119" spans="1:68" ht="14.25" customHeight="1" x14ac:dyDescent="0.25">
      <c r="A119" s="405" t="s">
        <v>155</v>
      </c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5"/>
      <c r="N119" s="405"/>
      <c r="O119" s="405"/>
      <c r="P119" s="405"/>
      <c r="Q119" s="405"/>
      <c r="R119" s="405"/>
      <c r="S119" s="405"/>
      <c r="T119" s="405"/>
      <c r="U119" s="405"/>
      <c r="V119" s="405"/>
      <c r="W119" s="405"/>
      <c r="X119" s="405"/>
      <c r="Y119" s="405"/>
      <c r="Z119" s="405"/>
      <c r="AA119" s="66"/>
      <c r="AB119" s="66"/>
      <c r="AC119" s="83"/>
    </row>
    <row r="120" spans="1:68" ht="27" customHeight="1" x14ac:dyDescent="0.25">
      <c r="A120" s="63" t="s">
        <v>230</v>
      </c>
      <c r="B120" s="63" t="s">
        <v>231</v>
      </c>
      <c r="C120" s="36">
        <v>4301135311</v>
      </c>
      <c r="D120" s="406">
        <v>4607111039095</v>
      </c>
      <c r="E120" s="406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5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408"/>
      <c r="R120" s="408"/>
      <c r="S120" s="408"/>
      <c r="T120" s="409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232</v>
      </c>
      <c r="AG120" s="81"/>
      <c r="AJ120" s="87" t="s">
        <v>89</v>
      </c>
      <c r="AK120" s="87">
        <v>1</v>
      </c>
      <c r="BB120" s="180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233</v>
      </c>
      <c r="B121" s="63" t="s">
        <v>234</v>
      </c>
      <c r="C121" s="36">
        <v>4301135300</v>
      </c>
      <c r="D121" s="406">
        <v>4607111039101</v>
      </c>
      <c r="E121" s="406"/>
      <c r="F121" s="62">
        <v>0.45</v>
      </c>
      <c r="G121" s="37">
        <v>8</v>
      </c>
      <c r="H121" s="62">
        <v>3.6</v>
      </c>
      <c r="I121" s="62">
        <v>4.26</v>
      </c>
      <c r="J121" s="37">
        <v>70</v>
      </c>
      <c r="K121" s="37" t="s">
        <v>96</v>
      </c>
      <c r="L121" s="37" t="s">
        <v>88</v>
      </c>
      <c r="M121" s="38" t="s">
        <v>86</v>
      </c>
      <c r="N121" s="38"/>
      <c r="O121" s="37">
        <v>180</v>
      </c>
      <c r="P121" s="46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408"/>
      <c r="R121" s="408"/>
      <c r="S121" s="408"/>
      <c r="T121" s="409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232</v>
      </c>
      <c r="AG121" s="81"/>
      <c r="AJ121" s="87" t="s">
        <v>89</v>
      </c>
      <c r="AK121" s="87">
        <v>1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235</v>
      </c>
      <c r="B122" s="63" t="s">
        <v>236</v>
      </c>
      <c r="C122" s="36">
        <v>4301135282</v>
      </c>
      <c r="D122" s="406">
        <v>4607111034199</v>
      </c>
      <c r="E122" s="406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408"/>
      <c r="R122" s="408"/>
      <c r="S122" s="408"/>
      <c r="T122" s="409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237</v>
      </c>
      <c r="AG122" s="81"/>
      <c r="AJ122" s="87" t="s">
        <v>89</v>
      </c>
      <c r="AK122" s="87">
        <v>1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3"/>
      <c r="O123" s="414"/>
      <c r="P123" s="410" t="s">
        <v>40</v>
      </c>
      <c r="Q123" s="411"/>
      <c r="R123" s="411"/>
      <c r="S123" s="411"/>
      <c r="T123" s="411"/>
      <c r="U123" s="411"/>
      <c r="V123" s="412"/>
      <c r="W123" s="42" t="s">
        <v>39</v>
      </c>
      <c r="X123" s="43">
        <f>IFERROR(SUM(X120:X122),"0")</f>
        <v>0</v>
      </c>
      <c r="Y123" s="43">
        <f>IFERROR(SUM(Y120:Y122),"0")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13"/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4"/>
      <c r="P124" s="410" t="s">
        <v>40</v>
      </c>
      <c r="Q124" s="411"/>
      <c r="R124" s="411"/>
      <c r="S124" s="411"/>
      <c r="T124" s="411"/>
      <c r="U124" s="411"/>
      <c r="V124" s="412"/>
      <c r="W124" s="42" t="s">
        <v>0</v>
      </c>
      <c r="X124" s="43">
        <f>IFERROR(SUMPRODUCT(X120:X122*H120:H122),"0")</f>
        <v>0</v>
      </c>
      <c r="Y124" s="43">
        <f>IFERROR(SUMPRODUCT(Y120:Y122*H120:H122),"0")</f>
        <v>0</v>
      </c>
      <c r="Z124" s="42"/>
      <c r="AA124" s="67"/>
      <c r="AB124" s="67"/>
      <c r="AC124" s="67"/>
    </row>
    <row r="125" spans="1:68" ht="16.5" customHeight="1" x14ac:dyDescent="0.25">
      <c r="A125" s="404" t="s">
        <v>238</v>
      </c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4"/>
      <c r="P125" s="404"/>
      <c r="Q125" s="404"/>
      <c r="R125" s="404"/>
      <c r="S125" s="404"/>
      <c r="T125" s="404"/>
      <c r="U125" s="404"/>
      <c r="V125" s="404"/>
      <c r="W125" s="404"/>
      <c r="X125" s="404"/>
      <c r="Y125" s="404"/>
      <c r="Z125" s="404"/>
      <c r="AA125" s="65"/>
      <c r="AB125" s="65"/>
      <c r="AC125" s="82"/>
    </row>
    <row r="126" spans="1:68" ht="14.25" customHeight="1" x14ac:dyDescent="0.25">
      <c r="A126" s="405" t="s">
        <v>155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66"/>
      <c r="AB126" s="66"/>
      <c r="AC126" s="83"/>
    </row>
    <row r="127" spans="1:68" ht="27" customHeight="1" x14ac:dyDescent="0.25">
      <c r="A127" s="63" t="s">
        <v>239</v>
      </c>
      <c r="B127" s="63" t="s">
        <v>240</v>
      </c>
      <c r="C127" s="36">
        <v>4301135275</v>
      </c>
      <c r="D127" s="406">
        <v>4607111034380</v>
      </c>
      <c r="E127" s="406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6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408"/>
      <c r="R127" s="408"/>
      <c r="S127" s="408"/>
      <c r="T127" s="409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241</v>
      </c>
      <c r="AG127" s="81"/>
      <c r="AJ127" s="87" t="s">
        <v>89</v>
      </c>
      <c r="AK127" s="87">
        <v>1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242</v>
      </c>
      <c r="B128" s="63" t="s">
        <v>243</v>
      </c>
      <c r="C128" s="36">
        <v>4301135277</v>
      </c>
      <c r="D128" s="406">
        <v>4607111034397</v>
      </c>
      <c r="E128" s="406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96</v>
      </c>
      <c r="L128" s="37" t="s">
        <v>88</v>
      </c>
      <c r="M128" s="38" t="s">
        <v>86</v>
      </c>
      <c r="N128" s="38"/>
      <c r="O128" s="37">
        <v>180</v>
      </c>
      <c r="P12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408"/>
      <c r="R128" s="408"/>
      <c r="S128" s="408"/>
      <c r="T128" s="409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226</v>
      </c>
      <c r="AG128" s="81"/>
      <c r="AJ128" s="87" t="s">
        <v>89</v>
      </c>
      <c r="AK128" s="87">
        <v>1</v>
      </c>
      <c r="BB128" s="188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13"/>
      <c r="B129" s="413"/>
      <c r="C129" s="413"/>
      <c r="D129" s="413"/>
      <c r="E129" s="413"/>
      <c r="F129" s="413"/>
      <c r="G129" s="413"/>
      <c r="H129" s="413"/>
      <c r="I129" s="413"/>
      <c r="J129" s="413"/>
      <c r="K129" s="413"/>
      <c r="L129" s="413"/>
      <c r="M129" s="413"/>
      <c r="N129" s="413"/>
      <c r="O129" s="414"/>
      <c r="P129" s="410" t="s">
        <v>40</v>
      </c>
      <c r="Q129" s="411"/>
      <c r="R129" s="411"/>
      <c r="S129" s="411"/>
      <c r="T129" s="411"/>
      <c r="U129" s="411"/>
      <c r="V129" s="412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13"/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4"/>
      <c r="P130" s="410" t="s">
        <v>40</v>
      </c>
      <c r="Q130" s="411"/>
      <c r="R130" s="411"/>
      <c r="S130" s="411"/>
      <c r="T130" s="411"/>
      <c r="U130" s="411"/>
      <c r="V130" s="412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04" t="s">
        <v>244</v>
      </c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65"/>
      <c r="AB131" s="65"/>
      <c r="AC131" s="82"/>
    </row>
    <row r="132" spans="1:68" ht="14.25" customHeight="1" x14ac:dyDescent="0.25">
      <c r="A132" s="405" t="s">
        <v>155</v>
      </c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405"/>
      <c r="Z132" s="405"/>
      <c r="AA132" s="66"/>
      <c r="AB132" s="66"/>
      <c r="AC132" s="83"/>
    </row>
    <row r="133" spans="1:68" ht="27" customHeight="1" x14ac:dyDescent="0.25">
      <c r="A133" s="63" t="s">
        <v>245</v>
      </c>
      <c r="B133" s="63" t="s">
        <v>246</v>
      </c>
      <c r="C133" s="36">
        <v>4301135570</v>
      </c>
      <c r="D133" s="406">
        <v>4607111035806</v>
      </c>
      <c r="E133" s="406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64" t="s">
        <v>247</v>
      </c>
      <c r="Q133" s="408"/>
      <c r="R133" s="408"/>
      <c r="S133" s="408"/>
      <c r="T133" s="409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248</v>
      </c>
      <c r="AG133" s="81"/>
      <c r="AJ133" s="87" t="s">
        <v>89</v>
      </c>
      <c r="AK133" s="87">
        <v>1</v>
      </c>
      <c r="BB133" s="190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3"/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4"/>
      <c r="P134" s="410" t="s">
        <v>40</v>
      </c>
      <c r="Q134" s="411"/>
      <c r="R134" s="411"/>
      <c r="S134" s="411"/>
      <c r="T134" s="411"/>
      <c r="U134" s="411"/>
      <c r="V134" s="412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13"/>
      <c r="B135" s="413"/>
      <c r="C135" s="413"/>
      <c r="D135" s="413"/>
      <c r="E135" s="413"/>
      <c r="F135" s="413"/>
      <c r="G135" s="413"/>
      <c r="H135" s="413"/>
      <c r="I135" s="413"/>
      <c r="J135" s="413"/>
      <c r="K135" s="413"/>
      <c r="L135" s="413"/>
      <c r="M135" s="413"/>
      <c r="N135" s="413"/>
      <c r="O135" s="414"/>
      <c r="P135" s="410" t="s">
        <v>40</v>
      </c>
      <c r="Q135" s="411"/>
      <c r="R135" s="411"/>
      <c r="S135" s="411"/>
      <c r="T135" s="411"/>
      <c r="U135" s="411"/>
      <c r="V135" s="412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404" t="s">
        <v>249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404"/>
      <c r="Z136" s="404"/>
      <c r="AA136" s="65"/>
      <c r="AB136" s="65"/>
      <c r="AC136" s="82"/>
    </row>
    <row r="137" spans="1:68" ht="14.25" customHeight="1" x14ac:dyDescent="0.25">
      <c r="A137" s="405" t="s">
        <v>155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405"/>
      <c r="AA137" s="66"/>
      <c r="AB137" s="66"/>
      <c r="AC137" s="83"/>
    </row>
    <row r="138" spans="1:68" ht="16.5" customHeight="1" x14ac:dyDescent="0.25">
      <c r="A138" s="63" t="s">
        <v>250</v>
      </c>
      <c r="B138" s="63" t="s">
        <v>251</v>
      </c>
      <c r="C138" s="36">
        <v>4301135596</v>
      </c>
      <c r="D138" s="406">
        <v>4607111039613</v>
      </c>
      <c r="E138" s="406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96</v>
      </c>
      <c r="L138" s="37" t="s">
        <v>88</v>
      </c>
      <c r="M138" s="38" t="s">
        <v>86</v>
      </c>
      <c r="N138" s="38"/>
      <c r="O138" s="37">
        <v>180</v>
      </c>
      <c r="P138" s="465" t="s">
        <v>252</v>
      </c>
      <c r="Q138" s="408"/>
      <c r="R138" s="408"/>
      <c r="S138" s="408"/>
      <c r="T138" s="40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91" t="s">
        <v>232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3"/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4"/>
      <c r="P139" s="410" t="s">
        <v>40</v>
      </c>
      <c r="Q139" s="411"/>
      <c r="R139" s="411"/>
      <c r="S139" s="411"/>
      <c r="T139" s="411"/>
      <c r="U139" s="411"/>
      <c r="V139" s="412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13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3"/>
      <c r="O140" s="414"/>
      <c r="P140" s="410" t="s">
        <v>40</v>
      </c>
      <c r="Q140" s="411"/>
      <c r="R140" s="411"/>
      <c r="S140" s="411"/>
      <c r="T140" s="411"/>
      <c r="U140" s="411"/>
      <c r="V140" s="412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404" t="s">
        <v>253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65"/>
      <c r="AB141" s="65"/>
      <c r="AC141" s="82"/>
    </row>
    <row r="142" spans="1:68" ht="14.25" customHeight="1" x14ac:dyDescent="0.25">
      <c r="A142" s="405" t="s">
        <v>254</v>
      </c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5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66"/>
      <c r="AB142" s="66"/>
      <c r="AC142" s="83"/>
    </row>
    <row r="143" spans="1:68" ht="27" customHeight="1" x14ac:dyDescent="0.25">
      <c r="A143" s="63" t="s">
        <v>255</v>
      </c>
      <c r="B143" s="63" t="s">
        <v>256</v>
      </c>
      <c r="C143" s="36">
        <v>4301071054</v>
      </c>
      <c r="D143" s="406">
        <v>4607111035639</v>
      </c>
      <c r="E143" s="406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258</v>
      </c>
      <c r="L143" s="37" t="s">
        <v>88</v>
      </c>
      <c r="M143" s="38" t="s">
        <v>86</v>
      </c>
      <c r="N143" s="38"/>
      <c r="O143" s="37">
        <v>180</v>
      </c>
      <c r="P143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408"/>
      <c r="R143" s="408"/>
      <c r="S143" s="408"/>
      <c r="T143" s="40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257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259</v>
      </c>
      <c r="B144" s="63" t="s">
        <v>260</v>
      </c>
      <c r="C144" s="36">
        <v>4301135540</v>
      </c>
      <c r="D144" s="406">
        <v>4607111035646</v>
      </c>
      <c r="E144" s="406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258</v>
      </c>
      <c r="L144" s="37" t="s">
        <v>88</v>
      </c>
      <c r="M144" s="38" t="s">
        <v>86</v>
      </c>
      <c r="N144" s="38"/>
      <c r="O144" s="37">
        <v>180</v>
      </c>
      <c r="P144" s="46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408"/>
      <c r="R144" s="408"/>
      <c r="S144" s="408"/>
      <c r="T144" s="409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5" t="s">
        <v>257</v>
      </c>
      <c r="AG144" s="81"/>
      <c r="AJ144" s="87" t="s">
        <v>89</v>
      </c>
      <c r="AK144" s="87">
        <v>1</v>
      </c>
      <c r="BB144" s="196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13"/>
      <c r="B145" s="413"/>
      <c r="C145" s="413"/>
      <c r="D145" s="413"/>
      <c r="E145" s="413"/>
      <c r="F145" s="413"/>
      <c r="G145" s="413"/>
      <c r="H145" s="413"/>
      <c r="I145" s="413"/>
      <c r="J145" s="413"/>
      <c r="K145" s="413"/>
      <c r="L145" s="413"/>
      <c r="M145" s="413"/>
      <c r="N145" s="413"/>
      <c r="O145" s="414"/>
      <c r="P145" s="410" t="s">
        <v>40</v>
      </c>
      <c r="Q145" s="411"/>
      <c r="R145" s="411"/>
      <c r="S145" s="411"/>
      <c r="T145" s="411"/>
      <c r="U145" s="411"/>
      <c r="V145" s="412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413"/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4"/>
      <c r="P146" s="410" t="s">
        <v>40</v>
      </c>
      <c r="Q146" s="411"/>
      <c r="R146" s="411"/>
      <c r="S146" s="411"/>
      <c r="T146" s="411"/>
      <c r="U146" s="411"/>
      <c r="V146" s="412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404" t="s">
        <v>261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65"/>
      <c r="AB147" s="65"/>
      <c r="AC147" s="82"/>
    </row>
    <row r="148" spans="1:68" ht="14.25" customHeight="1" x14ac:dyDescent="0.25">
      <c r="A148" s="405" t="s">
        <v>155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66"/>
      <c r="AB148" s="66"/>
      <c r="AC148" s="83"/>
    </row>
    <row r="149" spans="1:68" ht="27" customHeight="1" x14ac:dyDescent="0.25">
      <c r="A149" s="63" t="s">
        <v>262</v>
      </c>
      <c r="B149" s="63" t="s">
        <v>263</v>
      </c>
      <c r="C149" s="36">
        <v>4301135281</v>
      </c>
      <c r="D149" s="406">
        <v>4607111036568</v>
      </c>
      <c r="E149" s="406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96</v>
      </c>
      <c r="L149" s="37" t="s">
        <v>88</v>
      </c>
      <c r="M149" s="38" t="s">
        <v>86</v>
      </c>
      <c r="N149" s="38"/>
      <c r="O149" s="37">
        <v>180</v>
      </c>
      <c r="P149" s="4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408"/>
      <c r="R149" s="408"/>
      <c r="S149" s="408"/>
      <c r="T149" s="409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7" t="s">
        <v>264</v>
      </c>
      <c r="AG149" s="81"/>
      <c r="AJ149" s="87" t="s">
        <v>89</v>
      </c>
      <c r="AK149" s="87">
        <v>1</v>
      </c>
      <c r="BB149" s="198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3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3"/>
      <c r="O150" s="414"/>
      <c r="P150" s="410" t="s">
        <v>40</v>
      </c>
      <c r="Q150" s="411"/>
      <c r="R150" s="411"/>
      <c r="S150" s="411"/>
      <c r="T150" s="411"/>
      <c r="U150" s="411"/>
      <c r="V150" s="412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3"/>
      <c r="O151" s="414"/>
      <c r="P151" s="410" t="s">
        <v>40</v>
      </c>
      <c r="Q151" s="411"/>
      <c r="R151" s="411"/>
      <c r="S151" s="411"/>
      <c r="T151" s="411"/>
      <c r="U151" s="411"/>
      <c r="V151" s="412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403" t="s">
        <v>265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54"/>
      <c r="AB152" s="54"/>
      <c r="AC152" s="54"/>
    </row>
    <row r="153" spans="1:68" ht="16.5" customHeight="1" x14ac:dyDescent="0.25">
      <c r="A153" s="404" t="s">
        <v>266</v>
      </c>
      <c r="B153" s="404"/>
      <c r="C153" s="404"/>
      <c r="D153" s="404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65"/>
      <c r="AB153" s="65"/>
      <c r="AC153" s="82"/>
    </row>
    <row r="154" spans="1:68" ht="14.25" customHeight="1" x14ac:dyDescent="0.25">
      <c r="A154" s="405" t="s">
        <v>155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66"/>
      <c r="AB154" s="66"/>
      <c r="AC154" s="83"/>
    </row>
    <row r="155" spans="1:68" ht="27" customHeight="1" x14ac:dyDescent="0.25">
      <c r="A155" s="63" t="s">
        <v>267</v>
      </c>
      <c r="B155" s="63" t="s">
        <v>268</v>
      </c>
      <c r="C155" s="36">
        <v>4301135317</v>
      </c>
      <c r="D155" s="406">
        <v>4607111039057</v>
      </c>
      <c r="E155" s="406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151</v>
      </c>
      <c r="L155" s="37" t="s">
        <v>110</v>
      </c>
      <c r="M155" s="38" t="s">
        <v>86</v>
      </c>
      <c r="N155" s="38"/>
      <c r="O155" s="37">
        <v>180</v>
      </c>
      <c r="P155" s="469" t="s">
        <v>269</v>
      </c>
      <c r="Q155" s="408"/>
      <c r="R155" s="408"/>
      <c r="S155" s="408"/>
      <c r="T155" s="409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9" t="s">
        <v>232</v>
      </c>
      <c r="AG155" s="81"/>
      <c r="AJ155" s="87" t="s">
        <v>111</v>
      </c>
      <c r="AK155" s="87">
        <v>18</v>
      </c>
      <c r="BB155" s="200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13"/>
      <c r="B156" s="413"/>
      <c r="C156" s="413"/>
      <c r="D156" s="413"/>
      <c r="E156" s="413"/>
      <c r="F156" s="413"/>
      <c r="G156" s="413"/>
      <c r="H156" s="413"/>
      <c r="I156" s="413"/>
      <c r="J156" s="413"/>
      <c r="K156" s="413"/>
      <c r="L156" s="413"/>
      <c r="M156" s="413"/>
      <c r="N156" s="413"/>
      <c r="O156" s="414"/>
      <c r="P156" s="410" t="s">
        <v>40</v>
      </c>
      <c r="Q156" s="411"/>
      <c r="R156" s="411"/>
      <c r="S156" s="411"/>
      <c r="T156" s="411"/>
      <c r="U156" s="411"/>
      <c r="V156" s="412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13"/>
      <c r="B157" s="413"/>
      <c r="C157" s="413"/>
      <c r="D157" s="413"/>
      <c r="E157" s="413"/>
      <c r="F157" s="413"/>
      <c r="G157" s="413"/>
      <c r="H157" s="413"/>
      <c r="I157" s="413"/>
      <c r="J157" s="413"/>
      <c r="K157" s="413"/>
      <c r="L157" s="413"/>
      <c r="M157" s="413"/>
      <c r="N157" s="413"/>
      <c r="O157" s="414"/>
      <c r="P157" s="410" t="s">
        <v>40</v>
      </c>
      <c r="Q157" s="411"/>
      <c r="R157" s="411"/>
      <c r="S157" s="411"/>
      <c r="T157" s="411"/>
      <c r="U157" s="411"/>
      <c r="V157" s="412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404" t="s">
        <v>270</v>
      </c>
      <c r="B158" s="404"/>
      <c r="C158" s="404"/>
      <c r="D158" s="404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4"/>
      <c r="P158" s="404"/>
      <c r="Q158" s="404"/>
      <c r="R158" s="404"/>
      <c r="S158" s="404"/>
      <c r="T158" s="404"/>
      <c r="U158" s="404"/>
      <c r="V158" s="404"/>
      <c r="W158" s="404"/>
      <c r="X158" s="404"/>
      <c r="Y158" s="404"/>
      <c r="Z158" s="404"/>
      <c r="AA158" s="65"/>
      <c r="AB158" s="65"/>
      <c r="AC158" s="82"/>
    </row>
    <row r="159" spans="1:68" ht="14.25" customHeight="1" x14ac:dyDescent="0.25">
      <c r="A159" s="405" t="s">
        <v>82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66"/>
      <c r="AB159" s="66"/>
      <c r="AC159" s="83"/>
    </row>
    <row r="160" spans="1:68" ht="16.5" customHeight="1" x14ac:dyDescent="0.25">
      <c r="A160" s="63" t="s">
        <v>271</v>
      </c>
      <c r="B160" s="63" t="s">
        <v>272</v>
      </c>
      <c r="C160" s="36">
        <v>4301071062</v>
      </c>
      <c r="D160" s="406">
        <v>4607111036384</v>
      </c>
      <c r="E160" s="406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180</v>
      </c>
      <c r="P160" s="470" t="s">
        <v>273</v>
      </c>
      <c r="Q160" s="408"/>
      <c r="R160" s="408"/>
      <c r="S160" s="408"/>
      <c r="T160" s="40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274</v>
      </c>
      <c r="AG160" s="81"/>
      <c r="AJ160" s="87" t="s">
        <v>89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275</v>
      </c>
      <c r="B161" s="63" t="s">
        <v>276</v>
      </c>
      <c r="C161" s="36">
        <v>4301071056</v>
      </c>
      <c r="D161" s="406">
        <v>4640242180250</v>
      </c>
      <c r="E161" s="406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180</v>
      </c>
      <c r="P161" s="471" t="s">
        <v>277</v>
      </c>
      <c r="Q161" s="408"/>
      <c r="R161" s="408"/>
      <c r="S161" s="408"/>
      <c r="T161" s="409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278</v>
      </c>
      <c r="AG161" s="81"/>
      <c r="AJ161" s="87" t="s">
        <v>89</v>
      </c>
      <c r="AK161" s="87">
        <v>1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4301071050</v>
      </c>
      <c r="D162" s="406">
        <v>4607111036216</v>
      </c>
      <c r="E162" s="406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7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408"/>
      <c r="R162" s="408"/>
      <c r="S162" s="408"/>
      <c r="T162" s="40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5" t="s">
        <v>281</v>
      </c>
      <c r="AG162" s="81"/>
      <c r="AJ162" s="87" t="s">
        <v>89</v>
      </c>
      <c r="AK162" s="87">
        <v>1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282</v>
      </c>
      <c r="B163" s="63" t="s">
        <v>283</v>
      </c>
      <c r="C163" s="36">
        <v>4301071061</v>
      </c>
      <c r="D163" s="406">
        <v>4607111036278</v>
      </c>
      <c r="E163" s="406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7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408"/>
      <c r="R163" s="408"/>
      <c r="S163" s="408"/>
      <c r="T163" s="4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7" t="s">
        <v>284</v>
      </c>
      <c r="AG163" s="81"/>
      <c r="AJ163" s="87" t="s">
        <v>89</v>
      </c>
      <c r="AK163" s="87">
        <v>1</v>
      </c>
      <c r="BB163" s="20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3"/>
      <c r="O164" s="414"/>
      <c r="P164" s="410" t="s">
        <v>40</v>
      </c>
      <c r="Q164" s="411"/>
      <c r="R164" s="411"/>
      <c r="S164" s="411"/>
      <c r="T164" s="411"/>
      <c r="U164" s="411"/>
      <c r="V164" s="412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4"/>
      <c r="P165" s="410" t="s">
        <v>40</v>
      </c>
      <c r="Q165" s="411"/>
      <c r="R165" s="411"/>
      <c r="S165" s="411"/>
      <c r="T165" s="411"/>
      <c r="U165" s="411"/>
      <c r="V165" s="412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405" t="s">
        <v>285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405"/>
      <c r="AA166" s="66"/>
      <c r="AB166" s="66"/>
      <c r="AC166" s="83"/>
    </row>
    <row r="167" spans="1:68" ht="27" customHeight="1" x14ac:dyDescent="0.25">
      <c r="A167" s="63" t="s">
        <v>286</v>
      </c>
      <c r="B167" s="63" t="s">
        <v>287</v>
      </c>
      <c r="C167" s="36">
        <v>4301080153</v>
      </c>
      <c r="D167" s="406">
        <v>4607111036827</v>
      </c>
      <c r="E167" s="406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90</v>
      </c>
      <c r="P167" s="4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408"/>
      <c r="R167" s="408"/>
      <c r="S167" s="408"/>
      <c r="T167" s="40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288</v>
      </c>
      <c r="AG167" s="81"/>
      <c r="AJ167" s="87" t="s">
        <v>89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289</v>
      </c>
      <c r="B168" s="63" t="s">
        <v>290</v>
      </c>
      <c r="C168" s="36">
        <v>4301080154</v>
      </c>
      <c r="D168" s="406">
        <v>4607111036834</v>
      </c>
      <c r="E168" s="406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408"/>
      <c r="R168" s="408"/>
      <c r="S168" s="408"/>
      <c r="T168" s="40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11" t="s">
        <v>288</v>
      </c>
      <c r="AG168" s="81"/>
      <c r="AJ168" s="87" t="s">
        <v>89</v>
      </c>
      <c r="AK168" s="87">
        <v>1</v>
      </c>
      <c r="BB168" s="21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13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3"/>
      <c r="O169" s="414"/>
      <c r="P169" s="410" t="s">
        <v>40</v>
      </c>
      <c r="Q169" s="411"/>
      <c r="R169" s="411"/>
      <c r="S169" s="411"/>
      <c r="T169" s="411"/>
      <c r="U169" s="411"/>
      <c r="V169" s="412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3"/>
      <c r="O170" s="414"/>
      <c r="P170" s="410" t="s">
        <v>40</v>
      </c>
      <c r="Q170" s="411"/>
      <c r="R170" s="411"/>
      <c r="S170" s="411"/>
      <c r="T170" s="411"/>
      <c r="U170" s="411"/>
      <c r="V170" s="412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403" t="s">
        <v>291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403"/>
      <c r="AA171" s="54"/>
      <c r="AB171" s="54"/>
      <c r="AC171" s="54"/>
    </row>
    <row r="172" spans="1:68" ht="16.5" customHeight="1" x14ac:dyDescent="0.25">
      <c r="A172" s="404" t="s">
        <v>292</v>
      </c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4"/>
      <c r="P172" s="404"/>
      <c r="Q172" s="404"/>
      <c r="R172" s="404"/>
      <c r="S172" s="404"/>
      <c r="T172" s="404"/>
      <c r="U172" s="404"/>
      <c r="V172" s="404"/>
      <c r="W172" s="404"/>
      <c r="X172" s="404"/>
      <c r="Y172" s="404"/>
      <c r="Z172" s="404"/>
      <c r="AA172" s="65"/>
      <c r="AB172" s="65"/>
      <c r="AC172" s="82"/>
    </row>
    <row r="173" spans="1:68" ht="14.25" customHeight="1" x14ac:dyDescent="0.25">
      <c r="A173" s="405" t="s">
        <v>91</v>
      </c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5"/>
      <c r="S173" s="405"/>
      <c r="T173" s="405"/>
      <c r="U173" s="405"/>
      <c r="V173" s="405"/>
      <c r="W173" s="405"/>
      <c r="X173" s="405"/>
      <c r="Y173" s="405"/>
      <c r="Z173" s="405"/>
      <c r="AA173" s="66"/>
      <c r="AB173" s="66"/>
      <c r="AC173" s="83"/>
    </row>
    <row r="174" spans="1:68" ht="27" customHeight="1" x14ac:dyDescent="0.25">
      <c r="A174" s="63" t="s">
        <v>293</v>
      </c>
      <c r="B174" s="63" t="s">
        <v>294</v>
      </c>
      <c r="C174" s="36">
        <v>4301132097</v>
      </c>
      <c r="D174" s="406">
        <v>4607111035721</v>
      </c>
      <c r="E174" s="406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96</v>
      </c>
      <c r="L174" s="37" t="s">
        <v>126</v>
      </c>
      <c r="M174" s="38" t="s">
        <v>86</v>
      </c>
      <c r="N174" s="38"/>
      <c r="O174" s="37">
        <v>365</v>
      </c>
      <c r="P174" s="47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408"/>
      <c r="R174" s="408"/>
      <c r="S174" s="408"/>
      <c r="T174" s="409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295</v>
      </c>
      <c r="AG174" s="81"/>
      <c r="AJ174" s="87" t="s">
        <v>127</v>
      </c>
      <c r="AK174" s="87">
        <v>70</v>
      </c>
      <c r="BB174" s="214" t="s">
        <v>95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296</v>
      </c>
      <c r="B175" s="63" t="s">
        <v>297</v>
      </c>
      <c r="C175" s="36">
        <v>4301132100</v>
      </c>
      <c r="D175" s="406">
        <v>4607111035691</v>
      </c>
      <c r="E175" s="406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96</v>
      </c>
      <c r="L175" s="37" t="s">
        <v>126</v>
      </c>
      <c r="M175" s="38" t="s">
        <v>86</v>
      </c>
      <c r="N175" s="38"/>
      <c r="O175" s="37">
        <v>365</v>
      </c>
      <c r="P175" s="47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408"/>
      <c r="R175" s="408"/>
      <c r="S175" s="408"/>
      <c r="T175" s="4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298</v>
      </c>
      <c r="AG175" s="81"/>
      <c r="AJ175" s="87" t="s">
        <v>127</v>
      </c>
      <c r="AK175" s="87">
        <v>70</v>
      </c>
      <c r="BB175" s="21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299</v>
      </c>
      <c r="B176" s="63" t="s">
        <v>300</v>
      </c>
      <c r="C176" s="36">
        <v>4301132079</v>
      </c>
      <c r="D176" s="406">
        <v>4607111038487</v>
      </c>
      <c r="E176" s="406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96</v>
      </c>
      <c r="L176" s="37" t="s">
        <v>110</v>
      </c>
      <c r="M176" s="38" t="s">
        <v>86</v>
      </c>
      <c r="N176" s="38"/>
      <c r="O176" s="37">
        <v>180</v>
      </c>
      <c r="P176" s="47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408"/>
      <c r="R176" s="408"/>
      <c r="S176" s="408"/>
      <c r="T176" s="40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7" t="s">
        <v>301</v>
      </c>
      <c r="AG176" s="81"/>
      <c r="AJ176" s="87" t="s">
        <v>111</v>
      </c>
      <c r="AK176" s="87">
        <v>14</v>
      </c>
      <c r="BB176" s="218" t="s">
        <v>95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3"/>
      <c r="B177" s="413"/>
      <c r="C177" s="413"/>
      <c r="D177" s="413"/>
      <c r="E177" s="413"/>
      <c r="F177" s="413"/>
      <c r="G177" s="413"/>
      <c r="H177" s="413"/>
      <c r="I177" s="413"/>
      <c r="J177" s="413"/>
      <c r="K177" s="413"/>
      <c r="L177" s="413"/>
      <c r="M177" s="413"/>
      <c r="N177" s="413"/>
      <c r="O177" s="414"/>
      <c r="P177" s="410" t="s">
        <v>40</v>
      </c>
      <c r="Q177" s="411"/>
      <c r="R177" s="411"/>
      <c r="S177" s="411"/>
      <c r="T177" s="411"/>
      <c r="U177" s="411"/>
      <c r="V177" s="412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413"/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4"/>
      <c r="P178" s="410" t="s">
        <v>40</v>
      </c>
      <c r="Q178" s="411"/>
      <c r="R178" s="411"/>
      <c r="S178" s="411"/>
      <c r="T178" s="411"/>
      <c r="U178" s="411"/>
      <c r="V178" s="412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405" t="s">
        <v>302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66"/>
      <c r="AB179" s="66"/>
      <c r="AC179" s="83"/>
    </row>
    <row r="180" spans="1:68" ht="27" customHeight="1" x14ac:dyDescent="0.25">
      <c r="A180" s="63" t="s">
        <v>303</v>
      </c>
      <c r="B180" s="63" t="s">
        <v>304</v>
      </c>
      <c r="C180" s="36">
        <v>4301051855</v>
      </c>
      <c r="D180" s="406">
        <v>4680115885875</v>
      </c>
      <c r="E180" s="406"/>
      <c r="F180" s="62">
        <v>1</v>
      </c>
      <c r="G180" s="37">
        <v>9</v>
      </c>
      <c r="H180" s="62">
        <v>9</v>
      </c>
      <c r="I180" s="62">
        <v>9.48</v>
      </c>
      <c r="J180" s="37">
        <v>56</v>
      </c>
      <c r="K180" s="37" t="s">
        <v>309</v>
      </c>
      <c r="L180" s="37" t="s">
        <v>88</v>
      </c>
      <c r="M180" s="38" t="s">
        <v>308</v>
      </c>
      <c r="N180" s="38"/>
      <c r="O180" s="37">
        <v>365</v>
      </c>
      <c r="P180" s="479" t="s">
        <v>305</v>
      </c>
      <c r="Q180" s="408"/>
      <c r="R180" s="408"/>
      <c r="S180" s="408"/>
      <c r="T180" s="409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IFERROR(IF(X180="","",X180*0.02175),"")</f>
        <v>0</v>
      </c>
      <c r="AA180" s="68" t="s">
        <v>46</v>
      </c>
      <c r="AB180" s="69" t="s">
        <v>46</v>
      </c>
      <c r="AC180" s="219" t="s">
        <v>306</v>
      </c>
      <c r="AG180" s="81"/>
      <c r="AJ180" s="87" t="s">
        <v>89</v>
      </c>
      <c r="AK180" s="87">
        <v>1</v>
      </c>
      <c r="BB180" s="220" t="s">
        <v>307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13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4"/>
      <c r="P181" s="410" t="s">
        <v>40</v>
      </c>
      <c r="Q181" s="411"/>
      <c r="R181" s="411"/>
      <c r="S181" s="411"/>
      <c r="T181" s="411"/>
      <c r="U181" s="411"/>
      <c r="V181" s="412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413"/>
      <c r="B182" s="413"/>
      <c r="C182" s="413"/>
      <c r="D182" s="413"/>
      <c r="E182" s="413"/>
      <c r="F182" s="413"/>
      <c r="G182" s="413"/>
      <c r="H182" s="413"/>
      <c r="I182" s="413"/>
      <c r="J182" s="413"/>
      <c r="K182" s="413"/>
      <c r="L182" s="413"/>
      <c r="M182" s="413"/>
      <c r="N182" s="413"/>
      <c r="O182" s="414"/>
      <c r="P182" s="410" t="s">
        <v>40</v>
      </c>
      <c r="Q182" s="411"/>
      <c r="R182" s="411"/>
      <c r="S182" s="411"/>
      <c r="T182" s="411"/>
      <c r="U182" s="411"/>
      <c r="V182" s="412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27.75" customHeight="1" x14ac:dyDescent="0.2">
      <c r="A183" s="403" t="s">
        <v>310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403"/>
      <c r="AA183" s="54"/>
      <c r="AB183" s="54"/>
      <c r="AC183" s="54"/>
    </row>
    <row r="184" spans="1:68" ht="16.5" customHeight="1" x14ac:dyDescent="0.25">
      <c r="A184" s="404" t="s">
        <v>311</v>
      </c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404"/>
      <c r="Z184" s="404"/>
      <c r="AA184" s="65"/>
      <c r="AB184" s="65"/>
      <c r="AC184" s="82"/>
    </row>
    <row r="185" spans="1:68" ht="14.25" customHeight="1" x14ac:dyDescent="0.25">
      <c r="A185" s="405" t="s">
        <v>155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66"/>
      <c r="AB185" s="66"/>
      <c r="AC185" s="83"/>
    </row>
    <row r="186" spans="1:68" ht="27" customHeight="1" x14ac:dyDescent="0.25">
      <c r="A186" s="63" t="s">
        <v>312</v>
      </c>
      <c r="B186" s="63" t="s">
        <v>313</v>
      </c>
      <c r="C186" s="36">
        <v>4301135681</v>
      </c>
      <c r="D186" s="406">
        <v>4620207490143</v>
      </c>
      <c r="E186" s="406"/>
      <c r="F186" s="62">
        <v>0.22</v>
      </c>
      <c r="G186" s="37">
        <v>12</v>
      </c>
      <c r="H186" s="62">
        <v>2.64</v>
      </c>
      <c r="I186" s="62">
        <v>3.3435999999999999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80" t="s">
        <v>314</v>
      </c>
      <c r="Q186" s="408"/>
      <c r="R186" s="408"/>
      <c r="S186" s="408"/>
      <c r="T186" s="40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190</v>
      </c>
      <c r="AC186" s="221" t="s">
        <v>315</v>
      </c>
      <c r="AG186" s="81"/>
      <c r="AJ186" s="87" t="s">
        <v>89</v>
      </c>
      <c r="AK186" s="87">
        <v>1</v>
      </c>
      <c r="BB186" s="22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316</v>
      </c>
      <c r="B187" s="63" t="s">
        <v>317</v>
      </c>
      <c r="C187" s="36">
        <v>4301135707</v>
      </c>
      <c r="D187" s="406">
        <v>4620207490198</v>
      </c>
      <c r="E187" s="40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408"/>
      <c r="R187" s="408"/>
      <c r="S187" s="408"/>
      <c r="T187" s="40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318</v>
      </c>
      <c r="AG187" s="81"/>
      <c r="AJ187" s="87" t="s">
        <v>89</v>
      </c>
      <c r="AK187" s="87">
        <v>1</v>
      </c>
      <c r="BB187" s="22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4301135719</v>
      </c>
      <c r="D188" s="406">
        <v>4620207490235</v>
      </c>
      <c r="E188" s="406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8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408"/>
      <c r="R188" s="408"/>
      <c r="S188" s="408"/>
      <c r="T188" s="40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321</v>
      </c>
      <c r="AG188" s="81"/>
      <c r="AJ188" s="87" t="s">
        <v>89</v>
      </c>
      <c r="AK188" s="87">
        <v>1</v>
      </c>
      <c r="BB188" s="22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4301135697</v>
      </c>
      <c r="D189" s="406">
        <v>4620207490259</v>
      </c>
      <c r="E189" s="406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408"/>
      <c r="R189" s="408"/>
      <c r="S189" s="408"/>
      <c r="T189" s="40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13"/>
      <c r="B190" s="413"/>
      <c r="C190" s="413"/>
      <c r="D190" s="413"/>
      <c r="E190" s="413"/>
      <c r="F190" s="413"/>
      <c r="G190" s="413"/>
      <c r="H190" s="413"/>
      <c r="I190" s="413"/>
      <c r="J190" s="413"/>
      <c r="K190" s="413"/>
      <c r="L190" s="413"/>
      <c r="M190" s="413"/>
      <c r="N190" s="413"/>
      <c r="O190" s="414"/>
      <c r="P190" s="410" t="s">
        <v>40</v>
      </c>
      <c r="Q190" s="411"/>
      <c r="R190" s="411"/>
      <c r="S190" s="411"/>
      <c r="T190" s="411"/>
      <c r="U190" s="411"/>
      <c r="V190" s="412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413"/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4"/>
      <c r="P191" s="410" t="s">
        <v>40</v>
      </c>
      <c r="Q191" s="411"/>
      <c r="R191" s="411"/>
      <c r="S191" s="411"/>
      <c r="T191" s="411"/>
      <c r="U191" s="411"/>
      <c r="V191" s="412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404" t="s">
        <v>324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65"/>
      <c r="AB192" s="65"/>
      <c r="AC192" s="82"/>
    </row>
    <row r="193" spans="1:68" ht="14.25" customHeight="1" x14ac:dyDescent="0.25">
      <c r="A193" s="405" t="s">
        <v>82</v>
      </c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5"/>
      <c r="S193" s="405"/>
      <c r="T193" s="405"/>
      <c r="U193" s="405"/>
      <c r="V193" s="405"/>
      <c r="W193" s="405"/>
      <c r="X193" s="405"/>
      <c r="Y193" s="405"/>
      <c r="Z193" s="405"/>
      <c r="AA193" s="66"/>
      <c r="AB193" s="66"/>
      <c r="AC193" s="83"/>
    </row>
    <row r="194" spans="1:68" ht="16.5" customHeight="1" x14ac:dyDescent="0.25">
      <c r="A194" s="63" t="s">
        <v>325</v>
      </c>
      <c r="B194" s="63" t="s">
        <v>326</v>
      </c>
      <c r="C194" s="36">
        <v>4301070948</v>
      </c>
      <c r="D194" s="406">
        <v>4607111037022</v>
      </c>
      <c r="E194" s="406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126</v>
      </c>
      <c r="M194" s="38" t="s">
        <v>86</v>
      </c>
      <c r="N194" s="38"/>
      <c r="O194" s="37">
        <v>180</v>
      </c>
      <c r="P194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408"/>
      <c r="R194" s="408"/>
      <c r="S194" s="408"/>
      <c r="T194" s="40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327</v>
      </c>
      <c r="AG194" s="81"/>
      <c r="AJ194" s="87" t="s">
        <v>127</v>
      </c>
      <c r="AK194" s="87">
        <v>84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4301070990</v>
      </c>
      <c r="D195" s="406">
        <v>4607111038494</v>
      </c>
      <c r="E195" s="406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408"/>
      <c r="R195" s="408"/>
      <c r="S195" s="408"/>
      <c r="T195" s="40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330</v>
      </c>
      <c r="AG195" s="81"/>
      <c r="AJ195" s="87" t="s">
        <v>89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4301070966</v>
      </c>
      <c r="D196" s="406">
        <v>4607111038135</v>
      </c>
      <c r="E196" s="406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110</v>
      </c>
      <c r="M196" s="38" t="s">
        <v>86</v>
      </c>
      <c r="N196" s="38"/>
      <c r="O196" s="37">
        <v>180</v>
      </c>
      <c r="P196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408"/>
      <c r="R196" s="408"/>
      <c r="S196" s="408"/>
      <c r="T196" s="409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33" t="s">
        <v>333</v>
      </c>
      <c r="AG196" s="81"/>
      <c r="AJ196" s="87" t="s">
        <v>111</v>
      </c>
      <c r="AK196" s="87">
        <v>12</v>
      </c>
      <c r="BB196" s="23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13"/>
      <c r="B197" s="413"/>
      <c r="C197" s="413"/>
      <c r="D197" s="413"/>
      <c r="E197" s="413"/>
      <c r="F197" s="413"/>
      <c r="G197" s="413"/>
      <c r="H197" s="413"/>
      <c r="I197" s="413"/>
      <c r="J197" s="413"/>
      <c r="K197" s="413"/>
      <c r="L197" s="413"/>
      <c r="M197" s="413"/>
      <c r="N197" s="413"/>
      <c r="O197" s="414"/>
      <c r="P197" s="410" t="s">
        <v>40</v>
      </c>
      <c r="Q197" s="411"/>
      <c r="R197" s="411"/>
      <c r="S197" s="411"/>
      <c r="T197" s="411"/>
      <c r="U197" s="411"/>
      <c r="V197" s="412"/>
      <c r="W197" s="42" t="s">
        <v>39</v>
      </c>
      <c r="X197" s="43">
        <f>IFERROR(SUM(X194:X196),"0")</f>
        <v>0</v>
      </c>
      <c r="Y197" s="43">
        <f>IFERROR(SUM(Y194:Y196),"0")</f>
        <v>0</v>
      </c>
      <c r="Z197" s="43">
        <f>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413"/>
      <c r="B198" s="413"/>
      <c r="C198" s="413"/>
      <c r="D198" s="413"/>
      <c r="E198" s="413"/>
      <c r="F198" s="413"/>
      <c r="G198" s="413"/>
      <c r="H198" s="413"/>
      <c r="I198" s="413"/>
      <c r="J198" s="413"/>
      <c r="K198" s="413"/>
      <c r="L198" s="413"/>
      <c r="M198" s="413"/>
      <c r="N198" s="413"/>
      <c r="O198" s="414"/>
      <c r="P198" s="410" t="s">
        <v>40</v>
      </c>
      <c r="Q198" s="411"/>
      <c r="R198" s="411"/>
      <c r="S198" s="411"/>
      <c r="T198" s="411"/>
      <c r="U198" s="411"/>
      <c r="V198" s="412"/>
      <c r="W198" s="42" t="s">
        <v>0</v>
      </c>
      <c r="X198" s="43">
        <f>IFERROR(SUMPRODUCT(X194:X196*H194:H196),"0")</f>
        <v>0</v>
      </c>
      <c r="Y198" s="43">
        <f>IFERROR(SUMPRODUCT(Y194:Y196*H194:H196),"0")</f>
        <v>0</v>
      </c>
      <c r="Z198" s="42"/>
      <c r="AA198" s="67"/>
      <c r="AB198" s="67"/>
      <c r="AC198" s="67"/>
    </row>
    <row r="199" spans="1:68" ht="16.5" customHeight="1" x14ac:dyDescent="0.25">
      <c r="A199" s="404" t="s">
        <v>334</v>
      </c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4"/>
      <c r="X199" s="404"/>
      <c r="Y199" s="404"/>
      <c r="Z199" s="404"/>
      <c r="AA199" s="65"/>
      <c r="AB199" s="65"/>
      <c r="AC199" s="82"/>
    </row>
    <row r="200" spans="1:68" ht="14.25" customHeight="1" x14ac:dyDescent="0.25">
      <c r="A200" s="405" t="s">
        <v>82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405"/>
      <c r="AA200" s="66"/>
      <c r="AB200" s="66"/>
      <c r="AC200" s="83"/>
    </row>
    <row r="201" spans="1:68" ht="27" customHeight="1" x14ac:dyDescent="0.25">
      <c r="A201" s="63" t="s">
        <v>335</v>
      </c>
      <c r="B201" s="63" t="s">
        <v>336</v>
      </c>
      <c r="C201" s="36">
        <v>4301070996</v>
      </c>
      <c r="D201" s="406">
        <v>4607111038654</v>
      </c>
      <c r="E201" s="406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8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408"/>
      <c r="R201" s="408"/>
      <c r="S201" s="408"/>
      <c r="T201" s="409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18">IFERROR(IF(X201="","",X201),"")</f>
        <v>0</v>
      </c>
      <c r="Z201" s="41">
        <f t="shared" ref="Z201:Z206" si="19">IFERROR(IF(X201="","",X201*0.0155),"")</f>
        <v>0</v>
      </c>
      <c r="AA201" s="68" t="s">
        <v>46</v>
      </c>
      <c r="AB201" s="69" t="s">
        <v>46</v>
      </c>
      <c r="AC201" s="235" t="s">
        <v>337</v>
      </c>
      <c r="AG201" s="81"/>
      <c r="AJ201" s="87" t="s">
        <v>89</v>
      </c>
      <c r="AK201" s="87">
        <v>1</v>
      </c>
      <c r="BB201" s="236" t="s">
        <v>70</v>
      </c>
      <c r="BM201" s="81">
        <f t="shared" ref="BM201:BM206" si="20">IFERROR(X201*I201,"0")</f>
        <v>0</v>
      </c>
      <c r="BN201" s="81">
        <f t="shared" ref="BN201:BN206" si="21">IFERROR(Y201*I201,"0")</f>
        <v>0</v>
      </c>
      <c r="BO201" s="81">
        <f t="shared" ref="BO201:BO206" si="22">IFERROR(X201/J201,"0")</f>
        <v>0</v>
      </c>
      <c r="BP201" s="81">
        <f t="shared" ref="BP201:BP206" si="23">IFERROR(Y201/J201,"0")</f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4301070997</v>
      </c>
      <c r="D202" s="406">
        <v>4607111038586</v>
      </c>
      <c r="E202" s="406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87</v>
      </c>
      <c r="L202" s="37" t="s">
        <v>110</v>
      </c>
      <c r="M202" s="38" t="s">
        <v>86</v>
      </c>
      <c r="N202" s="38"/>
      <c r="O202" s="37">
        <v>180</v>
      </c>
      <c r="P202" s="4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408"/>
      <c r="R202" s="408"/>
      <c r="S202" s="408"/>
      <c r="T202" s="409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337</v>
      </c>
      <c r="AG202" s="81"/>
      <c r="AJ202" s="87" t="s">
        <v>111</v>
      </c>
      <c r="AK202" s="87">
        <v>12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4301070962</v>
      </c>
      <c r="D203" s="406">
        <v>4607111038609</v>
      </c>
      <c r="E203" s="406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8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408"/>
      <c r="R203" s="408"/>
      <c r="S203" s="408"/>
      <c r="T203" s="409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342</v>
      </c>
      <c r="AG203" s="81"/>
      <c r="AJ203" s="87" t="s">
        <v>89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343</v>
      </c>
      <c r="B204" s="63" t="s">
        <v>344</v>
      </c>
      <c r="C204" s="36">
        <v>4301070963</v>
      </c>
      <c r="D204" s="406">
        <v>4607111038630</v>
      </c>
      <c r="E204" s="406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408"/>
      <c r="R204" s="408"/>
      <c r="S204" s="408"/>
      <c r="T204" s="409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342</v>
      </c>
      <c r="AG204" s="81"/>
      <c r="AJ204" s="87" t="s">
        <v>89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345</v>
      </c>
      <c r="B205" s="63" t="s">
        <v>346</v>
      </c>
      <c r="C205" s="36">
        <v>4301070959</v>
      </c>
      <c r="D205" s="406">
        <v>4607111038616</v>
      </c>
      <c r="E205" s="406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408"/>
      <c r="R205" s="408"/>
      <c r="S205" s="408"/>
      <c r="T205" s="409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337</v>
      </c>
      <c r="AG205" s="81"/>
      <c r="AJ205" s="87" t="s">
        <v>89</v>
      </c>
      <c r="AK205" s="87">
        <v>1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347</v>
      </c>
      <c r="B206" s="63" t="s">
        <v>348</v>
      </c>
      <c r="C206" s="36">
        <v>4301070960</v>
      </c>
      <c r="D206" s="406">
        <v>4607111038623</v>
      </c>
      <c r="E206" s="406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110</v>
      </c>
      <c r="M206" s="38" t="s">
        <v>86</v>
      </c>
      <c r="N206" s="38"/>
      <c r="O206" s="37">
        <v>180</v>
      </c>
      <c r="P206" s="4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408"/>
      <c r="R206" s="408"/>
      <c r="S206" s="408"/>
      <c r="T206" s="409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45" t="s">
        <v>337</v>
      </c>
      <c r="AG206" s="81"/>
      <c r="AJ206" s="87" t="s">
        <v>111</v>
      </c>
      <c r="AK206" s="87">
        <v>12</v>
      </c>
      <c r="BB206" s="24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x14ac:dyDescent="0.2">
      <c r="A207" s="413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4"/>
      <c r="P207" s="410" t="s">
        <v>40</v>
      </c>
      <c r="Q207" s="411"/>
      <c r="R207" s="411"/>
      <c r="S207" s="411"/>
      <c r="T207" s="411"/>
      <c r="U207" s="411"/>
      <c r="V207" s="412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13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4"/>
      <c r="P208" s="410" t="s">
        <v>40</v>
      </c>
      <c r="Q208" s="411"/>
      <c r="R208" s="411"/>
      <c r="S208" s="411"/>
      <c r="T208" s="411"/>
      <c r="U208" s="411"/>
      <c r="V208" s="412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customHeight="1" x14ac:dyDescent="0.25">
      <c r="A209" s="404" t="s">
        <v>349</v>
      </c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4"/>
      <c r="P209" s="404"/>
      <c r="Q209" s="404"/>
      <c r="R209" s="404"/>
      <c r="S209" s="404"/>
      <c r="T209" s="404"/>
      <c r="U209" s="404"/>
      <c r="V209" s="404"/>
      <c r="W209" s="404"/>
      <c r="X209" s="404"/>
      <c r="Y209" s="404"/>
      <c r="Z209" s="404"/>
      <c r="AA209" s="65"/>
      <c r="AB209" s="65"/>
      <c r="AC209" s="82"/>
    </row>
    <row r="210" spans="1:68" ht="14.25" customHeight="1" x14ac:dyDescent="0.25">
      <c r="A210" s="405" t="s">
        <v>82</v>
      </c>
      <c r="B210" s="405"/>
      <c r="C210" s="405"/>
      <c r="D210" s="405"/>
      <c r="E210" s="405"/>
      <c r="F210" s="405"/>
      <c r="G210" s="405"/>
      <c r="H210" s="405"/>
      <c r="I210" s="405"/>
      <c r="J210" s="405"/>
      <c r="K210" s="405"/>
      <c r="L210" s="405"/>
      <c r="M210" s="405"/>
      <c r="N210" s="405"/>
      <c r="O210" s="405"/>
      <c r="P210" s="405"/>
      <c r="Q210" s="405"/>
      <c r="R210" s="405"/>
      <c r="S210" s="405"/>
      <c r="T210" s="405"/>
      <c r="U210" s="405"/>
      <c r="V210" s="405"/>
      <c r="W210" s="405"/>
      <c r="X210" s="405"/>
      <c r="Y210" s="405"/>
      <c r="Z210" s="405"/>
      <c r="AA210" s="66"/>
      <c r="AB210" s="66"/>
      <c r="AC210" s="83"/>
    </row>
    <row r="211" spans="1:68" ht="27" customHeight="1" x14ac:dyDescent="0.25">
      <c r="A211" s="63" t="s">
        <v>350</v>
      </c>
      <c r="B211" s="63" t="s">
        <v>351</v>
      </c>
      <c r="C211" s="36">
        <v>4301070915</v>
      </c>
      <c r="D211" s="406">
        <v>4607111035882</v>
      </c>
      <c r="E211" s="406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408"/>
      <c r="R211" s="408"/>
      <c r="S211" s="408"/>
      <c r="T211" s="40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352</v>
      </c>
      <c r="AG211" s="81"/>
      <c r="AJ211" s="87" t="s">
        <v>89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4301070921</v>
      </c>
      <c r="D212" s="406">
        <v>4607111035905</v>
      </c>
      <c r="E212" s="406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408"/>
      <c r="R212" s="408"/>
      <c r="S212" s="408"/>
      <c r="T212" s="409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352</v>
      </c>
      <c r="AG212" s="81"/>
      <c r="AJ212" s="87" t="s">
        <v>89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4301070917</v>
      </c>
      <c r="D213" s="406">
        <v>4607111035912</v>
      </c>
      <c r="E213" s="406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408"/>
      <c r="R213" s="408"/>
      <c r="S213" s="408"/>
      <c r="T213" s="409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357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4301070920</v>
      </c>
      <c r="D214" s="406">
        <v>4607111035929</v>
      </c>
      <c r="E214" s="406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87</v>
      </c>
      <c r="L214" s="37" t="s">
        <v>126</v>
      </c>
      <c r="M214" s="38" t="s">
        <v>86</v>
      </c>
      <c r="N214" s="38"/>
      <c r="O214" s="37">
        <v>180</v>
      </c>
      <c r="P214" s="4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408"/>
      <c r="R214" s="408"/>
      <c r="S214" s="408"/>
      <c r="T214" s="409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357</v>
      </c>
      <c r="AG214" s="81"/>
      <c r="AJ214" s="87" t="s">
        <v>127</v>
      </c>
      <c r="AK214" s="87">
        <v>84</v>
      </c>
      <c r="BB214" s="25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413"/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4"/>
      <c r="P215" s="410" t="s">
        <v>40</v>
      </c>
      <c r="Q215" s="411"/>
      <c r="R215" s="411"/>
      <c r="S215" s="411"/>
      <c r="T215" s="411"/>
      <c r="U215" s="411"/>
      <c r="V215" s="412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413"/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4"/>
      <c r="P216" s="410" t="s">
        <v>40</v>
      </c>
      <c r="Q216" s="411"/>
      <c r="R216" s="411"/>
      <c r="S216" s="411"/>
      <c r="T216" s="411"/>
      <c r="U216" s="411"/>
      <c r="V216" s="412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customHeight="1" x14ac:dyDescent="0.25">
      <c r="A217" s="404" t="s">
        <v>360</v>
      </c>
      <c r="B217" s="404"/>
      <c r="C217" s="404"/>
      <c r="D217" s="404"/>
      <c r="E217" s="404"/>
      <c r="F217" s="404"/>
      <c r="G217" s="404"/>
      <c r="H217" s="404"/>
      <c r="I217" s="404"/>
      <c r="J217" s="404"/>
      <c r="K217" s="404"/>
      <c r="L217" s="404"/>
      <c r="M217" s="404"/>
      <c r="N217" s="404"/>
      <c r="O217" s="404"/>
      <c r="P217" s="404"/>
      <c r="Q217" s="404"/>
      <c r="R217" s="404"/>
      <c r="S217" s="404"/>
      <c r="T217" s="404"/>
      <c r="U217" s="404"/>
      <c r="V217" s="404"/>
      <c r="W217" s="404"/>
      <c r="X217" s="404"/>
      <c r="Y217" s="404"/>
      <c r="Z217" s="404"/>
      <c r="AA217" s="65"/>
      <c r="AB217" s="65"/>
      <c r="AC217" s="82"/>
    </row>
    <row r="218" spans="1:68" ht="14.25" customHeight="1" x14ac:dyDescent="0.25">
      <c r="A218" s="405" t="s">
        <v>82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405"/>
      <c r="AA218" s="66"/>
      <c r="AB218" s="66"/>
      <c r="AC218" s="83"/>
    </row>
    <row r="219" spans="1:68" ht="16.5" customHeight="1" x14ac:dyDescent="0.25">
      <c r="A219" s="63" t="s">
        <v>361</v>
      </c>
      <c r="B219" s="63" t="s">
        <v>362</v>
      </c>
      <c r="C219" s="36">
        <v>4301070912</v>
      </c>
      <c r="D219" s="406">
        <v>4607111037213</v>
      </c>
      <c r="E219" s="406"/>
      <c r="F219" s="62">
        <v>0.4</v>
      </c>
      <c r="G219" s="37">
        <v>8</v>
      </c>
      <c r="H219" s="62">
        <v>3.2</v>
      </c>
      <c r="I219" s="62">
        <v>3.44</v>
      </c>
      <c r="J219" s="37">
        <v>144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9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408"/>
      <c r="R219" s="408"/>
      <c r="S219" s="408"/>
      <c r="T219" s="40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IFERROR(IF(X219="","",X219*0.00866),"")</f>
        <v>0</v>
      </c>
      <c r="AA219" s="68" t="s">
        <v>46</v>
      </c>
      <c r="AB219" s="69" t="s">
        <v>46</v>
      </c>
      <c r="AC219" s="255" t="s">
        <v>363</v>
      </c>
      <c r="AG219" s="81"/>
      <c r="AJ219" s="87" t="s">
        <v>89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13"/>
      <c r="B220" s="413"/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413"/>
      <c r="N220" s="413"/>
      <c r="O220" s="414"/>
      <c r="P220" s="410" t="s">
        <v>40</v>
      </c>
      <c r="Q220" s="411"/>
      <c r="R220" s="411"/>
      <c r="S220" s="411"/>
      <c r="T220" s="411"/>
      <c r="U220" s="411"/>
      <c r="V220" s="412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x14ac:dyDescent="0.2">
      <c r="A221" s="413"/>
      <c r="B221" s="413"/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413"/>
      <c r="N221" s="413"/>
      <c r="O221" s="414"/>
      <c r="P221" s="410" t="s">
        <v>40</v>
      </c>
      <c r="Q221" s="411"/>
      <c r="R221" s="411"/>
      <c r="S221" s="411"/>
      <c r="T221" s="411"/>
      <c r="U221" s="411"/>
      <c r="V221" s="412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customHeight="1" x14ac:dyDescent="0.25">
      <c r="A222" s="404" t="s">
        <v>364</v>
      </c>
      <c r="B222" s="404"/>
      <c r="C222" s="404"/>
      <c r="D222" s="404"/>
      <c r="E222" s="404"/>
      <c r="F222" s="404"/>
      <c r="G222" s="404"/>
      <c r="H222" s="404"/>
      <c r="I222" s="404"/>
      <c r="J222" s="404"/>
      <c r="K222" s="404"/>
      <c r="L222" s="404"/>
      <c r="M222" s="404"/>
      <c r="N222" s="404"/>
      <c r="O222" s="404"/>
      <c r="P222" s="404"/>
      <c r="Q222" s="404"/>
      <c r="R222" s="404"/>
      <c r="S222" s="404"/>
      <c r="T222" s="404"/>
      <c r="U222" s="404"/>
      <c r="V222" s="404"/>
      <c r="W222" s="404"/>
      <c r="X222" s="404"/>
      <c r="Y222" s="404"/>
      <c r="Z222" s="404"/>
      <c r="AA222" s="65"/>
      <c r="AB222" s="65"/>
      <c r="AC222" s="82"/>
    </row>
    <row r="223" spans="1:68" ht="14.25" customHeight="1" x14ac:dyDescent="0.25">
      <c r="A223" s="405" t="s">
        <v>302</v>
      </c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5"/>
      <c r="O223" s="405"/>
      <c r="P223" s="405"/>
      <c r="Q223" s="405"/>
      <c r="R223" s="405"/>
      <c r="S223" s="405"/>
      <c r="T223" s="405"/>
      <c r="U223" s="405"/>
      <c r="V223" s="405"/>
      <c r="W223" s="405"/>
      <c r="X223" s="405"/>
      <c r="Y223" s="405"/>
      <c r="Z223" s="405"/>
      <c r="AA223" s="66"/>
      <c r="AB223" s="66"/>
      <c r="AC223" s="83"/>
    </row>
    <row r="224" spans="1:68" ht="27" customHeight="1" x14ac:dyDescent="0.25">
      <c r="A224" s="63" t="s">
        <v>365</v>
      </c>
      <c r="B224" s="63" t="s">
        <v>366</v>
      </c>
      <c r="C224" s="36">
        <v>4301051320</v>
      </c>
      <c r="D224" s="406">
        <v>4680115881334</v>
      </c>
      <c r="E224" s="406"/>
      <c r="F224" s="62">
        <v>0.33</v>
      </c>
      <c r="G224" s="37">
        <v>6</v>
      </c>
      <c r="H224" s="62">
        <v>1.98</v>
      </c>
      <c r="I224" s="62">
        <v>2.25</v>
      </c>
      <c r="J224" s="37">
        <v>182</v>
      </c>
      <c r="K224" s="37" t="s">
        <v>96</v>
      </c>
      <c r="L224" s="37" t="s">
        <v>88</v>
      </c>
      <c r="M224" s="38" t="s">
        <v>308</v>
      </c>
      <c r="N224" s="38"/>
      <c r="O224" s="37">
        <v>365</v>
      </c>
      <c r="P224" s="49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408"/>
      <c r="R224" s="408"/>
      <c r="S224" s="408"/>
      <c r="T224" s="40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IFERROR(IF(X224="","",X224*0.00651),"")</f>
        <v>0</v>
      </c>
      <c r="AA224" s="68" t="s">
        <v>46</v>
      </c>
      <c r="AB224" s="69" t="s">
        <v>46</v>
      </c>
      <c r="AC224" s="257" t="s">
        <v>367</v>
      </c>
      <c r="AG224" s="81"/>
      <c r="AJ224" s="87" t="s">
        <v>89</v>
      </c>
      <c r="AK224" s="87">
        <v>1</v>
      </c>
      <c r="BB224" s="258" t="s">
        <v>307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3"/>
      <c r="O225" s="414"/>
      <c r="P225" s="410" t="s">
        <v>40</v>
      </c>
      <c r="Q225" s="411"/>
      <c r="R225" s="411"/>
      <c r="S225" s="411"/>
      <c r="T225" s="411"/>
      <c r="U225" s="411"/>
      <c r="V225" s="412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413"/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4"/>
      <c r="P226" s="410" t="s">
        <v>40</v>
      </c>
      <c r="Q226" s="411"/>
      <c r="R226" s="411"/>
      <c r="S226" s="411"/>
      <c r="T226" s="411"/>
      <c r="U226" s="411"/>
      <c r="V226" s="412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404" t="s">
        <v>368</v>
      </c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4"/>
      <c r="P227" s="404"/>
      <c r="Q227" s="404"/>
      <c r="R227" s="404"/>
      <c r="S227" s="404"/>
      <c r="T227" s="404"/>
      <c r="U227" s="404"/>
      <c r="V227" s="404"/>
      <c r="W227" s="404"/>
      <c r="X227" s="404"/>
      <c r="Y227" s="404"/>
      <c r="Z227" s="404"/>
      <c r="AA227" s="65"/>
      <c r="AB227" s="65"/>
      <c r="AC227" s="82"/>
    </row>
    <row r="228" spans="1:68" ht="14.25" customHeight="1" x14ac:dyDescent="0.25">
      <c r="A228" s="405" t="s">
        <v>82</v>
      </c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66"/>
      <c r="AB228" s="66"/>
      <c r="AC228" s="83"/>
    </row>
    <row r="229" spans="1:68" ht="16.5" customHeight="1" x14ac:dyDescent="0.25">
      <c r="A229" s="63" t="s">
        <v>369</v>
      </c>
      <c r="B229" s="63" t="s">
        <v>370</v>
      </c>
      <c r="C229" s="36">
        <v>4301071063</v>
      </c>
      <c r="D229" s="406">
        <v>4607111039019</v>
      </c>
      <c r="E229" s="406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4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408"/>
      <c r="R229" s="408"/>
      <c r="S229" s="408"/>
      <c r="T229" s="409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371</v>
      </c>
      <c r="AG229" s="81"/>
      <c r="AJ229" s="87" t="s">
        <v>89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372</v>
      </c>
      <c r="B230" s="63" t="s">
        <v>373</v>
      </c>
      <c r="C230" s="36">
        <v>4301071000</v>
      </c>
      <c r="D230" s="406">
        <v>4607111038708</v>
      </c>
      <c r="E230" s="406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408"/>
      <c r="R230" s="408"/>
      <c r="S230" s="408"/>
      <c r="T230" s="409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371</v>
      </c>
      <c r="AG230" s="81"/>
      <c r="AJ230" s="87" t="s">
        <v>89</v>
      </c>
      <c r="AK230" s="87">
        <v>1</v>
      </c>
      <c r="BB230" s="26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13"/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4"/>
      <c r="P231" s="410" t="s">
        <v>40</v>
      </c>
      <c r="Q231" s="411"/>
      <c r="R231" s="411"/>
      <c r="S231" s="411"/>
      <c r="T231" s="411"/>
      <c r="U231" s="411"/>
      <c r="V231" s="412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413"/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4"/>
      <c r="P232" s="410" t="s">
        <v>40</v>
      </c>
      <c r="Q232" s="411"/>
      <c r="R232" s="411"/>
      <c r="S232" s="411"/>
      <c r="T232" s="411"/>
      <c r="U232" s="411"/>
      <c r="V232" s="412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403" t="s">
        <v>374</v>
      </c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3"/>
      <c r="P233" s="403"/>
      <c r="Q233" s="403"/>
      <c r="R233" s="403"/>
      <c r="S233" s="403"/>
      <c r="T233" s="403"/>
      <c r="U233" s="403"/>
      <c r="V233" s="403"/>
      <c r="W233" s="403"/>
      <c r="X233" s="403"/>
      <c r="Y233" s="403"/>
      <c r="Z233" s="403"/>
      <c r="AA233" s="54"/>
      <c r="AB233" s="54"/>
      <c r="AC233" s="54"/>
    </row>
    <row r="234" spans="1:68" ht="16.5" customHeight="1" x14ac:dyDescent="0.25">
      <c r="A234" s="404" t="s">
        <v>375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4"/>
      <c r="P234" s="404"/>
      <c r="Q234" s="404"/>
      <c r="R234" s="404"/>
      <c r="S234" s="404"/>
      <c r="T234" s="404"/>
      <c r="U234" s="404"/>
      <c r="V234" s="404"/>
      <c r="W234" s="404"/>
      <c r="X234" s="404"/>
      <c r="Y234" s="404"/>
      <c r="Z234" s="404"/>
      <c r="AA234" s="65"/>
      <c r="AB234" s="65"/>
      <c r="AC234" s="82"/>
    </row>
    <row r="235" spans="1:68" ht="14.25" customHeight="1" x14ac:dyDescent="0.25">
      <c r="A235" s="405" t="s">
        <v>82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405"/>
      <c r="AA235" s="66"/>
      <c r="AB235" s="66"/>
      <c r="AC235" s="83"/>
    </row>
    <row r="236" spans="1:68" ht="27" customHeight="1" x14ac:dyDescent="0.25">
      <c r="A236" s="63" t="s">
        <v>376</v>
      </c>
      <c r="B236" s="63" t="s">
        <v>377</v>
      </c>
      <c r="C236" s="36">
        <v>4301071036</v>
      </c>
      <c r="D236" s="406">
        <v>4607111036162</v>
      </c>
      <c r="E236" s="406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90</v>
      </c>
      <c r="P236" s="5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408"/>
      <c r="R236" s="408"/>
      <c r="S236" s="408"/>
      <c r="T236" s="40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3" t="s">
        <v>378</v>
      </c>
      <c r="AG236" s="81"/>
      <c r="AJ236" s="87" t="s">
        <v>89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3"/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4"/>
      <c r="P237" s="410" t="s">
        <v>40</v>
      </c>
      <c r="Q237" s="411"/>
      <c r="R237" s="411"/>
      <c r="S237" s="411"/>
      <c r="T237" s="411"/>
      <c r="U237" s="411"/>
      <c r="V237" s="412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13"/>
      <c r="B238" s="413"/>
      <c r="C238" s="413"/>
      <c r="D238" s="413"/>
      <c r="E238" s="413"/>
      <c r="F238" s="413"/>
      <c r="G238" s="413"/>
      <c r="H238" s="413"/>
      <c r="I238" s="413"/>
      <c r="J238" s="413"/>
      <c r="K238" s="413"/>
      <c r="L238" s="413"/>
      <c r="M238" s="413"/>
      <c r="N238" s="413"/>
      <c r="O238" s="414"/>
      <c r="P238" s="410" t="s">
        <v>40</v>
      </c>
      <c r="Q238" s="411"/>
      <c r="R238" s="411"/>
      <c r="S238" s="411"/>
      <c r="T238" s="411"/>
      <c r="U238" s="411"/>
      <c r="V238" s="412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403" t="s">
        <v>379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403"/>
      <c r="AA239" s="54"/>
      <c r="AB239" s="54"/>
      <c r="AC239" s="54"/>
    </row>
    <row r="240" spans="1:68" ht="16.5" customHeight="1" x14ac:dyDescent="0.25">
      <c r="A240" s="404" t="s">
        <v>380</v>
      </c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4"/>
      <c r="O240" s="404"/>
      <c r="P240" s="404"/>
      <c r="Q240" s="404"/>
      <c r="R240" s="404"/>
      <c r="S240" s="404"/>
      <c r="T240" s="404"/>
      <c r="U240" s="404"/>
      <c r="V240" s="404"/>
      <c r="W240" s="404"/>
      <c r="X240" s="404"/>
      <c r="Y240" s="404"/>
      <c r="Z240" s="404"/>
      <c r="AA240" s="65"/>
      <c r="AB240" s="65"/>
      <c r="AC240" s="82"/>
    </row>
    <row r="241" spans="1:68" ht="14.25" customHeight="1" x14ac:dyDescent="0.25">
      <c r="A241" s="405" t="s">
        <v>82</v>
      </c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66"/>
      <c r="AB241" s="66"/>
      <c r="AC241" s="83"/>
    </row>
    <row r="242" spans="1:68" ht="27" customHeight="1" x14ac:dyDescent="0.25">
      <c r="A242" s="63" t="s">
        <v>381</v>
      </c>
      <c r="B242" s="63" t="s">
        <v>382</v>
      </c>
      <c r="C242" s="36">
        <v>4301071029</v>
      </c>
      <c r="D242" s="406">
        <v>4607111035899</v>
      </c>
      <c r="E242" s="406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5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408"/>
      <c r="R242" s="408"/>
      <c r="S242" s="408"/>
      <c r="T242" s="40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281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383</v>
      </c>
      <c r="B243" s="63" t="s">
        <v>384</v>
      </c>
      <c r="C243" s="36">
        <v>4301070991</v>
      </c>
      <c r="D243" s="406">
        <v>4607111038180</v>
      </c>
      <c r="E243" s="406"/>
      <c r="F243" s="62">
        <v>0.4</v>
      </c>
      <c r="G243" s="37">
        <v>16</v>
      </c>
      <c r="H243" s="62">
        <v>6.4</v>
      </c>
      <c r="I243" s="62">
        <v>6.71</v>
      </c>
      <c r="J243" s="37">
        <v>84</v>
      </c>
      <c r="K243" s="37" t="s">
        <v>87</v>
      </c>
      <c r="L243" s="37" t="s">
        <v>88</v>
      </c>
      <c r="M243" s="38" t="s">
        <v>86</v>
      </c>
      <c r="N243" s="38"/>
      <c r="O243" s="37">
        <v>180</v>
      </c>
      <c r="P243" s="5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408"/>
      <c r="R243" s="408"/>
      <c r="S243" s="408"/>
      <c r="T243" s="40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7" t="s">
        <v>385</v>
      </c>
      <c r="AG243" s="81"/>
      <c r="AJ243" s="87" t="s">
        <v>89</v>
      </c>
      <c r="AK243" s="87">
        <v>1</v>
      </c>
      <c r="BB243" s="268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13"/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  <c r="L244" s="413"/>
      <c r="M244" s="413"/>
      <c r="N244" s="413"/>
      <c r="O244" s="414"/>
      <c r="P244" s="410" t="s">
        <v>40</v>
      </c>
      <c r="Q244" s="411"/>
      <c r="R244" s="411"/>
      <c r="S244" s="411"/>
      <c r="T244" s="411"/>
      <c r="U244" s="411"/>
      <c r="V244" s="412"/>
      <c r="W244" s="42" t="s">
        <v>39</v>
      </c>
      <c r="X244" s="43">
        <f>IFERROR(SUM(X242:X243),"0")</f>
        <v>0</v>
      </c>
      <c r="Y244" s="43">
        <f>IFERROR(SUM(Y242:Y243),"0")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413"/>
      <c r="B245" s="413"/>
      <c r="C245" s="413"/>
      <c r="D245" s="413"/>
      <c r="E245" s="413"/>
      <c r="F245" s="413"/>
      <c r="G245" s="413"/>
      <c r="H245" s="413"/>
      <c r="I245" s="413"/>
      <c r="J245" s="413"/>
      <c r="K245" s="413"/>
      <c r="L245" s="413"/>
      <c r="M245" s="413"/>
      <c r="N245" s="413"/>
      <c r="O245" s="414"/>
      <c r="P245" s="410" t="s">
        <v>40</v>
      </c>
      <c r="Q245" s="411"/>
      <c r="R245" s="411"/>
      <c r="S245" s="411"/>
      <c r="T245" s="411"/>
      <c r="U245" s="411"/>
      <c r="V245" s="412"/>
      <c r="W245" s="42" t="s">
        <v>0</v>
      </c>
      <c r="X245" s="43">
        <f>IFERROR(SUMPRODUCT(X242:X243*H242:H243),"0")</f>
        <v>0</v>
      </c>
      <c r="Y245" s="43">
        <f>IFERROR(SUMPRODUCT(Y242:Y243*H242:H243),"0")</f>
        <v>0</v>
      </c>
      <c r="Z245" s="42"/>
      <c r="AA245" s="67"/>
      <c r="AB245" s="67"/>
      <c r="AC245" s="67"/>
    </row>
    <row r="246" spans="1:68" ht="16.5" customHeight="1" x14ac:dyDescent="0.25">
      <c r="A246" s="404" t="s">
        <v>386</v>
      </c>
      <c r="B246" s="404"/>
      <c r="C246" s="404"/>
      <c r="D246" s="404"/>
      <c r="E246" s="404"/>
      <c r="F246" s="404"/>
      <c r="G246" s="404"/>
      <c r="H246" s="404"/>
      <c r="I246" s="404"/>
      <c r="J246" s="404"/>
      <c r="K246" s="404"/>
      <c r="L246" s="404"/>
      <c r="M246" s="404"/>
      <c r="N246" s="404"/>
      <c r="O246" s="404"/>
      <c r="P246" s="404"/>
      <c r="Q246" s="404"/>
      <c r="R246" s="404"/>
      <c r="S246" s="404"/>
      <c r="T246" s="404"/>
      <c r="U246" s="404"/>
      <c r="V246" s="404"/>
      <c r="W246" s="404"/>
      <c r="X246" s="404"/>
      <c r="Y246" s="404"/>
      <c r="Z246" s="404"/>
      <c r="AA246" s="65"/>
      <c r="AB246" s="65"/>
      <c r="AC246" s="82"/>
    </row>
    <row r="247" spans="1:68" ht="14.25" customHeight="1" x14ac:dyDescent="0.25">
      <c r="A247" s="405" t="s">
        <v>82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66"/>
      <c r="AB247" s="66"/>
      <c r="AC247" s="83"/>
    </row>
    <row r="248" spans="1:68" ht="27" customHeight="1" x14ac:dyDescent="0.25">
      <c r="A248" s="63" t="s">
        <v>387</v>
      </c>
      <c r="B248" s="63" t="s">
        <v>388</v>
      </c>
      <c r="C248" s="36">
        <v>4301070870</v>
      </c>
      <c r="D248" s="406">
        <v>4607111036711</v>
      </c>
      <c r="E248" s="406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90</v>
      </c>
      <c r="P248" s="5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408"/>
      <c r="R248" s="408"/>
      <c r="S248" s="408"/>
      <c r="T248" s="40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363</v>
      </c>
      <c r="AG248" s="81"/>
      <c r="AJ248" s="87" t="s">
        <v>89</v>
      </c>
      <c r="AK248" s="87">
        <v>1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3"/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4"/>
      <c r="P249" s="410" t="s">
        <v>40</v>
      </c>
      <c r="Q249" s="411"/>
      <c r="R249" s="411"/>
      <c r="S249" s="411"/>
      <c r="T249" s="411"/>
      <c r="U249" s="411"/>
      <c r="V249" s="412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13"/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4"/>
      <c r="P250" s="410" t="s">
        <v>40</v>
      </c>
      <c r="Q250" s="411"/>
      <c r="R250" s="411"/>
      <c r="S250" s="411"/>
      <c r="T250" s="411"/>
      <c r="U250" s="411"/>
      <c r="V250" s="412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403" t="s">
        <v>389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403"/>
      <c r="AA251" s="54"/>
      <c r="AB251" s="54"/>
      <c r="AC251" s="54"/>
    </row>
    <row r="252" spans="1:68" ht="16.5" customHeight="1" x14ac:dyDescent="0.25">
      <c r="A252" s="404" t="s">
        <v>390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404"/>
      <c r="AA252" s="65"/>
      <c r="AB252" s="65"/>
      <c r="AC252" s="82"/>
    </row>
    <row r="253" spans="1:68" ht="14.25" customHeight="1" x14ac:dyDescent="0.25">
      <c r="A253" s="405" t="s">
        <v>391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6"/>
      <c r="AB253" s="66"/>
      <c r="AC253" s="83"/>
    </row>
    <row r="254" spans="1:68" ht="27" customHeight="1" x14ac:dyDescent="0.25">
      <c r="A254" s="63" t="s">
        <v>392</v>
      </c>
      <c r="B254" s="63" t="s">
        <v>393</v>
      </c>
      <c r="C254" s="36">
        <v>4301133004</v>
      </c>
      <c r="D254" s="406">
        <v>4607111039774</v>
      </c>
      <c r="E254" s="406"/>
      <c r="F254" s="62">
        <v>0.25</v>
      </c>
      <c r="G254" s="37">
        <v>12</v>
      </c>
      <c r="H254" s="62">
        <v>3</v>
      </c>
      <c r="I254" s="62">
        <v>3.22</v>
      </c>
      <c r="J254" s="37">
        <v>70</v>
      </c>
      <c r="K254" s="37" t="s">
        <v>96</v>
      </c>
      <c r="L254" s="37" t="s">
        <v>88</v>
      </c>
      <c r="M254" s="38" t="s">
        <v>86</v>
      </c>
      <c r="N254" s="38"/>
      <c r="O254" s="37">
        <v>180</v>
      </c>
      <c r="P254" s="505" t="s">
        <v>394</v>
      </c>
      <c r="Q254" s="408"/>
      <c r="R254" s="408"/>
      <c r="S254" s="408"/>
      <c r="T254" s="40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71" t="s">
        <v>395</v>
      </c>
      <c r="AG254" s="81"/>
      <c r="AJ254" s="87" t="s">
        <v>89</v>
      </c>
      <c r="AK254" s="87">
        <v>1</v>
      </c>
      <c r="BB254" s="272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3"/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4"/>
      <c r="P255" s="410" t="s">
        <v>40</v>
      </c>
      <c r="Q255" s="411"/>
      <c r="R255" s="411"/>
      <c r="S255" s="411"/>
      <c r="T255" s="411"/>
      <c r="U255" s="411"/>
      <c r="V255" s="412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3"/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4"/>
      <c r="P256" s="410" t="s">
        <v>40</v>
      </c>
      <c r="Q256" s="411"/>
      <c r="R256" s="411"/>
      <c r="S256" s="411"/>
      <c r="T256" s="411"/>
      <c r="U256" s="411"/>
      <c r="V256" s="412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14.25" customHeight="1" x14ac:dyDescent="0.25">
      <c r="A257" s="405" t="s">
        <v>155</v>
      </c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5"/>
      <c r="O257" s="405"/>
      <c r="P257" s="405"/>
      <c r="Q257" s="405"/>
      <c r="R257" s="405"/>
      <c r="S257" s="405"/>
      <c r="T257" s="405"/>
      <c r="U257" s="405"/>
      <c r="V257" s="405"/>
      <c r="W257" s="405"/>
      <c r="X257" s="405"/>
      <c r="Y257" s="405"/>
      <c r="Z257" s="405"/>
      <c r="AA257" s="66"/>
      <c r="AB257" s="66"/>
      <c r="AC257" s="83"/>
    </row>
    <row r="258" spans="1:68" ht="37.5" customHeight="1" x14ac:dyDescent="0.25">
      <c r="A258" s="63" t="s">
        <v>396</v>
      </c>
      <c r="B258" s="63" t="s">
        <v>397</v>
      </c>
      <c r="C258" s="36">
        <v>4301135400</v>
      </c>
      <c r="D258" s="406">
        <v>4607111039361</v>
      </c>
      <c r="E258" s="406"/>
      <c r="F258" s="62">
        <v>0.25</v>
      </c>
      <c r="G258" s="37">
        <v>12</v>
      </c>
      <c r="H258" s="62">
        <v>3</v>
      </c>
      <c r="I258" s="62">
        <v>3.7035999999999998</v>
      </c>
      <c r="J258" s="37">
        <v>70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408"/>
      <c r="R258" s="408"/>
      <c r="S258" s="408"/>
      <c r="T258" s="409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IFERROR(IF(X258="","",X258*0.01788),"")</f>
        <v>0</v>
      </c>
      <c r="AA258" s="68" t="s">
        <v>46</v>
      </c>
      <c r="AB258" s="69" t="s">
        <v>46</v>
      </c>
      <c r="AC258" s="273" t="s">
        <v>395</v>
      </c>
      <c r="AG258" s="81"/>
      <c r="AJ258" s="87" t="s">
        <v>89</v>
      </c>
      <c r="AK258" s="87">
        <v>1</v>
      </c>
      <c r="BB258" s="274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13"/>
      <c r="B259" s="413"/>
      <c r="C259" s="413"/>
      <c r="D259" s="413"/>
      <c r="E259" s="413"/>
      <c r="F259" s="413"/>
      <c r="G259" s="413"/>
      <c r="H259" s="413"/>
      <c r="I259" s="413"/>
      <c r="J259" s="413"/>
      <c r="K259" s="413"/>
      <c r="L259" s="413"/>
      <c r="M259" s="413"/>
      <c r="N259" s="413"/>
      <c r="O259" s="414"/>
      <c r="P259" s="410" t="s">
        <v>40</v>
      </c>
      <c r="Q259" s="411"/>
      <c r="R259" s="411"/>
      <c r="S259" s="411"/>
      <c r="T259" s="411"/>
      <c r="U259" s="411"/>
      <c r="V259" s="412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13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3"/>
      <c r="O260" s="414"/>
      <c r="P260" s="410" t="s">
        <v>40</v>
      </c>
      <c r="Q260" s="411"/>
      <c r="R260" s="411"/>
      <c r="S260" s="411"/>
      <c r="T260" s="411"/>
      <c r="U260" s="411"/>
      <c r="V260" s="412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403" t="s">
        <v>266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403"/>
      <c r="AA261" s="54"/>
      <c r="AB261" s="54"/>
      <c r="AC261" s="54"/>
    </row>
    <row r="262" spans="1:68" ht="16.5" customHeight="1" x14ac:dyDescent="0.25">
      <c r="A262" s="404" t="s">
        <v>266</v>
      </c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4"/>
      <c r="O262" s="404"/>
      <c r="P262" s="404"/>
      <c r="Q262" s="404"/>
      <c r="R262" s="404"/>
      <c r="S262" s="404"/>
      <c r="T262" s="404"/>
      <c r="U262" s="404"/>
      <c r="V262" s="404"/>
      <c r="W262" s="404"/>
      <c r="X262" s="404"/>
      <c r="Y262" s="404"/>
      <c r="Z262" s="404"/>
      <c r="AA262" s="65"/>
      <c r="AB262" s="65"/>
      <c r="AC262" s="82"/>
    </row>
    <row r="263" spans="1:68" ht="14.25" customHeight="1" x14ac:dyDescent="0.25">
      <c r="A263" s="405" t="s">
        <v>82</v>
      </c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5"/>
      <c r="S263" s="405"/>
      <c r="T263" s="405"/>
      <c r="U263" s="405"/>
      <c r="V263" s="405"/>
      <c r="W263" s="405"/>
      <c r="X263" s="405"/>
      <c r="Y263" s="405"/>
      <c r="Z263" s="405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4301071014</v>
      </c>
      <c r="D264" s="406">
        <v>4640242181264</v>
      </c>
      <c r="E264" s="406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87</v>
      </c>
      <c r="L264" s="37" t="s">
        <v>110</v>
      </c>
      <c r="M264" s="38" t="s">
        <v>86</v>
      </c>
      <c r="N264" s="38"/>
      <c r="O264" s="37">
        <v>180</v>
      </c>
      <c r="P264" s="507" t="s">
        <v>400</v>
      </c>
      <c r="Q264" s="408"/>
      <c r="R264" s="408"/>
      <c r="S264" s="408"/>
      <c r="T264" s="409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401</v>
      </c>
      <c r="AG264" s="81"/>
      <c r="AJ264" s="87" t="s">
        <v>111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402</v>
      </c>
      <c r="B265" s="63" t="s">
        <v>403</v>
      </c>
      <c r="C265" s="36">
        <v>4301071021</v>
      </c>
      <c r="D265" s="406">
        <v>4640242181325</v>
      </c>
      <c r="E265" s="406"/>
      <c r="F265" s="62">
        <v>0.7</v>
      </c>
      <c r="G265" s="37">
        <v>10</v>
      </c>
      <c r="H265" s="62">
        <v>7</v>
      </c>
      <c r="I265" s="62">
        <v>7.28</v>
      </c>
      <c r="J265" s="37">
        <v>84</v>
      </c>
      <c r="K265" s="37" t="s">
        <v>87</v>
      </c>
      <c r="L265" s="37" t="s">
        <v>110</v>
      </c>
      <c r="M265" s="38" t="s">
        <v>86</v>
      </c>
      <c r="N265" s="38"/>
      <c r="O265" s="37">
        <v>180</v>
      </c>
      <c r="P265" s="508" t="s">
        <v>404</v>
      </c>
      <c r="Q265" s="408"/>
      <c r="R265" s="408"/>
      <c r="S265" s="408"/>
      <c r="T265" s="40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401</v>
      </c>
      <c r="AG265" s="81"/>
      <c r="AJ265" s="87" t="s">
        <v>111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405</v>
      </c>
      <c r="B266" s="63" t="s">
        <v>406</v>
      </c>
      <c r="C266" s="36">
        <v>4301070993</v>
      </c>
      <c r="D266" s="406">
        <v>4640242180670</v>
      </c>
      <c r="E266" s="406"/>
      <c r="F266" s="62">
        <v>1</v>
      </c>
      <c r="G266" s="37">
        <v>6</v>
      </c>
      <c r="H266" s="62">
        <v>6</v>
      </c>
      <c r="I266" s="62">
        <v>6.23</v>
      </c>
      <c r="J266" s="37">
        <v>84</v>
      </c>
      <c r="K266" s="37" t="s">
        <v>87</v>
      </c>
      <c r="L266" s="37" t="s">
        <v>88</v>
      </c>
      <c r="M266" s="38" t="s">
        <v>86</v>
      </c>
      <c r="N266" s="38"/>
      <c r="O266" s="37">
        <v>180</v>
      </c>
      <c r="P266" s="509" t="s">
        <v>407</v>
      </c>
      <c r="Q266" s="408"/>
      <c r="R266" s="408"/>
      <c r="S266" s="408"/>
      <c r="T266" s="409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408</v>
      </c>
      <c r="AG266" s="81"/>
      <c r="AJ266" s="87" t="s">
        <v>89</v>
      </c>
      <c r="AK266" s="87">
        <v>1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13"/>
      <c r="B267" s="413"/>
      <c r="C267" s="413"/>
      <c r="D267" s="413"/>
      <c r="E267" s="413"/>
      <c r="F267" s="413"/>
      <c r="G267" s="413"/>
      <c r="H267" s="413"/>
      <c r="I267" s="413"/>
      <c r="J267" s="413"/>
      <c r="K267" s="413"/>
      <c r="L267" s="413"/>
      <c r="M267" s="413"/>
      <c r="N267" s="413"/>
      <c r="O267" s="414"/>
      <c r="P267" s="410" t="s">
        <v>40</v>
      </c>
      <c r="Q267" s="411"/>
      <c r="R267" s="411"/>
      <c r="S267" s="411"/>
      <c r="T267" s="411"/>
      <c r="U267" s="411"/>
      <c r="V267" s="412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413"/>
      <c r="B268" s="413"/>
      <c r="C268" s="413"/>
      <c r="D268" s="413"/>
      <c r="E268" s="413"/>
      <c r="F268" s="413"/>
      <c r="G268" s="413"/>
      <c r="H268" s="413"/>
      <c r="I268" s="413"/>
      <c r="J268" s="413"/>
      <c r="K268" s="413"/>
      <c r="L268" s="413"/>
      <c r="M268" s="413"/>
      <c r="N268" s="413"/>
      <c r="O268" s="414"/>
      <c r="P268" s="410" t="s">
        <v>40</v>
      </c>
      <c r="Q268" s="411"/>
      <c r="R268" s="411"/>
      <c r="S268" s="411"/>
      <c r="T268" s="411"/>
      <c r="U268" s="411"/>
      <c r="V268" s="412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405" t="s">
        <v>161</v>
      </c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05"/>
      <c r="O269" s="405"/>
      <c r="P269" s="405"/>
      <c r="Q269" s="405"/>
      <c r="R269" s="405"/>
      <c r="S269" s="405"/>
      <c r="T269" s="405"/>
      <c r="U269" s="405"/>
      <c r="V269" s="405"/>
      <c r="W269" s="405"/>
      <c r="X269" s="405"/>
      <c r="Y269" s="405"/>
      <c r="Z269" s="405"/>
      <c r="AA269" s="66"/>
      <c r="AB269" s="66"/>
      <c r="AC269" s="83"/>
    </row>
    <row r="270" spans="1:68" ht="27" customHeight="1" x14ac:dyDescent="0.25">
      <c r="A270" s="63" t="s">
        <v>409</v>
      </c>
      <c r="B270" s="63" t="s">
        <v>410</v>
      </c>
      <c r="C270" s="36">
        <v>4301131019</v>
      </c>
      <c r="D270" s="406">
        <v>4640242180427</v>
      </c>
      <c r="E270" s="406"/>
      <c r="F270" s="62">
        <v>1.8</v>
      </c>
      <c r="G270" s="37">
        <v>1</v>
      </c>
      <c r="H270" s="62">
        <v>1.8</v>
      </c>
      <c r="I270" s="62">
        <v>1.915</v>
      </c>
      <c r="J270" s="37">
        <v>234</v>
      </c>
      <c r="K270" s="37" t="s">
        <v>151</v>
      </c>
      <c r="L270" s="37" t="s">
        <v>88</v>
      </c>
      <c r="M270" s="38" t="s">
        <v>86</v>
      </c>
      <c r="N270" s="38"/>
      <c r="O270" s="37">
        <v>180</v>
      </c>
      <c r="P270" s="510" t="s">
        <v>411</v>
      </c>
      <c r="Q270" s="408"/>
      <c r="R270" s="408"/>
      <c r="S270" s="408"/>
      <c r="T270" s="409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IFERROR(IF(X270="","",X270*0.00502),"")</f>
        <v>0</v>
      </c>
      <c r="AA270" s="68" t="s">
        <v>46</v>
      </c>
      <c r="AB270" s="69" t="s">
        <v>46</v>
      </c>
      <c r="AC270" s="281" t="s">
        <v>412</v>
      </c>
      <c r="AG270" s="81"/>
      <c r="AJ270" s="87" t="s">
        <v>89</v>
      </c>
      <c r="AK270" s="87">
        <v>1</v>
      </c>
      <c r="BB270" s="282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13"/>
      <c r="B271" s="413"/>
      <c r="C271" s="413"/>
      <c r="D271" s="413"/>
      <c r="E271" s="413"/>
      <c r="F271" s="413"/>
      <c r="G271" s="413"/>
      <c r="H271" s="413"/>
      <c r="I271" s="413"/>
      <c r="J271" s="413"/>
      <c r="K271" s="413"/>
      <c r="L271" s="413"/>
      <c r="M271" s="413"/>
      <c r="N271" s="413"/>
      <c r="O271" s="414"/>
      <c r="P271" s="410" t="s">
        <v>40</v>
      </c>
      <c r="Q271" s="411"/>
      <c r="R271" s="411"/>
      <c r="S271" s="411"/>
      <c r="T271" s="411"/>
      <c r="U271" s="411"/>
      <c r="V271" s="412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13"/>
      <c r="B272" s="413"/>
      <c r="C272" s="413"/>
      <c r="D272" s="413"/>
      <c r="E272" s="413"/>
      <c r="F272" s="413"/>
      <c r="G272" s="413"/>
      <c r="H272" s="413"/>
      <c r="I272" s="413"/>
      <c r="J272" s="413"/>
      <c r="K272" s="413"/>
      <c r="L272" s="413"/>
      <c r="M272" s="413"/>
      <c r="N272" s="413"/>
      <c r="O272" s="414"/>
      <c r="P272" s="410" t="s">
        <v>40</v>
      </c>
      <c r="Q272" s="411"/>
      <c r="R272" s="411"/>
      <c r="S272" s="411"/>
      <c r="T272" s="411"/>
      <c r="U272" s="411"/>
      <c r="V272" s="412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405" t="s">
        <v>91</v>
      </c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5"/>
      <c r="P273" s="405"/>
      <c r="Q273" s="405"/>
      <c r="R273" s="405"/>
      <c r="S273" s="405"/>
      <c r="T273" s="405"/>
      <c r="U273" s="405"/>
      <c r="V273" s="405"/>
      <c r="W273" s="405"/>
      <c r="X273" s="405"/>
      <c r="Y273" s="405"/>
      <c r="Z273" s="405"/>
      <c r="AA273" s="66"/>
      <c r="AB273" s="66"/>
      <c r="AC273" s="83"/>
    </row>
    <row r="274" spans="1:68" ht="27" customHeight="1" x14ac:dyDescent="0.25">
      <c r="A274" s="63" t="s">
        <v>413</v>
      </c>
      <c r="B274" s="63" t="s">
        <v>414</v>
      </c>
      <c r="C274" s="36">
        <v>4301132080</v>
      </c>
      <c r="D274" s="406">
        <v>4640242180397</v>
      </c>
      <c r="E274" s="406"/>
      <c r="F274" s="62">
        <v>1</v>
      </c>
      <c r="G274" s="37">
        <v>6</v>
      </c>
      <c r="H274" s="62">
        <v>6</v>
      </c>
      <c r="I274" s="62">
        <v>6.26</v>
      </c>
      <c r="J274" s="37">
        <v>84</v>
      </c>
      <c r="K274" s="37" t="s">
        <v>87</v>
      </c>
      <c r="L274" s="37" t="s">
        <v>110</v>
      </c>
      <c r="M274" s="38" t="s">
        <v>86</v>
      </c>
      <c r="N274" s="38"/>
      <c r="O274" s="37">
        <v>180</v>
      </c>
      <c r="P274" s="511" t="s">
        <v>415</v>
      </c>
      <c r="Q274" s="408"/>
      <c r="R274" s="408"/>
      <c r="S274" s="408"/>
      <c r="T274" s="409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3" t="s">
        <v>416</v>
      </c>
      <c r="AG274" s="81"/>
      <c r="AJ274" s="87" t="s">
        <v>111</v>
      </c>
      <c r="AK274" s="87">
        <v>12</v>
      </c>
      <c r="BB274" s="284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417</v>
      </c>
      <c r="B275" s="63" t="s">
        <v>418</v>
      </c>
      <c r="C275" s="36">
        <v>4301132104</v>
      </c>
      <c r="D275" s="406">
        <v>4640242181219</v>
      </c>
      <c r="E275" s="406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151</v>
      </c>
      <c r="L275" s="37" t="s">
        <v>88</v>
      </c>
      <c r="M275" s="38" t="s">
        <v>86</v>
      </c>
      <c r="N275" s="38"/>
      <c r="O275" s="37">
        <v>180</v>
      </c>
      <c r="P275" s="512" t="s">
        <v>419</v>
      </c>
      <c r="Q275" s="408"/>
      <c r="R275" s="408"/>
      <c r="S275" s="408"/>
      <c r="T275" s="409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85" t="s">
        <v>416</v>
      </c>
      <c r="AG275" s="81"/>
      <c r="AJ275" s="87" t="s">
        <v>89</v>
      </c>
      <c r="AK275" s="87">
        <v>1</v>
      </c>
      <c r="BB275" s="286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13"/>
      <c r="B276" s="413"/>
      <c r="C276" s="413"/>
      <c r="D276" s="413"/>
      <c r="E276" s="413"/>
      <c r="F276" s="413"/>
      <c r="G276" s="413"/>
      <c r="H276" s="413"/>
      <c r="I276" s="413"/>
      <c r="J276" s="413"/>
      <c r="K276" s="413"/>
      <c r="L276" s="413"/>
      <c r="M276" s="413"/>
      <c r="N276" s="413"/>
      <c r="O276" s="414"/>
      <c r="P276" s="410" t="s">
        <v>40</v>
      </c>
      <c r="Q276" s="411"/>
      <c r="R276" s="411"/>
      <c r="S276" s="411"/>
      <c r="T276" s="411"/>
      <c r="U276" s="411"/>
      <c r="V276" s="412"/>
      <c r="W276" s="42" t="s">
        <v>39</v>
      </c>
      <c r="X276" s="43">
        <f>IFERROR(SUM(X274:X275),"0")</f>
        <v>0</v>
      </c>
      <c r="Y276" s="43">
        <f>IFERROR(SUM(Y274:Y275),"0")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413"/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  <c r="L277" s="413"/>
      <c r="M277" s="413"/>
      <c r="N277" s="413"/>
      <c r="O277" s="414"/>
      <c r="P277" s="410" t="s">
        <v>40</v>
      </c>
      <c r="Q277" s="411"/>
      <c r="R277" s="411"/>
      <c r="S277" s="411"/>
      <c r="T277" s="411"/>
      <c r="U277" s="411"/>
      <c r="V277" s="412"/>
      <c r="W277" s="42" t="s">
        <v>0</v>
      </c>
      <c r="X277" s="43">
        <f>IFERROR(SUMPRODUCT(X274:X275*H274:H275),"0")</f>
        <v>0</v>
      </c>
      <c r="Y277" s="43">
        <f>IFERROR(SUMPRODUCT(Y274:Y275*H274:H275),"0")</f>
        <v>0</v>
      </c>
      <c r="Z277" s="42"/>
      <c r="AA277" s="67"/>
      <c r="AB277" s="67"/>
      <c r="AC277" s="67"/>
    </row>
    <row r="278" spans="1:68" ht="14.25" customHeight="1" x14ac:dyDescent="0.25">
      <c r="A278" s="405" t="s">
        <v>196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405"/>
      <c r="AA278" s="66"/>
      <c r="AB278" s="66"/>
      <c r="AC278" s="83"/>
    </row>
    <row r="279" spans="1:68" ht="27" customHeight="1" x14ac:dyDescent="0.25">
      <c r="A279" s="63" t="s">
        <v>420</v>
      </c>
      <c r="B279" s="63" t="s">
        <v>421</v>
      </c>
      <c r="C279" s="36">
        <v>4301136028</v>
      </c>
      <c r="D279" s="406">
        <v>4640242180304</v>
      </c>
      <c r="E279" s="406"/>
      <c r="F279" s="62">
        <v>2.7</v>
      </c>
      <c r="G279" s="37">
        <v>1</v>
      </c>
      <c r="H279" s="62">
        <v>2.7</v>
      </c>
      <c r="I279" s="62">
        <v>2.8906000000000001</v>
      </c>
      <c r="J279" s="37">
        <v>126</v>
      </c>
      <c r="K279" s="37" t="s">
        <v>96</v>
      </c>
      <c r="L279" s="37" t="s">
        <v>110</v>
      </c>
      <c r="M279" s="38" t="s">
        <v>86</v>
      </c>
      <c r="N279" s="38"/>
      <c r="O279" s="37">
        <v>180</v>
      </c>
      <c r="P279" s="513" t="s">
        <v>422</v>
      </c>
      <c r="Q279" s="408"/>
      <c r="R279" s="408"/>
      <c r="S279" s="408"/>
      <c r="T279" s="40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7" t="s">
        <v>423</v>
      </c>
      <c r="AG279" s="81"/>
      <c r="AJ279" s="87" t="s">
        <v>111</v>
      </c>
      <c r="AK279" s="87">
        <v>14</v>
      </c>
      <c r="BB279" s="288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424</v>
      </c>
      <c r="B280" s="63" t="s">
        <v>425</v>
      </c>
      <c r="C280" s="36">
        <v>4301136026</v>
      </c>
      <c r="D280" s="406">
        <v>4640242180236</v>
      </c>
      <c r="E280" s="406"/>
      <c r="F280" s="62">
        <v>5</v>
      </c>
      <c r="G280" s="37">
        <v>1</v>
      </c>
      <c r="H280" s="62">
        <v>5</v>
      </c>
      <c r="I280" s="62">
        <v>5.2350000000000003</v>
      </c>
      <c r="J280" s="37">
        <v>84</v>
      </c>
      <c r="K280" s="37" t="s">
        <v>87</v>
      </c>
      <c r="L280" s="37" t="s">
        <v>126</v>
      </c>
      <c r="M280" s="38" t="s">
        <v>86</v>
      </c>
      <c r="N280" s="38"/>
      <c r="O280" s="37">
        <v>180</v>
      </c>
      <c r="P280" s="514" t="s">
        <v>426</v>
      </c>
      <c r="Q280" s="408"/>
      <c r="R280" s="408"/>
      <c r="S280" s="408"/>
      <c r="T280" s="409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9" t="s">
        <v>423</v>
      </c>
      <c r="AG280" s="81"/>
      <c r="AJ280" s="87" t="s">
        <v>127</v>
      </c>
      <c r="AK280" s="87">
        <v>84</v>
      </c>
      <c r="BB280" s="290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427</v>
      </c>
      <c r="B281" s="63" t="s">
        <v>428</v>
      </c>
      <c r="C281" s="36">
        <v>4301136029</v>
      </c>
      <c r="D281" s="406">
        <v>4640242180410</v>
      </c>
      <c r="E281" s="406"/>
      <c r="F281" s="62">
        <v>2.2400000000000002</v>
      </c>
      <c r="G281" s="37">
        <v>1</v>
      </c>
      <c r="H281" s="62">
        <v>2.2400000000000002</v>
      </c>
      <c r="I281" s="62">
        <v>2.4319999999999999</v>
      </c>
      <c r="J281" s="37">
        <v>126</v>
      </c>
      <c r="K281" s="37" t="s">
        <v>96</v>
      </c>
      <c r="L281" s="37" t="s">
        <v>110</v>
      </c>
      <c r="M281" s="38" t="s">
        <v>86</v>
      </c>
      <c r="N281" s="38"/>
      <c r="O281" s="37">
        <v>180</v>
      </c>
      <c r="P281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408"/>
      <c r="R281" s="408"/>
      <c r="S281" s="408"/>
      <c r="T281" s="409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1" t="s">
        <v>423</v>
      </c>
      <c r="AG281" s="81"/>
      <c r="AJ281" s="87" t="s">
        <v>111</v>
      </c>
      <c r="AK281" s="87">
        <v>14</v>
      </c>
      <c r="BB281" s="292" t="s">
        <v>95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13"/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4"/>
      <c r="P282" s="410" t="s">
        <v>40</v>
      </c>
      <c r="Q282" s="411"/>
      <c r="R282" s="411"/>
      <c r="S282" s="411"/>
      <c r="T282" s="411"/>
      <c r="U282" s="411"/>
      <c r="V282" s="412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413"/>
      <c r="B283" s="413"/>
      <c r="C283" s="413"/>
      <c r="D283" s="413"/>
      <c r="E283" s="413"/>
      <c r="F283" s="413"/>
      <c r="G283" s="413"/>
      <c r="H283" s="413"/>
      <c r="I283" s="413"/>
      <c r="J283" s="413"/>
      <c r="K283" s="413"/>
      <c r="L283" s="413"/>
      <c r="M283" s="413"/>
      <c r="N283" s="413"/>
      <c r="O283" s="414"/>
      <c r="P283" s="410" t="s">
        <v>40</v>
      </c>
      <c r="Q283" s="411"/>
      <c r="R283" s="411"/>
      <c r="S283" s="411"/>
      <c r="T283" s="411"/>
      <c r="U283" s="411"/>
      <c r="V283" s="412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customHeight="1" x14ac:dyDescent="0.25">
      <c r="A284" s="405" t="s">
        <v>155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405"/>
      <c r="AA284" s="66"/>
      <c r="AB284" s="66"/>
      <c r="AC284" s="83"/>
    </row>
    <row r="285" spans="1:68" ht="27" customHeight="1" x14ac:dyDescent="0.25">
      <c r="A285" s="63" t="s">
        <v>429</v>
      </c>
      <c r="B285" s="63" t="s">
        <v>430</v>
      </c>
      <c r="C285" s="36">
        <v>4301135504</v>
      </c>
      <c r="D285" s="406">
        <v>4640242181554</v>
      </c>
      <c r="E285" s="406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516" t="s">
        <v>431</v>
      </c>
      <c r="Q285" s="408"/>
      <c r="R285" s="408"/>
      <c r="S285" s="408"/>
      <c r="T285" s="40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ref="Y285:Y305" si="24">IFERROR(IF(X285="","",X285),"")</f>
        <v>0</v>
      </c>
      <c r="Z285" s="41">
        <f>IFERROR(IF(X285="","",X285*0.00936),"")</f>
        <v>0</v>
      </c>
      <c r="AA285" s="68" t="s">
        <v>46</v>
      </c>
      <c r="AB285" s="69" t="s">
        <v>46</v>
      </c>
      <c r="AC285" s="293" t="s">
        <v>432</v>
      </c>
      <c r="AG285" s="81"/>
      <c r="AJ285" s="87" t="s">
        <v>89</v>
      </c>
      <c r="AK285" s="87">
        <v>1</v>
      </c>
      <c r="BB285" s="294" t="s">
        <v>95</v>
      </c>
      <c r="BM285" s="81">
        <f t="shared" ref="BM285:BM305" si="25">IFERROR(X285*I285,"0")</f>
        <v>0</v>
      </c>
      <c r="BN285" s="81">
        <f t="shared" ref="BN285:BN305" si="26">IFERROR(Y285*I285,"0")</f>
        <v>0</v>
      </c>
      <c r="BO285" s="81">
        <f t="shared" ref="BO285:BO305" si="27">IFERROR(X285/J285,"0")</f>
        <v>0</v>
      </c>
      <c r="BP285" s="81">
        <f t="shared" ref="BP285:BP305" si="28">IFERROR(Y285/J285,"0")</f>
        <v>0</v>
      </c>
    </row>
    <row r="286" spans="1:68" ht="27" customHeight="1" x14ac:dyDescent="0.25">
      <c r="A286" s="63" t="s">
        <v>433</v>
      </c>
      <c r="B286" s="63" t="s">
        <v>434</v>
      </c>
      <c r="C286" s="36">
        <v>4301135394</v>
      </c>
      <c r="D286" s="406">
        <v>4640242181561</v>
      </c>
      <c r="E286" s="406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517" t="s">
        <v>435</v>
      </c>
      <c r="Q286" s="408"/>
      <c r="R286" s="408"/>
      <c r="S286" s="408"/>
      <c r="T286" s="40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436</v>
      </c>
      <c r="AG286" s="81"/>
      <c r="AJ286" s="87" t="s">
        <v>89</v>
      </c>
      <c r="AK286" s="87">
        <v>1</v>
      </c>
      <c r="BB286" s="296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437</v>
      </c>
      <c r="B287" s="63" t="s">
        <v>438</v>
      </c>
      <c r="C287" s="36">
        <v>4301135552</v>
      </c>
      <c r="D287" s="406">
        <v>4640242181431</v>
      </c>
      <c r="E287" s="406"/>
      <c r="F287" s="62">
        <v>3.5</v>
      </c>
      <c r="G287" s="37">
        <v>1</v>
      </c>
      <c r="H287" s="62">
        <v>3.5</v>
      </c>
      <c r="I287" s="62">
        <v>3.6920000000000002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518" t="s">
        <v>439</v>
      </c>
      <c r="Q287" s="408"/>
      <c r="R287" s="408"/>
      <c r="S287" s="408"/>
      <c r="T287" s="40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440</v>
      </c>
      <c r="AG287" s="81"/>
      <c r="AJ287" s="87" t="s">
        <v>89</v>
      </c>
      <c r="AK287" s="87">
        <v>1</v>
      </c>
      <c r="BB287" s="298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441</v>
      </c>
      <c r="B288" s="63" t="s">
        <v>442</v>
      </c>
      <c r="C288" s="36">
        <v>4301135374</v>
      </c>
      <c r="D288" s="406">
        <v>4640242181424</v>
      </c>
      <c r="E288" s="406"/>
      <c r="F288" s="62">
        <v>5.5</v>
      </c>
      <c r="G288" s="37">
        <v>1</v>
      </c>
      <c r="H288" s="62">
        <v>5.5</v>
      </c>
      <c r="I288" s="62">
        <v>5.7350000000000003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519" t="s">
        <v>443</v>
      </c>
      <c r="Q288" s="408"/>
      <c r="R288" s="408"/>
      <c r="S288" s="408"/>
      <c r="T288" s="409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9" t="s">
        <v>432</v>
      </c>
      <c r="AG288" s="81"/>
      <c r="AJ288" s="87" t="s">
        <v>89</v>
      </c>
      <c r="AK288" s="87">
        <v>1</v>
      </c>
      <c r="BB288" s="300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444</v>
      </c>
      <c r="B289" s="63" t="s">
        <v>445</v>
      </c>
      <c r="C289" s="36">
        <v>4301135320</v>
      </c>
      <c r="D289" s="406">
        <v>4640242181592</v>
      </c>
      <c r="E289" s="406"/>
      <c r="F289" s="62">
        <v>3.5</v>
      </c>
      <c r="G289" s="37">
        <v>1</v>
      </c>
      <c r="H289" s="62">
        <v>3.5</v>
      </c>
      <c r="I289" s="62">
        <v>3.6850000000000001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520" t="s">
        <v>446</v>
      </c>
      <c r="Q289" s="408"/>
      <c r="R289" s="408"/>
      <c r="S289" s="408"/>
      <c r="T289" s="409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ref="Z289:Z296" si="29">IFERROR(IF(X289="","",X289*0.00936),"")</f>
        <v>0</v>
      </c>
      <c r="AA289" s="68" t="s">
        <v>46</v>
      </c>
      <c r="AB289" s="69" t="s">
        <v>46</v>
      </c>
      <c r="AC289" s="301" t="s">
        <v>447</v>
      </c>
      <c r="AG289" s="81"/>
      <c r="AJ289" s="87" t="s">
        <v>89</v>
      </c>
      <c r="AK289" s="87">
        <v>1</v>
      </c>
      <c r="BB289" s="302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448</v>
      </c>
      <c r="B290" s="63" t="s">
        <v>449</v>
      </c>
      <c r="C290" s="36">
        <v>4301135405</v>
      </c>
      <c r="D290" s="406">
        <v>4640242181523</v>
      </c>
      <c r="E290" s="406"/>
      <c r="F290" s="62">
        <v>3</v>
      </c>
      <c r="G290" s="37">
        <v>1</v>
      </c>
      <c r="H290" s="62">
        <v>3</v>
      </c>
      <c r="I290" s="62">
        <v>3.1920000000000002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521" t="s">
        <v>450</v>
      </c>
      <c r="Q290" s="408"/>
      <c r="R290" s="408"/>
      <c r="S290" s="408"/>
      <c r="T290" s="40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03" t="s">
        <v>436</v>
      </c>
      <c r="AG290" s="81"/>
      <c r="AJ290" s="87" t="s">
        <v>89</v>
      </c>
      <c r="AK290" s="87">
        <v>1</v>
      </c>
      <c r="BB290" s="304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451</v>
      </c>
      <c r="B291" s="63" t="s">
        <v>452</v>
      </c>
      <c r="C291" s="36">
        <v>4301135404</v>
      </c>
      <c r="D291" s="406">
        <v>4640242181516</v>
      </c>
      <c r="E291" s="406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522" t="s">
        <v>453</v>
      </c>
      <c r="Q291" s="408"/>
      <c r="R291" s="408"/>
      <c r="S291" s="408"/>
      <c r="T291" s="40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440</v>
      </c>
      <c r="AG291" s="81"/>
      <c r="AJ291" s="87" t="s">
        <v>89</v>
      </c>
      <c r="AK291" s="87">
        <v>1</v>
      </c>
      <c r="BB291" s="306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37.5" customHeight="1" x14ac:dyDescent="0.25">
      <c r="A292" s="63" t="s">
        <v>454</v>
      </c>
      <c r="B292" s="63" t="s">
        <v>455</v>
      </c>
      <c r="C292" s="36">
        <v>4301135402</v>
      </c>
      <c r="D292" s="406">
        <v>4640242181493</v>
      </c>
      <c r="E292" s="406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523" t="s">
        <v>456</v>
      </c>
      <c r="Q292" s="408"/>
      <c r="R292" s="408"/>
      <c r="S292" s="408"/>
      <c r="T292" s="40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432</v>
      </c>
      <c r="AG292" s="81"/>
      <c r="AJ292" s="87" t="s">
        <v>89</v>
      </c>
      <c r="AK292" s="87">
        <v>1</v>
      </c>
      <c r="BB292" s="308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457</v>
      </c>
      <c r="B293" s="63" t="s">
        <v>458</v>
      </c>
      <c r="C293" s="36">
        <v>4301135375</v>
      </c>
      <c r="D293" s="406">
        <v>4640242181486</v>
      </c>
      <c r="E293" s="406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96</v>
      </c>
      <c r="L293" s="37" t="s">
        <v>88</v>
      </c>
      <c r="M293" s="38" t="s">
        <v>86</v>
      </c>
      <c r="N293" s="38"/>
      <c r="O293" s="37">
        <v>180</v>
      </c>
      <c r="P293" s="524" t="s">
        <v>459</v>
      </c>
      <c r="Q293" s="408"/>
      <c r="R293" s="408"/>
      <c r="S293" s="408"/>
      <c r="T293" s="409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432</v>
      </c>
      <c r="AG293" s="81"/>
      <c r="AJ293" s="87" t="s">
        <v>89</v>
      </c>
      <c r="AK293" s="87">
        <v>1</v>
      </c>
      <c r="BB293" s="310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460</v>
      </c>
      <c r="B294" s="63" t="s">
        <v>461</v>
      </c>
      <c r="C294" s="36">
        <v>4301135403</v>
      </c>
      <c r="D294" s="406">
        <v>4640242181509</v>
      </c>
      <c r="E294" s="406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525" t="s">
        <v>462</v>
      </c>
      <c r="Q294" s="408"/>
      <c r="R294" s="408"/>
      <c r="S294" s="408"/>
      <c r="T294" s="409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432</v>
      </c>
      <c r="AG294" s="81"/>
      <c r="AJ294" s="87" t="s">
        <v>89</v>
      </c>
      <c r="AK294" s="87">
        <v>1</v>
      </c>
      <c r="BB294" s="312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463</v>
      </c>
      <c r="B295" s="63" t="s">
        <v>464</v>
      </c>
      <c r="C295" s="36">
        <v>4301135304</v>
      </c>
      <c r="D295" s="406">
        <v>4640242181240</v>
      </c>
      <c r="E295" s="406"/>
      <c r="F295" s="62">
        <v>0.3</v>
      </c>
      <c r="G295" s="37">
        <v>9</v>
      </c>
      <c r="H295" s="62">
        <v>2.7</v>
      </c>
      <c r="I295" s="62">
        <v>2.88</v>
      </c>
      <c r="J295" s="37">
        <v>126</v>
      </c>
      <c r="K295" s="37" t="s">
        <v>96</v>
      </c>
      <c r="L295" s="37" t="s">
        <v>88</v>
      </c>
      <c r="M295" s="38" t="s">
        <v>86</v>
      </c>
      <c r="N295" s="38"/>
      <c r="O295" s="37">
        <v>180</v>
      </c>
      <c r="P295" s="526" t="s">
        <v>465</v>
      </c>
      <c r="Q295" s="408"/>
      <c r="R295" s="408"/>
      <c r="S295" s="408"/>
      <c r="T295" s="409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432</v>
      </c>
      <c r="AG295" s="81"/>
      <c r="AJ295" s="87" t="s">
        <v>89</v>
      </c>
      <c r="AK295" s="87">
        <v>1</v>
      </c>
      <c r="BB295" s="314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466</v>
      </c>
      <c r="B296" s="63" t="s">
        <v>467</v>
      </c>
      <c r="C296" s="36">
        <v>4301135310</v>
      </c>
      <c r="D296" s="406">
        <v>4640242181318</v>
      </c>
      <c r="E296" s="406"/>
      <c r="F296" s="62">
        <v>0.3</v>
      </c>
      <c r="G296" s="37">
        <v>9</v>
      </c>
      <c r="H296" s="62">
        <v>2.7</v>
      </c>
      <c r="I296" s="62">
        <v>2.988</v>
      </c>
      <c r="J296" s="37">
        <v>126</v>
      </c>
      <c r="K296" s="37" t="s">
        <v>96</v>
      </c>
      <c r="L296" s="37" t="s">
        <v>88</v>
      </c>
      <c r="M296" s="38" t="s">
        <v>86</v>
      </c>
      <c r="N296" s="38"/>
      <c r="O296" s="37">
        <v>180</v>
      </c>
      <c r="P296" s="527" t="s">
        <v>468</v>
      </c>
      <c r="Q296" s="408"/>
      <c r="R296" s="408"/>
      <c r="S296" s="408"/>
      <c r="T296" s="409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436</v>
      </c>
      <c r="AG296" s="81"/>
      <c r="AJ296" s="87" t="s">
        <v>89</v>
      </c>
      <c r="AK296" s="87">
        <v>1</v>
      </c>
      <c r="BB296" s="31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469</v>
      </c>
      <c r="B297" s="63" t="s">
        <v>470</v>
      </c>
      <c r="C297" s="36">
        <v>4301135306</v>
      </c>
      <c r="D297" s="406">
        <v>4640242181578</v>
      </c>
      <c r="E297" s="406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151</v>
      </c>
      <c r="L297" s="37" t="s">
        <v>88</v>
      </c>
      <c r="M297" s="38" t="s">
        <v>86</v>
      </c>
      <c r="N297" s="38"/>
      <c r="O297" s="37">
        <v>180</v>
      </c>
      <c r="P297" s="528" t="s">
        <v>471</v>
      </c>
      <c r="Q297" s="408"/>
      <c r="R297" s="408"/>
      <c r="S297" s="408"/>
      <c r="T297" s="409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432</v>
      </c>
      <c r="AG297" s="81"/>
      <c r="AJ297" s="87" t="s">
        <v>89</v>
      </c>
      <c r="AK297" s="87">
        <v>1</v>
      </c>
      <c r="BB297" s="31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472</v>
      </c>
      <c r="B298" s="63" t="s">
        <v>473</v>
      </c>
      <c r="C298" s="36">
        <v>4301135305</v>
      </c>
      <c r="D298" s="406">
        <v>4640242181394</v>
      </c>
      <c r="E298" s="406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151</v>
      </c>
      <c r="L298" s="37" t="s">
        <v>88</v>
      </c>
      <c r="M298" s="38" t="s">
        <v>86</v>
      </c>
      <c r="N298" s="38"/>
      <c r="O298" s="37">
        <v>180</v>
      </c>
      <c r="P298" s="529" t="s">
        <v>474</v>
      </c>
      <c r="Q298" s="408"/>
      <c r="R298" s="408"/>
      <c r="S298" s="408"/>
      <c r="T298" s="409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432</v>
      </c>
      <c r="AG298" s="81"/>
      <c r="AJ298" s="87" t="s">
        <v>89</v>
      </c>
      <c r="AK298" s="87">
        <v>1</v>
      </c>
      <c r="BB298" s="32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475</v>
      </c>
      <c r="B299" s="63" t="s">
        <v>476</v>
      </c>
      <c r="C299" s="36">
        <v>4301135309</v>
      </c>
      <c r="D299" s="406">
        <v>4640242181332</v>
      </c>
      <c r="E299" s="406"/>
      <c r="F299" s="62">
        <v>0.3</v>
      </c>
      <c r="G299" s="37">
        <v>9</v>
      </c>
      <c r="H299" s="62">
        <v>2.7</v>
      </c>
      <c r="I299" s="62">
        <v>2.9079999999999999</v>
      </c>
      <c r="J299" s="37">
        <v>234</v>
      </c>
      <c r="K299" s="37" t="s">
        <v>151</v>
      </c>
      <c r="L299" s="37" t="s">
        <v>110</v>
      </c>
      <c r="M299" s="38" t="s">
        <v>86</v>
      </c>
      <c r="N299" s="38"/>
      <c r="O299" s="37">
        <v>180</v>
      </c>
      <c r="P299" s="530" t="s">
        <v>477</v>
      </c>
      <c r="Q299" s="408"/>
      <c r="R299" s="408"/>
      <c r="S299" s="408"/>
      <c r="T299" s="40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432</v>
      </c>
      <c r="AG299" s="81"/>
      <c r="AJ299" s="87" t="s">
        <v>111</v>
      </c>
      <c r="AK299" s="87">
        <v>18</v>
      </c>
      <c r="BB299" s="32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478</v>
      </c>
      <c r="B300" s="63" t="s">
        <v>479</v>
      </c>
      <c r="C300" s="36">
        <v>4301135308</v>
      </c>
      <c r="D300" s="406">
        <v>4640242181349</v>
      </c>
      <c r="E300" s="406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151</v>
      </c>
      <c r="L300" s="37" t="s">
        <v>88</v>
      </c>
      <c r="M300" s="38" t="s">
        <v>86</v>
      </c>
      <c r="N300" s="38"/>
      <c r="O300" s="37">
        <v>180</v>
      </c>
      <c r="P300" s="531" t="s">
        <v>480</v>
      </c>
      <c r="Q300" s="408"/>
      <c r="R300" s="408"/>
      <c r="S300" s="408"/>
      <c r="T300" s="40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432</v>
      </c>
      <c r="AG300" s="81"/>
      <c r="AJ300" s="87" t="s">
        <v>89</v>
      </c>
      <c r="AK300" s="87">
        <v>1</v>
      </c>
      <c r="BB300" s="32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481</v>
      </c>
      <c r="B301" s="63" t="s">
        <v>482</v>
      </c>
      <c r="C301" s="36">
        <v>4301135307</v>
      </c>
      <c r="D301" s="406">
        <v>4640242181370</v>
      </c>
      <c r="E301" s="406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151</v>
      </c>
      <c r="L301" s="37" t="s">
        <v>110</v>
      </c>
      <c r="M301" s="38" t="s">
        <v>86</v>
      </c>
      <c r="N301" s="38"/>
      <c r="O301" s="37">
        <v>180</v>
      </c>
      <c r="P301" s="532" t="s">
        <v>483</v>
      </c>
      <c r="Q301" s="408"/>
      <c r="R301" s="408"/>
      <c r="S301" s="408"/>
      <c r="T301" s="40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484</v>
      </c>
      <c r="AG301" s="81"/>
      <c r="AJ301" s="87" t="s">
        <v>111</v>
      </c>
      <c r="AK301" s="87">
        <v>18</v>
      </c>
      <c r="BB301" s="32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485</v>
      </c>
      <c r="B302" s="63" t="s">
        <v>486</v>
      </c>
      <c r="C302" s="36">
        <v>4301135318</v>
      </c>
      <c r="D302" s="406">
        <v>4607111037480</v>
      </c>
      <c r="E302" s="406"/>
      <c r="F302" s="62">
        <v>1</v>
      </c>
      <c r="G302" s="37">
        <v>4</v>
      </c>
      <c r="H302" s="62">
        <v>4</v>
      </c>
      <c r="I302" s="62">
        <v>4.2724000000000002</v>
      </c>
      <c r="J302" s="37">
        <v>84</v>
      </c>
      <c r="K302" s="37" t="s">
        <v>87</v>
      </c>
      <c r="L302" s="37" t="s">
        <v>88</v>
      </c>
      <c r="M302" s="38" t="s">
        <v>86</v>
      </c>
      <c r="N302" s="38"/>
      <c r="O302" s="37">
        <v>180</v>
      </c>
      <c r="P302" s="533" t="s">
        <v>487</v>
      </c>
      <c r="Q302" s="408"/>
      <c r="R302" s="408"/>
      <c r="S302" s="408"/>
      <c r="T302" s="40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27" t="s">
        <v>488</v>
      </c>
      <c r="AG302" s="81"/>
      <c r="AJ302" s="87" t="s">
        <v>89</v>
      </c>
      <c r="AK302" s="87">
        <v>1</v>
      </c>
      <c r="BB302" s="32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4301135319</v>
      </c>
      <c r="D303" s="406">
        <v>4607111037473</v>
      </c>
      <c r="E303" s="406"/>
      <c r="F303" s="62">
        <v>1</v>
      </c>
      <c r="G303" s="37">
        <v>4</v>
      </c>
      <c r="H303" s="62">
        <v>4</v>
      </c>
      <c r="I303" s="62">
        <v>4.2300000000000004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534" t="s">
        <v>491</v>
      </c>
      <c r="Q303" s="408"/>
      <c r="R303" s="408"/>
      <c r="S303" s="408"/>
      <c r="T303" s="40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492</v>
      </c>
      <c r="AG303" s="81"/>
      <c r="AJ303" s="87" t="s">
        <v>89</v>
      </c>
      <c r="AK303" s="87">
        <v>1</v>
      </c>
      <c r="BB303" s="33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4301135198</v>
      </c>
      <c r="D304" s="406">
        <v>4640242180663</v>
      </c>
      <c r="E304" s="406"/>
      <c r="F304" s="62">
        <v>0.9</v>
      </c>
      <c r="G304" s="37">
        <v>4</v>
      </c>
      <c r="H304" s="62">
        <v>3.6</v>
      </c>
      <c r="I304" s="62">
        <v>3.83</v>
      </c>
      <c r="J304" s="37">
        <v>84</v>
      </c>
      <c r="K304" s="37" t="s">
        <v>87</v>
      </c>
      <c r="L304" s="37" t="s">
        <v>88</v>
      </c>
      <c r="M304" s="38" t="s">
        <v>86</v>
      </c>
      <c r="N304" s="38"/>
      <c r="O304" s="37">
        <v>180</v>
      </c>
      <c r="P304" s="535" t="s">
        <v>495</v>
      </c>
      <c r="Q304" s="408"/>
      <c r="R304" s="408"/>
      <c r="S304" s="408"/>
      <c r="T304" s="40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496</v>
      </c>
      <c r="AG304" s="81"/>
      <c r="AJ304" s="87" t="s">
        <v>89</v>
      </c>
      <c r="AK304" s="87">
        <v>1</v>
      </c>
      <c r="BB304" s="33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4301135723</v>
      </c>
      <c r="D305" s="406">
        <v>4640242181783</v>
      </c>
      <c r="E305" s="406"/>
      <c r="F305" s="62">
        <v>0.3</v>
      </c>
      <c r="G305" s="37">
        <v>9</v>
      </c>
      <c r="H305" s="62">
        <v>2.7</v>
      </c>
      <c r="I305" s="62">
        <v>2.988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36" t="s">
        <v>499</v>
      </c>
      <c r="Q305" s="408"/>
      <c r="R305" s="408"/>
      <c r="S305" s="408"/>
      <c r="T305" s="40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33" t="s">
        <v>500</v>
      </c>
      <c r="AG305" s="81"/>
      <c r="AJ305" s="87" t="s">
        <v>89</v>
      </c>
      <c r="AK305" s="87">
        <v>1</v>
      </c>
      <c r="BB305" s="33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x14ac:dyDescent="0.2">
      <c r="A306" s="413"/>
      <c r="B306" s="413"/>
      <c r="C306" s="413"/>
      <c r="D306" s="413"/>
      <c r="E306" s="413"/>
      <c r="F306" s="413"/>
      <c r="G306" s="413"/>
      <c r="H306" s="413"/>
      <c r="I306" s="413"/>
      <c r="J306" s="413"/>
      <c r="K306" s="413"/>
      <c r="L306" s="413"/>
      <c r="M306" s="413"/>
      <c r="N306" s="413"/>
      <c r="O306" s="414"/>
      <c r="P306" s="410" t="s">
        <v>40</v>
      </c>
      <c r="Q306" s="411"/>
      <c r="R306" s="411"/>
      <c r="S306" s="411"/>
      <c r="T306" s="411"/>
      <c r="U306" s="411"/>
      <c r="V306" s="412"/>
      <c r="W306" s="42" t="s">
        <v>39</v>
      </c>
      <c r="X306" s="43">
        <f>IFERROR(SUM(X285:X305),"0")</f>
        <v>0</v>
      </c>
      <c r="Y306" s="43">
        <f>IFERROR(SUM(Y285:Y305),"0")</f>
        <v>0</v>
      </c>
      <c r="Z306" s="43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13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3"/>
      <c r="O307" s="414"/>
      <c r="P307" s="410" t="s">
        <v>40</v>
      </c>
      <c r="Q307" s="411"/>
      <c r="R307" s="411"/>
      <c r="S307" s="411"/>
      <c r="T307" s="411"/>
      <c r="U307" s="411"/>
      <c r="V307" s="412"/>
      <c r="W307" s="42" t="s">
        <v>0</v>
      </c>
      <c r="X307" s="43">
        <f>IFERROR(SUMPRODUCT(X285:X305*H285:H305),"0")</f>
        <v>0</v>
      </c>
      <c r="Y307" s="43">
        <f>IFERROR(SUMPRODUCT(Y285:Y305*H285:H305),"0")</f>
        <v>0</v>
      </c>
      <c r="Z307" s="42"/>
      <c r="AA307" s="67"/>
      <c r="AB307" s="67"/>
      <c r="AC307" s="67"/>
    </row>
    <row r="308" spans="1:68" ht="15" customHeight="1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3"/>
      <c r="O308" s="540"/>
      <c r="P308" s="537" t="s">
        <v>33</v>
      </c>
      <c r="Q308" s="538"/>
      <c r="R308" s="538"/>
      <c r="S308" s="538"/>
      <c r="T308" s="538"/>
      <c r="U308" s="538"/>
      <c r="V308" s="539"/>
      <c r="W308" s="42" t="s">
        <v>0</v>
      </c>
      <c r="X308" s="43">
        <f>IFERROR(X24+X33+X39+X44+X60+X66+X71+X77+X87+X93+X100+X111+X117+X124+X130+X135+X140+X146+X151+X157+X165+X170+X178+X182+X191+X198+X208+X216+X221+X226+X232+X238+X245+X250+X256+X260+X268+X272+X277+X283+X307,"0")</f>
        <v>0</v>
      </c>
      <c r="Y308" s="43">
        <f>IFERROR(Y24+Y33+Y39+Y44+Y60+Y66+Y71+Y77+Y87+Y93+Y100+Y111+Y117+Y124+Y130+Y135+Y140+Y146+Y151+Y157+Y165+Y170+Y178+Y182+Y191+Y198+Y208+Y216+Y221+Y226+Y232+Y238+Y245+Y250+Y256+Y260+Y268+Y272+Y277+Y283+Y307,"0")</f>
        <v>0</v>
      </c>
      <c r="Z308" s="42"/>
      <c r="AA308" s="67"/>
      <c r="AB308" s="67"/>
      <c r="AC308" s="67"/>
    </row>
    <row r="309" spans="1:68" x14ac:dyDescent="0.2">
      <c r="A309" s="413"/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540"/>
      <c r="P309" s="537" t="s">
        <v>34</v>
      </c>
      <c r="Q309" s="538"/>
      <c r="R309" s="538"/>
      <c r="S309" s="538"/>
      <c r="T309" s="538"/>
      <c r="U309" s="538"/>
      <c r="V309" s="539"/>
      <c r="W309" s="42" t="s">
        <v>0</v>
      </c>
      <c r="X309" s="43">
        <f>IFERROR(SUM(BM22:BM305),"0")</f>
        <v>0</v>
      </c>
      <c r="Y309" s="43">
        <f>IFERROR(SUM(BN22:BN305),"0")</f>
        <v>0</v>
      </c>
      <c r="Z309" s="42"/>
      <c r="AA309" s="67"/>
      <c r="AB309" s="67"/>
      <c r="AC309" s="67"/>
    </row>
    <row r="310" spans="1:68" x14ac:dyDescent="0.2">
      <c r="A310" s="413"/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540"/>
      <c r="P310" s="537" t="s">
        <v>35</v>
      </c>
      <c r="Q310" s="538"/>
      <c r="R310" s="538"/>
      <c r="S310" s="538"/>
      <c r="T310" s="538"/>
      <c r="U310" s="538"/>
      <c r="V310" s="539"/>
      <c r="W310" s="42" t="s">
        <v>20</v>
      </c>
      <c r="X310" s="44">
        <f>ROUNDUP(SUM(BO22:BO305),0)</f>
        <v>0</v>
      </c>
      <c r="Y310" s="44">
        <f>ROUNDUP(SUM(BP22:BP305),0)</f>
        <v>0</v>
      </c>
      <c r="Z310" s="42"/>
      <c r="AA310" s="67"/>
      <c r="AB310" s="67"/>
      <c r="AC310" s="67"/>
    </row>
    <row r="311" spans="1:68" x14ac:dyDescent="0.2">
      <c r="A311" s="413"/>
      <c r="B311" s="413"/>
      <c r="C311" s="413"/>
      <c r="D311" s="413"/>
      <c r="E311" s="413"/>
      <c r="F311" s="413"/>
      <c r="G311" s="413"/>
      <c r="H311" s="413"/>
      <c r="I311" s="413"/>
      <c r="J311" s="413"/>
      <c r="K311" s="413"/>
      <c r="L311" s="413"/>
      <c r="M311" s="413"/>
      <c r="N311" s="413"/>
      <c r="O311" s="540"/>
      <c r="P311" s="537" t="s">
        <v>36</v>
      </c>
      <c r="Q311" s="538"/>
      <c r="R311" s="538"/>
      <c r="S311" s="538"/>
      <c r="T311" s="538"/>
      <c r="U311" s="538"/>
      <c r="V311" s="539"/>
      <c r="W311" s="42" t="s">
        <v>0</v>
      </c>
      <c r="X311" s="43">
        <f>GrossWeightTotal+PalletQtyTotal*25</f>
        <v>0</v>
      </c>
      <c r="Y311" s="43">
        <f>GrossWeightTotalR+PalletQtyTotalR*25</f>
        <v>0</v>
      </c>
      <c r="Z311" s="42"/>
      <c r="AA311" s="67"/>
      <c r="AB311" s="67"/>
      <c r="AC311" s="67"/>
    </row>
    <row r="312" spans="1:68" x14ac:dyDescent="0.2">
      <c r="A312" s="413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3"/>
      <c r="O312" s="540"/>
      <c r="P312" s="537" t="s">
        <v>37</v>
      </c>
      <c r="Q312" s="538"/>
      <c r="R312" s="538"/>
      <c r="S312" s="538"/>
      <c r="T312" s="538"/>
      <c r="U312" s="538"/>
      <c r="V312" s="539"/>
      <c r="W312" s="42" t="s">
        <v>20</v>
      </c>
      <c r="X312" s="43">
        <f>IFERROR(X23+X32+X38+X43+X59+X65+X70+X76+X86+X92+X99+X110+X116+X123+X129+X134+X139+X145+X150+X156+X164+X169+X177+X181+X190+X197+X207+X215+X220+X225+X231+X237+X244+X249+X255+X259+X267+X271+X276+X282+X306,"0")</f>
        <v>0</v>
      </c>
      <c r="Y312" s="43">
        <f>IFERROR(Y23+Y32+Y38+Y43+Y59+Y65+Y70+Y76+Y86+Y92+Y99+Y110+Y116+Y123+Y129+Y134+Y139+Y145+Y150+Y156+Y164+Y169+Y177+Y181+Y190+Y197+Y207+Y215+Y220+Y225+Y231+Y237+Y244+Y249+Y255+Y259+Y267+Y271+Y276+Y282+Y306,"0")</f>
        <v>0</v>
      </c>
      <c r="Z312" s="42"/>
      <c r="AA312" s="67"/>
      <c r="AB312" s="67"/>
      <c r="AC312" s="67"/>
    </row>
    <row r="313" spans="1:68" ht="14.25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3"/>
      <c r="O313" s="540"/>
      <c r="P313" s="537" t="s">
        <v>38</v>
      </c>
      <c r="Q313" s="538"/>
      <c r="R313" s="538"/>
      <c r="S313" s="538"/>
      <c r="T313" s="538"/>
      <c r="U313" s="538"/>
      <c r="V313" s="539"/>
      <c r="W313" s="45" t="s">
        <v>52</v>
      </c>
      <c r="X313" s="42"/>
      <c r="Y313" s="42"/>
      <c r="Z313" s="42">
        <f>IFERROR(Z23+Z32+Z38+Z43+Z59+Z65+Z70+Z76+Z86+Z92+Z99+Z110+Z116+Z123+Z129+Z134+Z139+Z145+Z150+Z156+Z164+Z169+Z177+Z181+Z190+Z197+Z207+Z215+Z220+Z225+Z231+Z237+Z244+Z249+Z255+Z259+Z267+Z271+Z276+Z282+Z306,"0")</f>
        <v>0</v>
      </c>
      <c r="AA313" s="67"/>
      <c r="AB313" s="67"/>
      <c r="AC313" s="67"/>
    </row>
    <row r="314" spans="1:68" ht="13.5" thickBot="1" x14ac:dyDescent="0.25"/>
    <row r="315" spans="1:68" ht="27" thickTop="1" thickBot="1" x14ac:dyDescent="0.25">
      <c r="A315" s="46" t="s">
        <v>9</v>
      </c>
      <c r="B315" s="88" t="s">
        <v>81</v>
      </c>
      <c r="C315" s="541" t="s">
        <v>45</v>
      </c>
      <c r="D315" s="541" t="s">
        <v>45</v>
      </c>
      <c r="E315" s="541" t="s">
        <v>45</v>
      </c>
      <c r="F315" s="541" t="s">
        <v>45</v>
      </c>
      <c r="G315" s="541" t="s">
        <v>45</v>
      </c>
      <c r="H315" s="541" t="s">
        <v>45</v>
      </c>
      <c r="I315" s="541" t="s">
        <v>45</v>
      </c>
      <c r="J315" s="541" t="s">
        <v>45</v>
      </c>
      <c r="K315" s="541" t="s">
        <v>45</v>
      </c>
      <c r="L315" s="541" t="s">
        <v>45</v>
      </c>
      <c r="M315" s="541" t="s">
        <v>45</v>
      </c>
      <c r="N315" s="542"/>
      <c r="O315" s="541" t="s">
        <v>45</v>
      </c>
      <c r="P315" s="541" t="s">
        <v>45</v>
      </c>
      <c r="Q315" s="541" t="s">
        <v>45</v>
      </c>
      <c r="R315" s="541" t="s">
        <v>45</v>
      </c>
      <c r="S315" s="541" t="s">
        <v>45</v>
      </c>
      <c r="T315" s="541" t="s">
        <v>45</v>
      </c>
      <c r="U315" s="541" t="s">
        <v>45</v>
      </c>
      <c r="V315" s="541" t="s">
        <v>265</v>
      </c>
      <c r="W315" s="541" t="s">
        <v>265</v>
      </c>
      <c r="X315" s="88" t="s">
        <v>291</v>
      </c>
      <c r="Y315" s="541" t="s">
        <v>310</v>
      </c>
      <c r="Z315" s="541" t="s">
        <v>310</v>
      </c>
      <c r="AA315" s="541" t="s">
        <v>310</v>
      </c>
      <c r="AB315" s="541" t="s">
        <v>310</v>
      </c>
      <c r="AC315" s="541" t="s">
        <v>310</v>
      </c>
      <c r="AD315" s="541" t="s">
        <v>310</v>
      </c>
      <c r="AE315" s="541" t="s">
        <v>310</v>
      </c>
      <c r="AF315" s="88" t="s">
        <v>374</v>
      </c>
      <c r="AG315" s="541" t="s">
        <v>379</v>
      </c>
      <c r="AH315" s="541" t="s">
        <v>379</v>
      </c>
      <c r="AI315" s="88" t="s">
        <v>389</v>
      </c>
      <c r="AJ315" s="88" t="s">
        <v>266</v>
      </c>
    </row>
    <row r="316" spans="1:68" ht="14.25" customHeight="1" thickTop="1" x14ac:dyDescent="0.2">
      <c r="A316" s="543" t="s">
        <v>10</v>
      </c>
      <c r="B316" s="541" t="s">
        <v>81</v>
      </c>
      <c r="C316" s="541" t="s">
        <v>90</v>
      </c>
      <c r="D316" s="541" t="s">
        <v>103</v>
      </c>
      <c r="E316" s="541" t="s">
        <v>112</v>
      </c>
      <c r="F316" s="541" t="s">
        <v>118</v>
      </c>
      <c r="G316" s="541" t="s">
        <v>147</v>
      </c>
      <c r="H316" s="541" t="s">
        <v>154</v>
      </c>
      <c r="I316" s="541" t="s">
        <v>160</v>
      </c>
      <c r="J316" s="541" t="s">
        <v>168</v>
      </c>
      <c r="K316" s="541" t="s">
        <v>185</v>
      </c>
      <c r="L316" s="541" t="s">
        <v>195</v>
      </c>
      <c r="M316" s="541" t="s">
        <v>206</v>
      </c>
      <c r="N316" s="1"/>
      <c r="O316" s="541" t="s">
        <v>223</v>
      </c>
      <c r="P316" s="541" t="s">
        <v>229</v>
      </c>
      <c r="Q316" s="541" t="s">
        <v>238</v>
      </c>
      <c r="R316" s="541" t="s">
        <v>244</v>
      </c>
      <c r="S316" s="541" t="s">
        <v>249</v>
      </c>
      <c r="T316" s="541" t="s">
        <v>253</v>
      </c>
      <c r="U316" s="541" t="s">
        <v>261</v>
      </c>
      <c r="V316" s="541" t="s">
        <v>266</v>
      </c>
      <c r="W316" s="541" t="s">
        <v>270</v>
      </c>
      <c r="X316" s="541" t="s">
        <v>292</v>
      </c>
      <c r="Y316" s="541" t="s">
        <v>311</v>
      </c>
      <c r="Z316" s="541" t="s">
        <v>324</v>
      </c>
      <c r="AA316" s="541" t="s">
        <v>334</v>
      </c>
      <c r="AB316" s="541" t="s">
        <v>349</v>
      </c>
      <c r="AC316" s="541" t="s">
        <v>360</v>
      </c>
      <c r="AD316" s="541" t="s">
        <v>364</v>
      </c>
      <c r="AE316" s="541" t="s">
        <v>368</v>
      </c>
      <c r="AF316" s="541" t="s">
        <v>375</v>
      </c>
      <c r="AG316" s="541" t="s">
        <v>380</v>
      </c>
      <c r="AH316" s="541" t="s">
        <v>386</v>
      </c>
      <c r="AI316" s="541" t="s">
        <v>390</v>
      </c>
      <c r="AJ316" s="541" t="s">
        <v>266</v>
      </c>
    </row>
    <row r="317" spans="1:68" ht="13.5" thickBot="1" x14ac:dyDescent="0.25">
      <c r="A317" s="544"/>
      <c r="B317" s="541"/>
      <c r="C317" s="541"/>
      <c r="D317" s="541"/>
      <c r="E317" s="541"/>
      <c r="F317" s="541"/>
      <c r="G317" s="541"/>
      <c r="H317" s="541"/>
      <c r="I317" s="541"/>
      <c r="J317" s="541"/>
      <c r="K317" s="541"/>
      <c r="L317" s="541"/>
      <c r="M317" s="541"/>
      <c r="N317" s="1"/>
      <c r="O317" s="541"/>
      <c r="P317" s="541"/>
      <c r="Q317" s="541"/>
      <c r="R317" s="541"/>
      <c r="S317" s="541"/>
      <c r="T317" s="541"/>
      <c r="U317" s="541"/>
      <c r="V317" s="541"/>
      <c r="W317" s="541"/>
      <c r="X317" s="541"/>
      <c r="Y317" s="541"/>
      <c r="Z317" s="541"/>
      <c r="AA317" s="541"/>
      <c r="AB317" s="541"/>
      <c r="AC317" s="541"/>
      <c r="AD317" s="541"/>
      <c r="AE317" s="541"/>
      <c r="AF317" s="541"/>
      <c r="AG317" s="541"/>
      <c r="AH317" s="541"/>
      <c r="AI317" s="541"/>
      <c r="AJ317" s="541"/>
    </row>
    <row r="318" spans="1:68" ht="18" thickTop="1" thickBot="1" x14ac:dyDescent="0.25">
      <c r="A318" s="46" t="s">
        <v>13</v>
      </c>
      <c r="B318" s="52">
        <f>IFERROR(X22*H22,"0")</f>
        <v>0</v>
      </c>
      <c r="C318" s="52">
        <f>IFERROR(X28*H28,"0")+IFERROR(X29*H29,"0")+IFERROR(X30*H30,"0")+IFERROR(X31*H31,"0")</f>
        <v>0</v>
      </c>
      <c r="D318" s="52">
        <f>IFERROR(X36*H36,"0")+IFERROR(X37*H37,"0")</f>
        <v>0</v>
      </c>
      <c r="E318" s="52">
        <f>IFERROR(X42*H42,"0")</f>
        <v>0</v>
      </c>
      <c r="F31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8" s="52">
        <f>IFERROR(X63*H63,"0")+IFERROR(X64*H64,"0")</f>
        <v>0</v>
      </c>
      <c r="H318" s="52">
        <f>IFERROR(X69*H69,"0")</f>
        <v>0</v>
      </c>
      <c r="I318" s="52">
        <f>IFERROR(X74*H74,"0")+IFERROR(X75*H75,"0")</f>
        <v>0</v>
      </c>
      <c r="J318" s="52">
        <f>IFERROR(X80*H80,"0")+IFERROR(X81*H81,"0")+IFERROR(X82*H82,"0")+IFERROR(X83*H83,"0")+IFERROR(X84*H84,"0")+IFERROR(X85*H85,"0")</f>
        <v>0</v>
      </c>
      <c r="K318" s="52">
        <f>IFERROR(X90*H90,"0")+IFERROR(X91*H91,"0")</f>
        <v>0</v>
      </c>
      <c r="L318" s="52">
        <f>IFERROR(X96*H96,"0")+IFERROR(X97*H97,"0")+IFERROR(X98*H98,"0")</f>
        <v>0</v>
      </c>
      <c r="M318" s="52">
        <f>IFERROR(X103*H103,"0")+IFERROR(X104*H104,"0")+IFERROR(X105*H105,"0")+IFERROR(X106*H106,"0")+IFERROR(X107*H107,"0")+IFERROR(X108*H108,"0")+IFERROR(X109*H109,"0")</f>
        <v>0</v>
      </c>
      <c r="N318" s="1"/>
      <c r="O318" s="52">
        <f>IFERROR(X114*H114,"0")+IFERROR(X115*H115,"0")</f>
        <v>0</v>
      </c>
      <c r="P318" s="52">
        <f>IFERROR(X120*H120,"0")+IFERROR(X121*H121,"0")+IFERROR(X122*H122,"0")</f>
        <v>0</v>
      </c>
      <c r="Q318" s="52">
        <f>IFERROR(X127*H127,"0")+IFERROR(X128*H128,"0")</f>
        <v>0</v>
      </c>
      <c r="R318" s="52">
        <f>IFERROR(X133*H133,"0")</f>
        <v>0</v>
      </c>
      <c r="S318" s="52">
        <f>IFERROR(X138*H138,"0")</f>
        <v>0</v>
      </c>
      <c r="T318" s="52">
        <f>IFERROR(X143*H143,"0")+IFERROR(X144*H144,"0")</f>
        <v>0</v>
      </c>
      <c r="U318" s="52">
        <f>IFERROR(X149*H149,"0")</f>
        <v>0</v>
      </c>
      <c r="V318" s="52">
        <f>IFERROR(X155*H155,"0")</f>
        <v>0</v>
      </c>
      <c r="W318" s="52">
        <f>IFERROR(X160*H160,"0")+IFERROR(X161*H161,"0")+IFERROR(X162*H162,"0")+IFERROR(X163*H163,"0")+IFERROR(X167*H167,"0")+IFERROR(X168*H168,"0")</f>
        <v>0</v>
      </c>
      <c r="X318" s="52">
        <f>IFERROR(X174*H174,"0")+IFERROR(X175*H175,"0")+IFERROR(X176*H176,"0")+IFERROR(X180*H180,"0")</f>
        <v>0</v>
      </c>
      <c r="Y318" s="52">
        <f>IFERROR(X186*H186,"0")+IFERROR(X187*H187,"0")+IFERROR(X188*H188,"0")+IFERROR(X189*H189,"0")</f>
        <v>0</v>
      </c>
      <c r="Z318" s="52">
        <f>IFERROR(X194*H194,"0")+IFERROR(X195*H195,"0")+IFERROR(X196*H196,"0")</f>
        <v>0</v>
      </c>
      <c r="AA318" s="52">
        <f>IFERROR(X201*H201,"0")+IFERROR(X202*H202,"0")+IFERROR(X203*H203,"0")+IFERROR(X204*H204,"0")+IFERROR(X205*H205,"0")+IFERROR(X206*H206,"0")</f>
        <v>0</v>
      </c>
      <c r="AB318" s="52">
        <f>IFERROR(X211*H211,"0")+IFERROR(X212*H212,"0")+IFERROR(X213*H213,"0")+IFERROR(X214*H214,"0")</f>
        <v>0</v>
      </c>
      <c r="AC318" s="52">
        <f>IFERROR(X219*H219,"0")</f>
        <v>0</v>
      </c>
      <c r="AD318" s="52">
        <f>IFERROR(X224*H224,"0")</f>
        <v>0</v>
      </c>
      <c r="AE318" s="52">
        <f>IFERROR(X229*H229,"0")+IFERROR(X230*H230,"0")</f>
        <v>0</v>
      </c>
      <c r="AF318" s="52">
        <f>IFERROR(X236*H236,"0")</f>
        <v>0</v>
      </c>
      <c r="AG318" s="52">
        <f>IFERROR(X242*H242,"0")+IFERROR(X243*H243,"0")</f>
        <v>0</v>
      </c>
      <c r="AH318" s="52">
        <f>IFERROR(X248*H248,"0")</f>
        <v>0</v>
      </c>
      <c r="AI318" s="52">
        <f>IFERROR(X254*H254,"0")+IFERROR(X258*H258,"0")</f>
        <v>0</v>
      </c>
      <c r="AJ318" s="52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0</v>
      </c>
    </row>
    <row r="319" spans="1:68" ht="13.5" thickTop="1" x14ac:dyDescent="0.2">
      <c r="C319" s="1"/>
    </row>
    <row r="320" spans="1:68" ht="19.5" customHeight="1" x14ac:dyDescent="0.2">
      <c r="A320" s="70" t="s">
        <v>62</v>
      </c>
      <c r="B320" s="70" t="s">
        <v>63</v>
      </c>
      <c r="C320" s="70" t="s">
        <v>65</v>
      </c>
    </row>
    <row r="321" spans="1:3" x14ac:dyDescent="0.2">
      <c r="A321" s="71">
        <f>SUMPRODUCT(--(BB:BB="ЗПФ"),--(W:W="кор"),H:H,Y:Y)+SUMPRODUCT(--(BB:BB="ЗПФ"),--(W:W="кг"),Y:Y)</f>
        <v>0</v>
      </c>
      <c r="B321" s="72">
        <f>SUMPRODUCT(--(BB:BB="ПГП"),--(W:W="кор"),H:H,Y:Y)+SUMPRODUCT(--(BB:BB="ПГП"),--(W:W="кг"),Y:Y)</f>
        <v>0</v>
      </c>
      <c r="C321" s="72">
        <f>SUMPRODUCT(--(BB:BB="КИЗ"),--(W:W="кор"),H:H,Y:Y)+SUMPRODUCT(--(BB:BB="КИЗ"),--(W:W="кг"),Y:Y)</f>
        <v>0</v>
      </c>
    </row>
  </sheetData>
  <sheetProtection algorithmName="SHA-512" hashValue="CwGJlg44WOiHpyLh5ZnzmtLDpFgY81+M0gFe9838+RYFSMkipI76itihm0oUUk9wx6480/ajMWAB9Kv2b9of3A==" saltValue="/cJhfqLjVi889UoZ554n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5">
    <mergeCell ref="AE316:AE317"/>
    <mergeCell ref="AF316:AF317"/>
    <mergeCell ref="AG316:AG317"/>
    <mergeCell ref="AH316:AH317"/>
    <mergeCell ref="AI316:AI317"/>
    <mergeCell ref="AJ316:AJ317"/>
    <mergeCell ref="V316:V317"/>
    <mergeCell ref="W316:W317"/>
    <mergeCell ref="X316:X317"/>
    <mergeCell ref="Y316:Y317"/>
    <mergeCell ref="Z316:Z317"/>
    <mergeCell ref="AA316:AA317"/>
    <mergeCell ref="AB316:AB317"/>
    <mergeCell ref="AC316:AC317"/>
    <mergeCell ref="AD316:AD317"/>
    <mergeCell ref="C315:U315"/>
    <mergeCell ref="V315:W315"/>
    <mergeCell ref="Y315:AE315"/>
    <mergeCell ref="AG315:AH31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O316:O317"/>
    <mergeCell ref="P316:P317"/>
    <mergeCell ref="Q316:Q317"/>
    <mergeCell ref="R316:R317"/>
    <mergeCell ref="S316:S317"/>
    <mergeCell ref="T316:T317"/>
    <mergeCell ref="U316:U317"/>
    <mergeCell ref="D304:E304"/>
    <mergeCell ref="P304:T304"/>
    <mergeCell ref="D305:E305"/>
    <mergeCell ref="P305:T305"/>
    <mergeCell ref="P306:V306"/>
    <mergeCell ref="A306:O307"/>
    <mergeCell ref="P307:V307"/>
    <mergeCell ref="P308:V308"/>
    <mergeCell ref="A308:O313"/>
    <mergeCell ref="P309:V309"/>
    <mergeCell ref="P310:V310"/>
    <mergeCell ref="P311:V311"/>
    <mergeCell ref="P312:V312"/>
    <mergeCell ref="P313:V313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A284:Z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P244:V244"/>
    <mergeCell ref="A244:O245"/>
    <mergeCell ref="P245:V245"/>
    <mergeCell ref="A246:Z246"/>
    <mergeCell ref="A247:Z247"/>
    <mergeCell ref="D248:E248"/>
    <mergeCell ref="P248:T248"/>
    <mergeCell ref="P249:V249"/>
    <mergeCell ref="A249:O250"/>
    <mergeCell ref="P250:V250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2:X305 X300 X285:X298 X275 X270 X266 X258 X254 X248 X242:X243 X236 X229:X230 X224 X219 X211:X213 X203:X205 X201 X195 X186:X189 X180 X167:X168 X160:X163 X149 X143:X144 X138 X133 X127:X128 X120:X122 X114:X115 X107:X108 X105 X103 X96:X98 X90:X91 X80:X85 X74:X75 X69 X58 X56 X54 X52 X50 X47:X48 X36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301 X299 X281 X279 X274 X264:X265 X206 X202 X196 X176 X155 X109 X106 X57 X55 X53 X51 X42" xr:uid="{00000000-0002-0000-0000-000017000000}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280 X214 X194 X174:X175 X104 X63:X64" xr:uid="{00000000-0002-0000-0000-00001B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9"/>
    </row>
    <row r="3" spans="2:8" x14ac:dyDescent="0.2">
      <c r="B3" s="53" t="s">
        <v>502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504</v>
      </c>
      <c r="D6" s="53" t="s">
        <v>505</v>
      </c>
      <c r="E6" s="53" t="s">
        <v>46</v>
      </c>
    </row>
    <row r="8" spans="2:8" x14ac:dyDescent="0.2">
      <c r="B8" s="53" t="s">
        <v>80</v>
      </c>
      <c r="C8" s="53" t="s">
        <v>504</v>
      </c>
      <c r="D8" s="53" t="s">
        <v>46</v>
      </c>
      <c r="E8" s="53" t="s">
        <v>46</v>
      </c>
    </row>
    <row r="10" spans="2:8" x14ac:dyDescent="0.2">
      <c r="B10" s="53" t="s">
        <v>506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516</v>
      </c>
      <c r="C20" s="53" t="s">
        <v>46</v>
      </c>
      <c r="D20" s="53" t="s">
        <v>46</v>
      </c>
      <c r="E20" s="53" t="s">
        <v>46</v>
      </c>
    </row>
  </sheetData>
  <sheetProtection algorithmName="SHA-512" hashValue="jxmFDXTEelvO/yqEBIvJV1r6XnF6/JEaHbVHTJxjm9YhZHuMCvXgJXJjPPZ6k4E3yp5Gb1GVyP7fDSlUxdQMXw==" saltValue="DK1u7wI79t08y2Gx6detV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