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AB069C-6F6C-429B-AD83-FA719C80B2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заказа'!$B$287:$B$287</definedName>
    <definedName name="ProductId101">'Бланк заказа'!$B$288:$B$288</definedName>
    <definedName name="ProductId102">'Бланк заказа'!$B$292:$B$292</definedName>
    <definedName name="ProductId103">'Бланк заказа'!$B$293:$B$293</definedName>
    <definedName name="ProductId104">'Бланк заказа'!$B$294:$B$294</definedName>
    <definedName name="ProductId105">'Бланк заказа'!$B$298:$B$298</definedName>
    <definedName name="ProductId106">'Бланк заказа'!$B$299:$B$299</definedName>
    <definedName name="ProductId107">'Бланк заказа'!$B$300:$B$300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заказа'!$B$323:$B$323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заказа'!$B$156:$B$156</definedName>
    <definedName name="ProductId55">'Бланк заказа'!$B$162:$B$162</definedName>
    <definedName name="ProductId56">'Бланк заказа'!$B$167:$B$167</definedName>
    <definedName name="ProductId57">'Бланк заказа'!$B$168:$B$168</definedName>
    <definedName name="ProductId58">'Бланк заказа'!$B$169:$B$169</definedName>
    <definedName name="ProductId59">'Бланк заказа'!$B$170:$B$170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заказа'!$B$181:$B$181</definedName>
    <definedName name="ProductId63">'Бланк заказа'!$B$182:$B$182</definedName>
    <definedName name="ProductId64">'Бланк заказа'!$B$183:$B$183</definedName>
    <definedName name="ProductId65">'Бланк заказа'!$B$187:$B$187</definedName>
    <definedName name="ProductId66">'Бланк заказа'!$B$193:$B$193</definedName>
    <definedName name="ProductId67">'Бланк заказа'!$B$194:$B$194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заказа'!$B$235:$B$235</definedName>
    <definedName name="ProductId86">'Бланк заказа'!$B$236:$B$236</definedName>
    <definedName name="ProductId87">'Бланк заказа'!$B$237:$B$237</definedName>
    <definedName name="ProductId88">'Бланк заказа'!$B$242:$B$242</definedName>
    <definedName name="ProductId89">'Бланк заказа'!$B$247:$B$247</definedName>
    <definedName name="ProductId9">'Бланк заказа'!$B$43:$B$43</definedName>
    <definedName name="ProductId90">'Бланк заказа'!$B$248:$B$248</definedName>
    <definedName name="ProductId91">'Бланк заказа'!$B$254:$B$254</definedName>
    <definedName name="ProductId92">'Бланк заказа'!$B$260:$B$260</definedName>
    <definedName name="ProductId93">'Бланк заказа'!$B$261:$B$261</definedName>
    <definedName name="ProductId94">'Бланк заказа'!$B$267:$B$267</definedName>
    <definedName name="ProductId95">'Бланк заказа'!$B$271:$B$271</definedName>
    <definedName name="ProductId96">'Бланк заказа'!$B$277:$B$277</definedName>
    <definedName name="ProductId97">'Бланк заказа'!$B$278:$B$278</definedName>
    <definedName name="ProductId98">'Бланк заказа'!$B$279:$B$279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заказа'!$X$287:$X$287</definedName>
    <definedName name="SalesQty101">'Бланк заказа'!$X$288:$X$288</definedName>
    <definedName name="SalesQty102">'Бланк заказа'!$X$292:$X$292</definedName>
    <definedName name="SalesQty103">'Бланк заказа'!$X$293:$X$293</definedName>
    <definedName name="SalesQty104">'Бланк заказа'!$X$294:$X$294</definedName>
    <definedName name="SalesQty105">'Бланк заказа'!$X$298:$X$298</definedName>
    <definedName name="SalesQty106">'Бланк заказа'!$X$299:$X$299</definedName>
    <definedName name="SalesQty107">'Бланк заказа'!$X$300:$X$300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заказа'!$X$323:$X$323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заказа'!$X$122:$X$122</definedName>
    <definedName name="SalesQty45">'Бланк заказа'!$X$123:$X$123</definedName>
    <definedName name="SalesQty46">'Бланк заказа'!$X$128:$X$128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заказа'!$X$156:$X$156</definedName>
    <definedName name="SalesQty55">'Бланк заказа'!$X$162:$X$162</definedName>
    <definedName name="SalesQty56">'Бланк заказа'!$X$167:$X$167</definedName>
    <definedName name="SalesQty57">'Бланк заказа'!$X$168:$X$168</definedName>
    <definedName name="SalesQty58">'Бланк заказа'!$X$169:$X$169</definedName>
    <definedName name="SalesQty59">'Бланк заказа'!$X$170:$X$170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заказа'!$X$181:$X$181</definedName>
    <definedName name="SalesQty63">'Бланк заказа'!$X$182:$X$182</definedName>
    <definedName name="SalesQty64">'Бланк заказа'!$X$183:$X$183</definedName>
    <definedName name="SalesQty65">'Бланк заказа'!$X$187:$X$187</definedName>
    <definedName name="SalesQty66">'Бланк заказа'!$X$193:$X$193</definedName>
    <definedName name="SalesQty67">'Бланк заказа'!$X$194:$X$194</definedName>
    <definedName name="SalesQty68">'Бланк заказа'!$X$195:$X$195</definedName>
    <definedName name="SalesQty69">'Бланк заказа'!$X$196:$X$196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заказа'!$X$208:$X$208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заказа'!$X$231:$X$231</definedName>
    <definedName name="SalesQty85">'Бланк заказа'!$X$235:$X$235</definedName>
    <definedName name="SalesQty86">'Бланк заказа'!$X$236:$X$236</definedName>
    <definedName name="SalesQty87">'Бланк заказа'!$X$237:$X$237</definedName>
    <definedName name="SalesQty88">'Бланк заказа'!$X$242:$X$242</definedName>
    <definedName name="SalesQty89">'Бланк заказа'!$X$247:$X$247</definedName>
    <definedName name="SalesQty9">'Бланк заказа'!$X$43:$X$43</definedName>
    <definedName name="SalesQty90">'Бланк заказа'!$X$248:$X$248</definedName>
    <definedName name="SalesQty91">'Бланк заказа'!$X$254:$X$254</definedName>
    <definedName name="SalesQty92">'Бланк заказа'!$X$260:$X$260</definedName>
    <definedName name="SalesQty93">'Бланк заказа'!$X$261:$X$261</definedName>
    <definedName name="SalesQty94">'Бланк заказа'!$X$267:$X$267</definedName>
    <definedName name="SalesQty95">'Бланк заказа'!$X$271:$X$271</definedName>
    <definedName name="SalesQty96">'Бланк заказа'!$X$277:$X$277</definedName>
    <definedName name="SalesQty97">'Бланк заказа'!$X$278:$X$278</definedName>
    <definedName name="SalesQty98">'Бланк заказа'!$X$279:$X$279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заказа'!$Y$287:$Y$287</definedName>
    <definedName name="SalesRoundBox101">'Бланк заказа'!$Y$288:$Y$288</definedName>
    <definedName name="SalesRoundBox102">'Бланк заказа'!$Y$292:$Y$292</definedName>
    <definedName name="SalesRoundBox103">'Бланк заказа'!$Y$293:$Y$293</definedName>
    <definedName name="SalesRoundBox104">'Бланк заказа'!$Y$294:$Y$294</definedName>
    <definedName name="SalesRoundBox105">'Бланк заказа'!$Y$298:$Y$298</definedName>
    <definedName name="SalesRoundBox106">'Бланк заказа'!$Y$299:$Y$299</definedName>
    <definedName name="SalesRoundBox107">'Бланк заказа'!$Y$300:$Y$300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заказа'!$Y$323:$Y$323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заказа'!$Y$122:$Y$122</definedName>
    <definedName name="SalesRoundBox45">'Бланк заказа'!$Y$123:$Y$123</definedName>
    <definedName name="SalesRoundBox46">'Бланк заказа'!$Y$128:$Y$128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заказа'!$Y$156:$Y$156</definedName>
    <definedName name="SalesRoundBox55">'Бланк заказа'!$Y$162:$Y$162</definedName>
    <definedName name="SalesRoundBox56">'Бланк заказа'!$Y$167:$Y$167</definedName>
    <definedName name="SalesRoundBox57">'Бланк заказа'!$Y$168:$Y$168</definedName>
    <definedName name="SalesRoundBox58">'Бланк заказа'!$Y$169:$Y$169</definedName>
    <definedName name="SalesRoundBox59">'Бланк заказа'!$Y$170:$Y$170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заказа'!$Y$181:$Y$181</definedName>
    <definedName name="SalesRoundBox63">'Бланк заказа'!$Y$182:$Y$182</definedName>
    <definedName name="SalesRoundBox64">'Бланк заказа'!$Y$183:$Y$183</definedName>
    <definedName name="SalesRoundBox65">'Бланк заказа'!$Y$187:$Y$187</definedName>
    <definedName name="SalesRoundBox66">'Бланк заказа'!$Y$193:$Y$193</definedName>
    <definedName name="SalesRoundBox67">'Бланк заказа'!$Y$194:$Y$194</definedName>
    <definedName name="SalesRoundBox68">'Бланк заказа'!$Y$195:$Y$195</definedName>
    <definedName name="SalesRoundBox69">'Бланк заказа'!$Y$196:$Y$196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заказа'!$Y$208:$Y$208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заказа'!$Y$231:$Y$231</definedName>
    <definedName name="SalesRoundBox85">'Бланк заказа'!$Y$235:$Y$235</definedName>
    <definedName name="SalesRoundBox86">'Бланк заказа'!$Y$236:$Y$236</definedName>
    <definedName name="SalesRoundBox87">'Бланк заказа'!$Y$237:$Y$237</definedName>
    <definedName name="SalesRoundBox88">'Бланк заказа'!$Y$242:$Y$242</definedName>
    <definedName name="SalesRoundBox89">'Бланк заказа'!$Y$247:$Y$247</definedName>
    <definedName name="SalesRoundBox9">'Бланк заказа'!$Y$43:$Y$43</definedName>
    <definedName name="SalesRoundBox90">'Бланк заказа'!$Y$248:$Y$248</definedName>
    <definedName name="SalesRoundBox91">'Бланк заказа'!$Y$254:$Y$254</definedName>
    <definedName name="SalesRoundBox92">'Бланк заказа'!$Y$260:$Y$260</definedName>
    <definedName name="SalesRoundBox93">'Бланк заказа'!$Y$261:$Y$261</definedName>
    <definedName name="SalesRoundBox94">'Бланк заказа'!$Y$267:$Y$267</definedName>
    <definedName name="SalesRoundBox95">'Бланк заказа'!$Y$271:$Y$271</definedName>
    <definedName name="SalesRoundBox96">'Бланк заказа'!$Y$277:$Y$277</definedName>
    <definedName name="SalesRoundBox97">'Бланк заказа'!$Y$278:$Y$278</definedName>
    <definedName name="SalesRoundBox98">'Бланк заказа'!$Y$279:$Y$279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заказа'!$W$287:$W$287</definedName>
    <definedName name="UnitOfMeasure101">'Бланк заказа'!$W$288:$W$288</definedName>
    <definedName name="UnitOfMeasure102">'Бланк заказа'!$W$292:$W$292</definedName>
    <definedName name="UnitOfMeasure103">'Бланк заказа'!$W$293:$W$293</definedName>
    <definedName name="UnitOfMeasure104">'Бланк заказа'!$W$294:$W$294</definedName>
    <definedName name="UnitOfMeasure105">'Бланк заказа'!$W$298:$W$298</definedName>
    <definedName name="UnitOfMeasure106">'Бланк заказа'!$W$299:$W$299</definedName>
    <definedName name="UnitOfMeasure107">'Бланк заказа'!$W$300:$W$300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заказа'!$W$323:$W$323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заказа'!$W$122:$W$122</definedName>
    <definedName name="UnitOfMeasure45">'Бланк заказа'!$W$123:$W$123</definedName>
    <definedName name="UnitOfMeasure46">'Бланк заказа'!$W$128:$W$128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заказа'!$W$156:$W$156</definedName>
    <definedName name="UnitOfMeasure55">'Бланк заказа'!$W$162:$W$162</definedName>
    <definedName name="UnitOfMeasure56">'Бланк заказа'!$W$167:$W$167</definedName>
    <definedName name="UnitOfMeasure57">'Бланк заказа'!$W$168:$W$168</definedName>
    <definedName name="UnitOfMeasure58">'Бланк заказа'!$W$169:$W$169</definedName>
    <definedName name="UnitOfMeasure59">'Бланк заказа'!$W$170:$W$170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заказа'!$W$181:$W$181</definedName>
    <definedName name="UnitOfMeasure63">'Бланк заказа'!$W$182:$W$182</definedName>
    <definedName name="UnitOfMeasure64">'Бланк заказа'!$W$183:$W$183</definedName>
    <definedName name="UnitOfMeasure65">'Бланк заказа'!$W$187:$W$187</definedName>
    <definedName name="UnitOfMeasure66">'Бланк заказа'!$W$193:$W$193</definedName>
    <definedName name="UnitOfMeasure67">'Бланк заказа'!$W$194:$W$194</definedName>
    <definedName name="UnitOfMeasure68">'Бланк заказа'!$W$195:$W$195</definedName>
    <definedName name="UnitOfMeasure69">'Бланк заказа'!$W$196:$W$196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заказа'!$W$208:$W$208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заказа'!$W$231:$W$231</definedName>
    <definedName name="UnitOfMeasure85">'Бланк заказа'!$W$235:$W$235</definedName>
    <definedName name="UnitOfMeasure86">'Бланк заказа'!$W$236:$W$236</definedName>
    <definedName name="UnitOfMeasure87">'Бланк заказа'!$W$237:$W$237</definedName>
    <definedName name="UnitOfMeasure88">'Бланк заказа'!$W$242:$W$242</definedName>
    <definedName name="UnitOfMeasure89">'Бланк заказа'!$W$247:$W$247</definedName>
    <definedName name="UnitOfMeasure9">'Бланк заказа'!$W$43:$W$43</definedName>
    <definedName name="UnitOfMeasure90">'Бланк заказа'!$W$248:$W$248</definedName>
    <definedName name="UnitOfMeasure91">'Бланк заказа'!$W$254:$W$254</definedName>
    <definedName name="UnitOfMeasure92">'Бланк заказа'!$W$260:$W$260</definedName>
    <definedName name="UnitOfMeasure93">'Бланк заказа'!$W$261:$W$261</definedName>
    <definedName name="UnitOfMeasure94">'Бланк заказа'!$W$267:$W$267</definedName>
    <definedName name="UnitOfMeasure95">'Бланк заказа'!$W$271:$W$271</definedName>
    <definedName name="UnitOfMeasure96">'Бланк заказа'!$W$277:$W$277</definedName>
    <definedName name="UnitOfMeasure97">'Бланк заказа'!$W$278:$W$278</definedName>
    <definedName name="UnitOfMeasure98">'Бланк заказа'!$W$279:$W$279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6" i="2" l="1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X325" i="2"/>
  <c r="X324" i="2"/>
  <c r="BO323" i="2"/>
  <c r="BM323" i="2"/>
  <c r="Z323" i="2"/>
  <c r="Z324" i="2" s="1"/>
  <c r="Y323" i="2"/>
  <c r="Y324" i="2" s="1"/>
  <c r="X320" i="2"/>
  <c r="X319" i="2"/>
  <c r="BO318" i="2"/>
  <c r="BM318" i="2"/>
  <c r="Z318" i="2"/>
  <c r="Y318" i="2"/>
  <c r="BP318" i="2" s="1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N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N307" i="2" s="1"/>
  <c r="P307" i="2"/>
  <c r="BO306" i="2"/>
  <c r="BM306" i="2"/>
  <c r="Z306" i="2"/>
  <c r="Y306" i="2"/>
  <c r="BP306" i="2" s="1"/>
  <c r="BP305" i="2"/>
  <c r="BO305" i="2"/>
  <c r="BN305" i="2"/>
  <c r="BM305" i="2"/>
  <c r="Z305" i="2"/>
  <c r="Y305" i="2"/>
  <c r="P305" i="2"/>
  <c r="BO304" i="2"/>
  <c r="BM304" i="2"/>
  <c r="Z304" i="2"/>
  <c r="Y304" i="2"/>
  <c r="BP304" i="2" s="1"/>
  <c r="BO303" i="2"/>
  <c r="BM303" i="2"/>
  <c r="Z303" i="2"/>
  <c r="Y303" i="2"/>
  <c r="P303" i="2"/>
  <c r="BO302" i="2"/>
  <c r="BM302" i="2"/>
  <c r="Z302" i="2"/>
  <c r="Y302" i="2"/>
  <c r="BP302" i="2" s="1"/>
  <c r="BO301" i="2"/>
  <c r="BM301" i="2"/>
  <c r="Z301" i="2"/>
  <c r="Y301" i="2"/>
  <c r="BN301" i="2" s="1"/>
  <c r="BO300" i="2"/>
  <c r="BM300" i="2"/>
  <c r="Z300" i="2"/>
  <c r="Y300" i="2"/>
  <c r="BP300" i="2" s="1"/>
  <c r="P300" i="2"/>
  <c r="BO299" i="2"/>
  <c r="BM299" i="2"/>
  <c r="Z299" i="2"/>
  <c r="Y299" i="2"/>
  <c r="BO298" i="2"/>
  <c r="BM298" i="2"/>
  <c r="Z298" i="2"/>
  <c r="Y298" i="2"/>
  <c r="X296" i="2"/>
  <c r="X295" i="2"/>
  <c r="BO294" i="2"/>
  <c r="BM294" i="2"/>
  <c r="Z294" i="2"/>
  <c r="Y294" i="2"/>
  <c r="BP294" i="2" s="1"/>
  <c r="P294" i="2"/>
  <c r="BO293" i="2"/>
  <c r="BM293" i="2"/>
  <c r="Z293" i="2"/>
  <c r="Y293" i="2"/>
  <c r="P293" i="2"/>
  <c r="BO292" i="2"/>
  <c r="BM292" i="2"/>
  <c r="Z292" i="2"/>
  <c r="Y292" i="2"/>
  <c r="BP292" i="2" s="1"/>
  <c r="X290" i="2"/>
  <c r="X289" i="2"/>
  <c r="BO288" i="2"/>
  <c r="BM288" i="2"/>
  <c r="Z288" i="2"/>
  <c r="Y288" i="2"/>
  <c r="BN288" i="2" s="1"/>
  <c r="BO287" i="2"/>
  <c r="BM287" i="2"/>
  <c r="Z287" i="2"/>
  <c r="Z289" i="2" s="1"/>
  <c r="Y287" i="2"/>
  <c r="P287" i="2"/>
  <c r="X285" i="2"/>
  <c r="Z284" i="2"/>
  <c r="X284" i="2"/>
  <c r="BO283" i="2"/>
  <c r="BM283" i="2"/>
  <c r="Z283" i="2"/>
  <c r="Y283" i="2"/>
  <c r="Y284" i="2" s="1"/>
  <c r="P283" i="2"/>
  <c r="X281" i="2"/>
  <c r="X280" i="2"/>
  <c r="BO279" i="2"/>
  <c r="BM279" i="2"/>
  <c r="Z279" i="2"/>
  <c r="Y279" i="2"/>
  <c r="BO278" i="2"/>
  <c r="BM278" i="2"/>
  <c r="Z278" i="2"/>
  <c r="Y278" i="2"/>
  <c r="BP277" i="2"/>
  <c r="BO277" i="2"/>
  <c r="BN277" i="2"/>
  <c r="BM277" i="2"/>
  <c r="Z277" i="2"/>
  <c r="Y277" i="2"/>
  <c r="X273" i="2"/>
  <c r="X272" i="2"/>
  <c r="BO271" i="2"/>
  <c r="BM271" i="2"/>
  <c r="Z271" i="2"/>
  <c r="Z272" i="2" s="1"/>
  <c r="Y271" i="2"/>
  <c r="P271" i="2"/>
  <c r="X269" i="2"/>
  <c r="X268" i="2"/>
  <c r="BO267" i="2"/>
  <c r="BM267" i="2"/>
  <c r="Z267" i="2"/>
  <c r="Z268" i="2" s="1"/>
  <c r="Y267" i="2"/>
  <c r="BN267" i="2" s="1"/>
  <c r="X263" i="2"/>
  <c r="X262" i="2"/>
  <c r="BO261" i="2"/>
  <c r="BM261" i="2"/>
  <c r="Z261" i="2"/>
  <c r="Y261" i="2"/>
  <c r="P261" i="2"/>
  <c r="BO260" i="2"/>
  <c r="BM260" i="2"/>
  <c r="Z260" i="2"/>
  <c r="Z262" i="2" s="1"/>
  <c r="Y260" i="2"/>
  <c r="BP260" i="2" s="1"/>
  <c r="P260" i="2"/>
  <c r="X256" i="2"/>
  <c r="X255" i="2"/>
  <c r="BO254" i="2"/>
  <c r="BM254" i="2"/>
  <c r="Z254" i="2"/>
  <c r="Z255" i="2" s="1"/>
  <c r="Y254" i="2"/>
  <c r="Y255" i="2" s="1"/>
  <c r="P254" i="2"/>
  <c r="X250" i="2"/>
  <c r="X249" i="2"/>
  <c r="BO248" i="2"/>
  <c r="BM248" i="2"/>
  <c r="Z248" i="2"/>
  <c r="Z249" i="2" s="1"/>
  <c r="Y248" i="2"/>
  <c r="P248" i="2"/>
  <c r="BO247" i="2"/>
  <c r="BM247" i="2"/>
  <c r="Z247" i="2"/>
  <c r="Y247" i="2"/>
  <c r="BP247" i="2" s="1"/>
  <c r="P247" i="2"/>
  <c r="X244" i="2"/>
  <c r="X243" i="2"/>
  <c r="BO242" i="2"/>
  <c r="BM242" i="2"/>
  <c r="Z242" i="2"/>
  <c r="Z243" i="2" s="1"/>
  <c r="Y242" i="2"/>
  <c r="P242" i="2"/>
  <c r="X239" i="2"/>
  <c r="Y238" i="2"/>
  <c r="X238" i="2"/>
  <c r="BP237" i="2"/>
  <c r="BO237" i="2"/>
  <c r="BN237" i="2"/>
  <c r="BM237" i="2"/>
  <c r="Z237" i="2"/>
  <c r="Y237" i="2"/>
  <c r="BO236" i="2"/>
  <c r="BM236" i="2"/>
  <c r="Z236" i="2"/>
  <c r="Y236" i="2"/>
  <c r="BP236" i="2" s="1"/>
  <c r="BO235" i="2"/>
  <c r="BM235" i="2"/>
  <c r="Z235" i="2"/>
  <c r="Z238" i="2" s="1"/>
  <c r="Y235" i="2"/>
  <c r="Y239" i="2" s="1"/>
  <c r="Y233" i="2"/>
  <c r="X233" i="2"/>
  <c r="X232" i="2"/>
  <c r="BO231" i="2"/>
  <c r="BM231" i="2"/>
  <c r="Z231" i="2"/>
  <c r="Z232" i="2" s="1"/>
  <c r="Y231" i="2"/>
  <c r="BN231" i="2" s="1"/>
  <c r="X228" i="2"/>
  <c r="X227" i="2"/>
  <c r="BO226" i="2"/>
  <c r="BM226" i="2"/>
  <c r="Z226" i="2"/>
  <c r="Z227" i="2" s="1"/>
  <c r="Y226" i="2"/>
  <c r="P226" i="2"/>
  <c r="X223" i="2"/>
  <c r="X222" i="2"/>
  <c r="BO221" i="2"/>
  <c r="BM221" i="2"/>
  <c r="Z221" i="2"/>
  <c r="Y221" i="2"/>
  <c r="BP221" i="2" s="1"/>
  <c r="P221" i="2"/>
  <c r="BO220" i="2"/>
  <c r="BM220" i="2"/>
  <c r="Z220" i="2"/>
  <c r="Y220" i="2"/>
  <c r="BP220" i="2" s="1"/>
  <c r="P220" i="2"/>
  <c r="BO219" i="2"/>
  <c r="BM219" i="2"/>
  <c r="Z219" i="2"/>
  <c r="Y219" i="2"/>
  <c r="P219" i="2"/>
  <c r="BO218" i="2"/>
  <c r="BM218" i="2"/>
  <c r="Z218" i="2"/>
  <c r="Y218" i="2"/>
  <c r="Y223" i="2" s="1"/>
  <c r="P218" i="2"/>
  <c r="X215" i="2"/>
  <c r="X214" i="2"/>
  <c r="BO213" i="2"/>
  <c r="BM213" i="2"/>
  <c r="Z213" i="2"/>
  <c r="Y213" i="2"/>
  <c r="BN213" i="2" s="1"/>
  <c r="P213" i="2"/>
  <c r="BO212" i="2"/>
  <c r="BM212" i="2"/>
  <c r="Z212" i="2"/>
  <c r="Y212" i="2"/>
  <c r="BP212" i="2" s="1"/>
  <c r="P212" i="2"/>
  <c r="BP211" i="2"/>
  <c r="BO211" i="2"/>
  <c r="BN211" i="2"/>
  <c r="BM211" i="2"/>
  <c r="Z211" i="2"/>
  <c r="Y211" i="2"/>
  <c r="P211" i="2"/>
  <c r="BO210" i="2"/>
  <c r="BM210" i="2"/>
  <c r="Z210" i="2"/>
  <c r="Y210" i="2"/>
  <c r="BP210" i="2" s="1"/>
  <c r="P210" i="2"/>
  <c r="BO209" i="2"/>
  <c r="BM209" i="2"/>
  <c r="Z209" i="2"/>
  <c r="Y209" i="2"/>
  <c r="P209" i="2"/>
  <c r="BO208" i="2"/>
  <c r="BM208" i="2"/>
  <c r="Z208" i="2"/>
  <c r="Y208" i="2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P202" i="2"/>
  <c r="BP201" i="2"/>
  <c r="BO201" i="2"/>
  <c r="BN201" i="2"/>
  <c r="BM201" i="2"/>
  <c r="Z201" i="2"/>
  <c r="Z204" i="2" s="1"/>
  <c r="Y201" i="2"/>
  <c r="P201" i="2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N195" i="2" s="1"/>
  <c r="P195" i="2"/>
  <c r="BP194" i="2"/>
  <c r="BO194" i="2"/>
  <c r="BN194" i="2"/>
  <c r="BM194" i="2"/>
  <c r="Z194" i="2"/>
  <c r="Y194" i="2"/>
  <c r="P194" i="2"/>
  <c r="BO193" i="2"/>
  <c r="BM193" i="2"/>
  <c r="Z193" i="2"/>
  <c r="Y193" i="2"/>
  <c r="Y198" i="2" s="1"/>
  <c r="P193" i="2"/>
  <c r="X189" i="2"/>
  <c r="X188" i="2"/>
  <c r="BO187" i="2"/>
  <c r="BM187" i="2"/>
  <c r="Z187" i="2"/>
  <c r="Z188" i="2" s="1"/>
  <c r="Y187" i="2"/>
  <c r="Y189" i="2" s="1"/>
  <c r="X185" i="2"/>
  <c r="X184" i="2"/>
  <c r="BO183" i="2"/>
  <c r="BM183" i="2"/>
  <c r="Z183" i="2"/>
  <c r="Y183" i="2"/>
  <c r="BP183" i="2" s="1"/>
  <c r="P183" i="2"/>
  <c r="BO182" i="2"/>
  <c r="BM182" i="2"/>
  <c r="Z182" i="2"/>
  <c r="Y182" i="2"/>
  <c r="P182" i="2"/>
  <c r="BO181" i="2"/>
  <c r="BM181" i="2"/>
  <c r="Z181" i="2"/>
  <c r="Y181" i="2"/>
  <c r="Y184" i="2" s="1"/>
  <c r="P181" i="2"/>
  <c r="X177" i="2"/>
  <c r="X176" i="2"/>
  <c r="BO175" i="2"/>
  <c r="BM175" i="2"/>
  <c r="Z175" i="2"/>
  <c r="Y175" i="2"/>
  <c r="BP175" i="2" s="1"/>
  <c r="P175" i="2"/>
  <c r="BO174" i="2"/>
  <c r="BM174" i="2"/>
  <c r="Z174" i="2"/>
  <c r="Y174" i="2"/>
  <c r="P174" i="2"/>
  <c r="X172" i="2"/>
  <c r="X171" i="2"/>
  <c r="BO170" i="2"/>
  <c r="BM170" i="2"/>
  <c r="Z170" i="2"/>
  <c r="Y170" i="2"/>
  <c r="BN170" i="2" s="1"/>
  <c r="P170" i="2"/>
  <c r="BO169" i="2"/>
  <c r="BM169" i="2"/>
  <c r="Z169" i="2"/>
  <c r="Y169" i="2"/>
  <c r="BN169" i="2" s="1"/>
  <c r="P169" i="2"/>
  <c r="BO168" i="2"/>
  <c r="BM168" i="2"/>
  <c r="Z168" i="2"/>
  <c r="Y168" i="2"/>
  <c r="BP168" i="2" s="1"/>
  <c r="BP167" i="2"/>
  <c r="BO167" i="2"/>
  <c r="BN167" i="2"/>
  <c r="BM167" i="2"/>
  <c r="Z167" i="2"/>
  <c r="Z171" i="2" s="1"/>
  <c r="Y167" i="2"/>
  <c r="Y171" i="2" s="1"/>
  <c r="X164" i="2"/>
  <c r="X163" i="2"/>
  <c r="BO162" i="2"/>
  <c r="BM162" i="2"/>
  <c r="Z162" i="2"/>
  <c r="Z163" i="2" s="1"/>
  <c r="Y162" i="2"/>
  <c r="Y164" i="2" s="1"/>
  <c r="X158" i="2"/>
  <c r="Y157" i="2"/>
  <c r="X157" i="2"/>
  <c r="BO156" i="2"/>
  <c r="BM156" i="2"/>
  <c r="Z156" i="2"/>
  <c r="Z157" i="2" s="1"/>
  <c r="Y156" i="2"/>
  <c r="Y158" i="2" s="1"/>
  <c r="P156" i="2"/>
  <c r="X153" i="2"/>
  <c r="X152" i="2"/>
  <c r="BO151" i="2"/>
  <c r="BM151" i="2"/>
  <c r="Z151" i="2"/>
  <c r="Y151" i="2"/>
  <c r="BN151" i="2" s="1"/>
  <c r="P151" i="2"/>
  <c r="BO150" i="2"/>
  <c r="BM150" i="2"/>
  <c r="Z150" i="2"/>
  <c r="Z152" i="2" s="1"/>
  <c r="Y150" i="2"/>
  <c r="P150" i="2"/>
  <c r="X147" i="2"/>
  <c r="X146" i="2"/>
  <c r="BO145" i="2"/>
  <c r="BM145" i="2"/>
  <c r="Z145" i="2"/>
  <c r="Z146" i="2" s="1"/>
  <c r="Y145" i="2"/>
  <c r="BP145" i="2" s="1"/>
  <c r="P145" i="2"/>
  <c r="X142" i="2"/>
  <c r="X141" i="2"/>
  <c r="BO140" i="2"/>
  <c r="BM140" i="2"/>
  <c r="Z140" i="2"/>
  <c r="Z141" i="2" s="1"/>
  <c r="Y140" i="2"/>
  <c r="BP140" i="2" s="1"/>
  <c r="X137" i="2"/>
  <c r="X136" i="2"/>
  <c r="BO135" i="2"/>
  <c r="BM135" i="2"/>
  <c r="Z135" i="2"/>
  <c r="Z136" i="2" s="1"/>
  <c r="Y135" i="2"/>
  <c r="BN135" i="2" s="1"/>
  <c r="P135" i="2"/>
  <c r="BO134" i="2"/>
  <c r="BM134" i="2"/>
  <c r="Z134" i="2"/>
  <c r="Y134" i="2"/>
  <c r="BN134" i="2" s="1"/>
  <c r="P134" i="2"/>
  <c r="X131" i="2"/>
  <c r="X130" i="2"/>
  <c r="BP129" i="2"/>
  <c r="BO129" i="2"/>
  <c r="BN129" i="2"/>
  <c r="BM129" i="2"/>
  <c r="Z129" i="2"/>
  <c r="Z130" i="2" s="1"/>
  <c r="Y129" i="2"/>
  <c r="P129" i="2"/>
  <c r="BO128" i="2"/>
  <c r="BM128" i="2"/>
  <c r="Z128" i="2"/>
  <c r="Y128" i="2"/>
  <c r="BP128" i="2" s="1"/>
  <c r="P128" i="2"/>
  <c r="X125" i="2"/>
  <c r="X124" i="2"/>
  <c r="BO123" i="2"/>
  <c r="BM123" i="2"/>
  <c r="Z123" i="2"/>
  <c r="Z124" i="2" s="1"/>
  <c r="Y123" i="2"/>
  <c r="P123" i="2"/>
  <c r="BO122" i="2"/>
  <c r="BM122" i="2"/>
  <c r="Z122" i="2"/>
  <c r="Y122" i="2"/>
  <c r="BP122" i="2" s="1"/>
  <c r="P122" i="2"/>
  <c r="X119" i="2"/>
  <c r="X118" i="2"/>
  <c r="BO117" i="2"/>
  <c r="BM117" i="2"/>
  <c r="Z117" i="2"/>
  <c r="Y117" i="2"/>
  <c r="P117" i="2"/>
  <c r="BO116" i="2"/>
  <c r="BM116" i="2"/>
  <c r="Z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Z114" i="2"/>
  <c r="Y114" i="2"/>
  <c r="BN114" i="2" s="1"/>
  <c r="P114" i="2"/>
  <c r="BO113" i="2"/>
  <c r="BM113" i="2"/>
  <c r="Z113" i="2"/>
  <c r="Z118" i="2" s="1"/>
  <c r="Y113" i="2"/>
  <c r="P113" i="2"/>
  <c r="BO112" i="2"/>
  <c r="BM112" i="2"/>
  <c r="Z112" i="2"/>
  <c r="Y112" i="2"/>
  <c r="BP112" i="2" s="1"/>
  <c r="P112" i="2"/>
  <c r="X109" i="2"/>
  <c r="X108" i="2"/>
  <c r="BO107" i="2"/>
  <c r="BM107" i="2"/>
  <c r="Z107" i="2"/>
  <c r="Y107" i="2"/>
  <c r="P107" i="2"/>
  <c r="BO106" i="2"/>
  <c r="BM106" i="2"/>
  <c r="Z106" i="2"/>
  <c r="Y106" i="2"/>
  <c r="BN106" i="2" s="1"/>
  <c r="BO105" i="2"/>
  <c r="BM105" i="2"/>
  <c r="Z105" i="2"/>
  <c r="Y105" i="2"/>
  <c r="BP105" i="2" s="1"/>
  <c r="P105" i="2"/>
  <c r="X102" i="2"/>
  <c r="X101" i="2"/>
  <c r="BO100" i="2"/>
  <c r="BM100" i="2"/>
  <c r="Z100" i="2"/>
  <c r="Y100" i="2"/>
  <c r="P100" i="2"/>
  <c r="BO99" i="2"/>
  <c r="BM99" i="2"/>
  <c r="Z99" i="2"/>
  <c r="Y99" i="2"/>
  <c r="BP99" i="2" s="1"/>
  <c r="P99" i="2"/>
  <c r="BP98" i="2"/>
  <c r="BO98" i="2"/>
  <c r="BN98" i="2"/>
  <c r="BM98" i="2"/>
  <c r="Z98" i="2"/>
  <c r="Y98" i="2"/>
  <c r="P98" i="2"/>
  <c r="BO97" i="2"/>
  <c r="BM97" i="2"/>
  <c r="Z97" i="2"/>
  <c r="Y97" i="2"/>
  <c r="BP97" i="2" s="1"/>
  <c r="BO96" i="2"/>
  <c r="BM96" i="2"/>
  <c r="Z96" i="2"/>
  <c r="Y96" i="2"/>
  <c r="P96" i="2"/>
  <c r="BP95" i="2"/>
  <c r="BO95" i="2"/>
  <c r="BN95" i="2"/>
  <c r="BM95" i="2"/>
  <c r="Z95" i="2"/>
  <c r="Z101" i="2" s="1"/>
  <c r="Y95" i="2"/>
  <c r="X92" i="2"/>
  <c r="X91" i="2"/>
  <c r="BO90" i="2"/>
  <c r="BM90" i="2"/>
  <c r="Z90" i="2"/>
  <c r="Y90" i="2"/>
  <c r="BP90" i="2" s="1"/>
  <c r="P90" i="2"/>
  <c r="BO89" i="2"/>
  <c r="BM89" i="2"/>
  <c r="Z89" i="2"/>
  <c r="Y89" i="2"/>
  <c r="X86" i="2"/>
  <c r="X85" i="2"/>
  <c r="BO84" i="2"/>
  <c r="BM84" i="2"/>
  <c r="Z84" i="2"/>
  <c r="Z85" i="2" s="1"/>
  <c r="Y84" i="2"/>
  <c r="BN84" i="2" s="1"/>
  <c r="X81" i="2"/>
  <c r="X80" i="2"/>
  <c r="BO79" i="2"/>
  <c r="BM79" i="2"/>
  <c r="Z79" i="2"/>
  <c r="Y79" i="2"/>
  <c r="BP79" i="2" s="1"/>
  <c r="P79" i="2"/>
  <c r="BO78" i="2"/>
  <c r="BM78" i="2"/>
  <c r="Z78" i="2"/>
  <c r="Y78" i="2"/>
  <c r="P78" i="2"/>
  <c r="X75" i="2"/>
  <c r="X74" i="2"/>
  <c r="BO73" i="2"/>
  <c r="BM73" i="2"/>
  <c r="Z73" i="2"/>
  <c r="Y73" i="2"/>
  <c r="BP73" i="2" s="1"/>
  <c r="BO72" i="2"/>
  <c r="BM72" i="2"/>
  <c r="Z72" i="2"/>
  <c r="Y72" i="2"/>
  <c r="BP72" i="2" s="1"/>
  <c r="BO71" i="2"/>
  <c r="BM71" i="2"/>
  <c r="Z71" i="2"/>
  <c r="Z74" i="2" s="1"/>
  <c r="Y71" i="2"/>
  <c r="BN71" i="2" s="1"/>
  <c r="X69" i="2"/>
  <c r="X68" i="2"/>
  <c r="BO67" i="2"/>
  <c r="BM67" i="2"/>
  <c r="Z67" i="2"/>
  <c r="Z68" i="2" s="1"/>
  <c r="Y67" i="2"/>
  <c r="Y69" i="2" s="1"/>
  <c r="P67" i="2"/>
  <c r="X65" i="2"/>
  <c r="X64" i="2"/>
  <c r="BO63" i="2"/>
  <c r="BM63" i="2"/>
  <c r="Z63" i="2"/>
  <c r="Z64" i="2" s="1"/>
  <c r="Y63" i="2"/>
  <c r="Y65" i="2" s="1"/>
  <c r="X61" i="2"/>
  <c r="X60" i="2"/>
  <c r="BO59" i="2"/>
  <c r="BM59" i="2"/>
  <c r="Z59" i="2"/>
  <c r="Z60" i="2" s="1"/>
  <c r="Y59" i="2"/>
  <c r="Y60" i="2" s="1"/>
  <c r="X57" i="2"/>
  <c r="X56" i="2"/>
  <c r="BO55" i="2"/>
  <c r="BM55" i="2"/>
  <c r="Z55" i="2"/>
  <c r="Z56" i="2" s="1"/>
  <c r="Y55" i="2"/>
  <c r="Y57" i="2" s="1"/>
  <c r="X52" i="2"/>
  <c r="X51" i="2"/>
  <c r="BO50" i="2"/>
  <c r="BM50" i="2"/>
  <c r="Z50" i="2"/>
  <c r="Y50" i="2"/>
  <c r="BP50" i="2" s="1"/>
  <c r="P50" i="2"/>
  <c r="BO49" i="2"/>
  <c r="BM49" i="2"/>
  <c r="Z49" i="2"/>
  <c r="Y49" i="2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P43" i="2"/>
  <c r="X40" i="2"/>
  <c r="X39" i="2"/>
  <c r="BO38" i="2"/>
  <c r="BM38" i="2"/>
  <c r="Z38" i="2"/>
  <c r="Y38" i="2"/>
  <c r="BP37" i="2"/>
  <c r="BO37" i="2"/>
  <c r="BN37" i="2"/>
  <c r="BM37" i="2"/>
  <c r="Z37" i="2"/>
  <c r="Y37" i="2"/>
  <c r="BO36" i="2"/>
  <c r="BM36" i="2"/>
  <c r="Z36" i="2"/>
  <c r="Y36" i="2"/>
  <c r="BP36" i="2" s="1"/>
  <c r="X33" i="2"/>
  <c r="X32" i="2"/>
  <c r="BO31" i="2"/>
  <c r="BM31" i="2"/>
  <c r="Z31" i="2"/>
  <c r="Y31" i="2"/>
  <c r="BP31" i="2" s="1"/>
  <c r="BP30" i="2"/>
  <c r="BO30" i="2"/>
  <c r="BN30" i="2"/>
  <c r="BM30" i="2"/>
  <c r="Z30" i="2"/>
  <c r="Y30" i="2"/>
  <c r="BO29" i="2"/>
  <c r="BM29" i="2"/>
  <c r="Z29" i="2"/>
  <c r="Y29" i="2"/>
  <c r="BP29" i="2" s="1"/>
  <c r="BO28" i="2"/>
  <c r="BM28" i="2"/>
  <c r="Z28" i="2"/>
  <c r="Y28" i="2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F9" i="2" s="1"/>
  <c r="D7" i="2"/>
  <c r="Q6" i="2"/>
  <c r="P2" i="2"/>
  <c r="Y61" i="2" l="1"/>
  <c r="Y85" i="2"/>
  <c r="Y131" i="2"/>
  <c r="Z39" i="2"/>
  <c r="BP84" i="2"/>
  <c r="Y130" i="2"/>
  <c r="Y137" i="2"/>
  <c r="Y146" i="2"/>
  <c r="Y172" i="2"/>
  <c r="BP195" i="2"/>
  <c r="BP218" i="2"/>
  <c r="Y256" i="2"/>
  <c r="BP267" i="2"/>
  <c r="Y268" i="2"/>
  <c r="Z280" i="2"/>
  <c r="Y285" i="2"/>
  <c r="BP301" i="2"/>
  <c r="X327" i="2"/>
  <c r="X328" i="2"/>
  <c r="X326" i="2"/>
  <c r="Y40" i="2"/>
  <c r="Z51" i="2"/>
  <c r="BN47" i="2"/>
  <c r="BP48" i="2"/>
  <c r="Y86" i="2"/>
  <c r="Z91" i="2"/>
  <c r="Y102" i="2"/>
  <c r="BN105" i="2"/>
  <c r="BN112" i="2"/>
  <c r="BN122" i="2"/>
  <c r="BP135" i="2"/>
  <c r="Y136" i="2"/>
  <c r="BN145" i="2"/>
  <c r="Y147" i="2"/>
  <c r="BP170" i="2"/>
  <c r="Z176" i="2"/>
  <c r="Z184" i="2"/>
  <c r="BN187" i="2"/>
  <c r="BP187" i="2"/>
  <c r="Y188" i="2"/>
  <c r="Z197" i="2"/>
  <c r="Y205" i="2"/>
  <c r="Z214" i="2"/>
  <c r="Z222" i="2"/>
  <c r="BN221" i="2"/>
  <c r="BP231" i="2"/>
  <c r="Y232" i="2"/>
  <c r="BN247" i="2"/>
  <c r="Y250" i="2"/>
  <c r="Y269" i="2"/>
  <c r="BN283" i="2"/>
  <c r="BP283" i="2"/>
  <c r="BN309" i="2"/>
  <c r="BN313" i="2"/>
  <c r="BN317" i="2"/>
  <c r="Y325" i="2"/>
  <c r="X329" i="2"/>
  <c r="BP113" i="2"/>
  <c r="Y118" i="2"/>
  <c r="BN314" i="2"/>
  <c r="BN248" i="2"/>
  <c r="BN181" i="2"/>
  <c r="Y215" i="2"/>
  <c r="Y214" i="2"/>
  <c r="BP248" i="2"/>
  <c r="BP181" i="2"/>
  <c r="Y280" i="2"/>
  <c r="Y281" i="2"/>
  <c r="BN310" i="2"/>
  <c r="Y153" i="2"/>
  <c r="BP150" i="2"/>
  <c r="Y152" i="2"/>
  <c r="Y249" i="2"/>
  <c r="Y290" i="2"/>
  <c r="BP287" i="2"/>
  <c r="Y289" i="2"/>
  <c r="BN287" i="2"/>
  <c r="BN49" i="2"/>
  <c r="BP49" i="2"/>
  <c r="BP261" i="2"/>
  <c r="BN261" i="2"/>
  <c r="BN79" i="2"/>
  <c r="BN113" i="2"/>
  <c r="BN140" i="2"/>
  <c r="BP208" i="2"/>
  <c r="BN278" i="2"/>
  <c r="BN306" i="2"/>
  <c r="Y109" i="2"/>
  <c r="Y108" i="2"/>
  <c r="BN72" i="2"/>
  <c r="BP242" i="2"/>
  <c r="Y243" i="2"/>
  <c r="BN242" i="2"/>
  <c r="Y244" i="2"/>
  <c r="Y228" i="2"/>
  <c r="Y227" i="2"/>
  <c r="BP226" i="2"/>
  <c r="BN226" i="2"/>
  <c r="BP293" i="2"/>
  <c r="BN293" i="2"/>
  <c r="BN208" i="2"/>
  <c r="BP107" i="2"/>
  <c r="BN107" i="2"/>
  <c r="BP63" i="2"/>
  <c r="BP209" i="2"/>
  <c r="BN209" i="2"/>
  <c r="BP278" i="2"/>
  <c r="Y296" i="2"/>
  <c r="BN302" i="2"/>
  <c r="Y75" i="2"/>
  <c r="Y74" i="2"/>
  <c r="BP117" i="2"/>
  <c r="BN117" i="2"/>
  <c r="BP100" i="2"/>
  <c r="BN100" i="2"/>
  <c r="BP279" i="2"/>
  <c r="BN279" i="2"/>
  <c r="Y320" i="2"/>
  <c r="Y319" i="2"/>
  <c r="BP219" i="2"/>
  <c r="BN219" i="2"/>
  <c r="BP45" i="2"/>
  <c r="BN212" i="2"/>
  <c r="Z319" i="2"/>
  <c r="BN38" i="2"/>
  <c r="BP235" i="2"/>
  <c r="BN235" i="2"/>
  <c r="Y141" i="2"/>
  <c r="Y142" i="2"/>
  <c r="BP182" i="2"/>
  <c r="BN182" i="2"/>
  <c r="BN31" i="2"/>
  <c r="Y124" i="2"/>
  <c r="Y125" i="2"/>
  <c r="Y204" i="2"/>
  <c r="BP202" i="2"/>
  <c r="BN298" i="2"/>
  <c r="BN303" i="2"/>
  <c r="BP303" i="2"/>
  <c r="BP106" i="2"/>
  <c r="Y64" i="2"/>
  <c r="Y177" i="2"/>
  <c r="Y176" i="2"/>
  <c r="BP174" i="2"/>
  <c r="Y80" i="2"/>
  <c r="Y81" i="2"/>
  <c r="Y92" i="2"/>
  <c r="Y91" i="2"/>
  <c r="BN123" i="2"/>
  <c r="BN168" i="2"/>
  <c r="BN150" i="2"/>
  <c r="X330" i="2"/>
  <c r="Z80" i="2"/>
  <c r="Y222" i="2"/>
  <c r="Y295" i="2"/>
  <c r="BP298" i="2"/>
  <c r="BP38" i="2"/>
  <c r="Y52" i="2"/>
  <c r="Y119" i="2"/>
  <c r="BN174" i="2"/>
  <c r="BN28" i="2"/>
  <c r="Y33" i="2"/>
  <c r="Y32" i="2"/>
  <c r="BP28" i="2"/>
  <c r="BP55" i="2"/>
  <c r="BP123" i="2"/>
  <c r="BN156" i="2"/>
  <c r="BN202" i="2"/>
  <c r="Y263" i="2"/>
  <c r="Y262" i="2"/>
  <c r="Y272" i="2"/>
  <c r="BP271" i="2"/>
  <c r="BN271" i="2"/>
  <c r="Y273" i="2"/>
  <c r="Z295" i="2"/>
  <c r="BP299" i="2"/>
  <c r="BN299" i="2"/>
  <c r="Y39" i="2"/>
  <c r="BN63" i="2"/>
  <c r="BN99" i="2"/>
  <c r="Z32" i="2"/>
  <c r="BN89" i="2"/>
  <c r="Y185" i="2"/>
  <c r="BP71" i="2"/>
  <c r="BP96" i="2"/>
  <c r="Y101" i="2"/>
  <c r="BN55" i="2"/>
  <c r="BN78" i="2"/>
  <c r="BN116" i="2"/>
  <c r="Z108" i="2"/>
  <c r="BP156" i="2"/>
  <c r="BN218" i="2"/>
  <c r="BN292" i="2"/>
  <c r="BN318" i="2"/>
  <c r="Y51" i="2"/>
  <c r="BN96" i="2"/>
  <c r="Y56" i="2"/>
  <c r="BP78" i="2"/>
  <c r="BP89" i="2"/>
  <c r="BN260" i="2"/>
  <c r="BN46" i="2"/>
  <c r="BN73" i="2"/>
  <c r="BN97" i="2"/>
  <c r="BP134" i="2"/>
  <c r="BP169" i="2"/>
  <c r="BP307" i="2"/>
  <c r="BP311" i="2"/>
  <c r="BP315" i="2"/>
  <c r="H9" i="2"/>
  <c r="BN59" i="2"/>
  <c r="BP114" i="2"/>
  <c r="BP151" i="2"/>
  <c r="BN193" i="2"/>
  <c r="J9" i="2"/>
  <c r="BN36" i="2"/>
  <c r="BP288" i="2"/>
  <c r="BN304" i="2"/>
  <c r="BN162" i="2"/>
  <c r="BN196" i="2"/>
  <c r="BN90" i="2"/>
  <c r="BP162" i="2"/>
  <c r="BN175" i="2"/>
  <c r="BN203" i="2"/>
  <c r="BN236" i="2"/>
  <c r="BP213" i="2"/>
  <c r="BN220" i="2"/>
  <c r="BN254" i="2"/>
  <c r="BN294" i="2"/>
  <c r="BN300" i="2"/>
  <c r="BN43" i="2"/>
  <c r="BP67" i="2"/>
  <c r="Y163" i="2"/>
  <c r="BN183" i="2"/>
  <c r="Y197" i="2"/>
  <c r="BN210" i="2"/>
  <c r="A10" i="2"/>
  <c r="BN29" i="2"/>
  <c r="BN50" i="2"/>
  <c r="BP59" i="2"/>
  <c r="BN128" i="2"/>
  <c r="BP193" i="2"/>
  <c r="BP254" i="2"/>
  <c r="BN323" i="2"/>
  <c r="BN308" i="2"/>
  <c r="BN312" i="2"/>
  <c r="BN316" i="2"/>
  <c r="BP323" i="2"/>
  <c r="F10" i="2"/>
  <c r="BP43" i="2"/>
  <c r="Y68" i="2"/>
  <c r="BN67" i="2"/>
  <c r="Y326" i="2" l="1"/>
  <c r="Y328" i="2"/>
  <c r="Z331" i="2"/>
  <c r="Y330" i="2"/>
  <c r="Y327" i="2"/>
  <c r="Y329" i="2" s="1"/>
  <c r="C339" i="2" l="1"/>
  <c r="B339" i="2"/>
  <c r="A339" i="2"/>
</calcChain>
</file>

<file path=xl/sharedStrings.xml><?xml version="1.0" encoding="utf-8"?>
<sst xmlns="http://schemas.openxmlformats.org/spreadsheetml/2006/main" count="2174" uniqueCount="534">
  <si>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</si>
  <si>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</si>
  <si>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</si>
  <si>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</si>
  <si>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</si>
  <si>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</si>
  <si>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</si>
  <si>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</si>
  <si>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</si>
  <si>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</si>
  <si>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</si>
  <si>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</si>
  <si>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</si>
  <si>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</si>
  <si>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</si>
  <si>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</si>
  <si>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</si>
  <si>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</si>
  <si>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</si>
  <si>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</si>
  <si>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</si>
  <si>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</si>
  <si>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</si>
  <si>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</si>
  <si>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</si>
  <si>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</si>
  <si>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</si>
  <si>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</si>
  <si>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</si>
  <si>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</si>
  <si>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</si>
  <si>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</si>
  <si>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</si>
  <si>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</si>
  <si>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</si>
  <si>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</si>
  <si>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</si>
  <si>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</si>
  <si>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</si>
  <si>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</si>
  <si>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</si>
  <si>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</si>
  <si>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</si>
  <si>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</si>
  <si>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</si>
  <si>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</si>
  <si>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</si>
  <si>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</si>
  <si>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</si>
  <si>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</si>
  <si>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</si>
  <si>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</si>
  <si>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</si>
  <si>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</si>
  <si>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</si>
  <si>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</si>
  <si>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</si>
  <si>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</si>
  <si>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</si>
  <si>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</si>
  <si>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</si>
  <si>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</si>
  <si>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</si>
  <si>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</si>
  <si>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</si>
  <si>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</si>
  <si>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</si>
  <si>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</si>
  <si>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</si>
  <si>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</si>
  <si>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</si>
  <si>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10.04.2025</t>
  </si>
  <si>
    <t>07.04.2025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</si>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</sst>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>
        <v>45758</v>
      </c>
      <c r="R5" s="348"/>
      <c r="T5" s="349" t="s">
        <v>3</v>
      </c>
      <c r="U5" s="350"/>
      <c r="V5" s="351" t="s">
        <v>520</v>
      </c>
      <c r="W5" s="352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3" t="s">
        <v>79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>Пятница</v>
      </c>
      <c r="R6" s="354"/>
      <c r="T6" s="355" t="s">
        <v>5</v>
      </c>
      <c r="U6" s="356"/>
      <c r="V6" s="357" t="s">
        <v>73</v>
      </c>
      <c r="W6" s="3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">
      <c r="A8" s="366" t="s">
        <v>58</v>
      </c>
      <c r="B8" s="366"/>
      <c r="C8" s="366"/>
      <c r="D8" s="367" t="s">
        <v>80</v>
      </c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>
        <v>0.41666666666666669</v>
      </c>
      <c r="R8" s="368"/>
      <c r="T8" s="355"/>
      <c r="U8" s="356"/>
      <c r="V8" s="359"/>
      <c r="W8" s="360"/>
      <c r="AB8" s="59"/>
      <c r="AC8" s="59"/>
      <c r="AD8" s="59"/>
      <c r="AE8" s="59"/>
    </row>
    <row r="9" spans="1:32" s="17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9"/>
      <c r="C9" s="369"/>
      <c r="D9" s="370" t="s">
        <v>46</v>
      </c>
      <c r="E9" s="371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9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M9" s="372"/>
      <c r="N9" s="73"/>
      <c r="P9" s="31" t="s">
        <v>15</v>
      </c>
      <c r="Q9" s="373"/>
      <c r="R9" s="373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9"/>
      <c r="C10" s="369"/>
      <c r="D10" s="370"/>
      <c r="E10" s="371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9"/>
      <c r="H10" s="374" t="str">
        <f>IFERROR(VLOOKUP($D$10,Proxy,2,FALSE),"")</f>
        <v/>
      </c>
      <c r="I10" s="374"/>
      <c r="J10" s="374"/>
      <c r="K10" s="374"/>
      <c r="L10" s="374"/>
      <c r="M10" s="374"/>
      <c r="N10" s="74"/>
      <c r="P10" s="31" t="s">
        <v>32</v>
      </c>
      <c r="Q10" s="375"/>
      <c r="R10" s="375"/>
      <c r="U10" s="29" t="s">
        <v>12</v>
      </c>
      <c r="V10" s="376" t="s">
        <v>74</v>
      </c>
      <c r="W10" s="37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8"/>
      <c r="R11" s="378"/>
      <c r="U11" s="29" t="s">
        <v>28</v>
      </c>
      <c r="V11" s="379" t="s">
        <v>55</v>
      </c>
      <c r="W11" s="3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0" t="s">
        <v>75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79"/>
      <c r="P12" s="27" t="s">
        <v>30</v>
      </c>
      <c r="Q12" s="368"/>
      <c r="R12" s="368"/>
      <c r="S12" s="28"/>
      <c r="T12"/>
      <c r="U12" s="29" t="s">
        <v>46</v>
      </c>
      <c r="V12" s="381"/>
      <c r="W12" s="381"/>
      <c r="X12"/>
      <c r="AB12" s="59"/>
      <c r="AC12" s="59"/>
      <c r="AD12" s="59"/>
      <c r="AE12" s="59"/>
    </row>
    <row r="13" spans="1:32" s="17" customFormat="1" ht="23.25" customHeight="1" x14ac:dyDescent="0.2">
      <c r="A13" s="380" t="s">
        <v>76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79"/>
      <c r="O13" s="31"/>
      <c r="P13" s="31" t="s">
        <v>31</v>
      </c>
      <c r="Q13" s="379"/>
      <c r="R13" s="3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0" t="s">
        <v>77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2" t="s">
        <v>78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80"/>
      <c r="O15"/>
      <c r="P15" s="383" t="s">
        <v>61</v>
      </c>
      <c r="Q15" s="383"/>
      <c r="R15" s="383"/>
      <c r="S15" s="383"/>
      <c r="T15" s="38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4"/>
      <c r="Q16" s="384"/>
      <c r="R16" s="384"/>
      <c r="S16" s="384"/>
      <c r="T16" s="3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7" t="s">
        <v>59</v>
      </c>
      <c r="B17" s="387" t="s">
        <v>49</v>
      </c>
      <c r="C17" s="389" t="s">
        <v>48</v>
      </c>
      <c r="D17" s="391" t="s">
        <v>50</v>
      </c>
      <c r="E17" s="392"/>
      <c r="F17" s="387" t="s">
        <v>21</v>
      </c>
      <c r="G17" s="387" t="s">
        <v>24</v>
      </c>
      <c r="H17" s="387" t="s">
        <v>22</v>
      </c>
      <c r="I17" s="387" t="s">
        <v>23</v>
      </c>
      <c r="J17" s="387" t="s">
        <v>16</v>
      </c>
      <c r="K17" s="387" t="s">
        <v>66</v>
      </c>
      <c r="L17" s="387" t="s">
        <v>68</v>
      </c>
      <c r="M17" s="387" t="s">
        <v>2</v>
      </c>
      <c r="N17" s="387" t="s">
        <v>67</v>
      </c>
      <c r="O17" s="387" t="s">
        <v>25</v>
      </c>
      <c r="P17" s="391" t="s">
        <v>17</v>
      </c>
      <c r="Q17" s="395"/>
      <c r="R17" s="395"/>
      <c r="S17" s="395"/>
      <c r="T17" s="392"/>
      <c r="U17" s="385" t="s">
        <v>56</v>
      </c>
      <c r="V17" s="386"/>
      <c r="W17" s="387" t="s">
        <v>6</v>
      </c>
      <c r="X17" s="387" t="s">
        <v>41</v>
      </c>
      <c r="Y17" s="397" t="s">
        <v>54</v>
      </c>
      <c r="Z17" s="399" t="s">
        <v>18</v>
      </c>
      <c r="AA17" s="401" t="s">
        <v>60</v>
      </c>
      <c r="AB17" s="401" t="s">
        <v>19</v>
      </c>
      <c r="AC17" s="401" t="s">
        <v>69</v>
      </c>
      <c r="AD17" s="403" t="s">
        <v>57</v>
      </c>
      <c r="AE17" s="404"/>
      <c r="AF17" s="405"/>
      <c r="AG17" s="85"/>
      <c r="BD17" s="84" t="s">
        <v>64</v>
      </c>
    </row>
    <row r="18" spans="1:68" ht="14.25" customHeight="1" x14ac:dyDescent="0.2">
      <c r="A18" s="388"/>
      <c r="B18" s="388"/>
      <c r="C18" s="390"/>
      <c r="D18" s="393"/>
      <c r="E18" s="394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93"/>
      <c r="Q18" s="396"/>
      <c r="R18" s="396"/>
      <c r="S18" s="396"/>
      <c r="T18" s="394"/>
      <c r="U18" s="86" t="s">
        <v>44</v>
      </c>
      <c r="V18" s="86" t="s">
        <v>43</v>
      </c>
      <c r="W18" s="388"/>
      <c r="X18" s="388"/>
      <c r="Y18" s="398"/>
      <c r="Z18" s="400"/>
      <c r="AA18" s="402"/>
      <c r="AB18" s="402"/>
      <c r="AC18" s="402"/>
      <c r="AD18" s="406"/>
      <c r="AE18" s="407"/>
      <c r="AF18" s="408"/>
      <c r="AG18" s="85"/>
      <c r="BD18" s="84"/>
    </row>
    <row r="19" spans="1:68" ht="27.75" customHeight="1" x14ac:dyDescent="0.2">
      <c r="A19" s="409" t="s">
        <v>81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54"/>
      <c r="AB19" s="54"/>
      <c r="AC19" s="54"/>
    </row>
    <row r="20" spans="1:68" ht="16.5" customHeight="1" x14ac:dyDescent="0.25">
      <c r="A20" s="410" t="s">
        <v>81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65"/>
      <c r="AB20" s="65"/>
      <c r="AC20" s="82"/>
    </row>
    <row r="21" spans="1:68" ht="14.25" customHeight="1" x14ac:dyDescent="0.25">
      <c r="A21" s="411" t="s">
        <v>82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2">
        <v>4607111035752</v>
      </c>
      <c r="E22" s="41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4"/>
      <c r="R22" s="414"/>
      <c r="S22" s="414"/>
      <c r="T22" s="41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20"/>
      <c r="P23" s="416" t="s">
        <v>40</v>
      </c>
      <c r="Q23" s="417"/>
      <c r="R23" s="417"/>
      <c r="S23" s="417"/>
      <c r="T23" s="417"/>
      <c r="U23" s="417"/>
      <c r="V23" s="41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20"/>
      <c r="P24" s="416" t="s">
        <v>40</v>
      </c>
      <c r="Q24" s="417"/>
      <c r="R24" s="417"/>
      <c r="S24" s="417"/>
      <c r="T24" s="417"/>
      <c r="U24" s="417"/>
      <c r="V24" s="41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9" t="s">
        <v>45</v>
      </c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54"/>
      <c r="AB25" s="54"/>
      <c r="AC25" s="54"/>
    </row>
    <row r="26" spans="1:68" ht="16.5" customHeight="1" x14ac:dyDescent="0.25">
      <c r="A26" s="410" t="s">
        <v>90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65"/>
      <c r="AB26" s="65"/>
      <c r="AC26" s="82"/>
    </row>
    <row r="27" spans="1:68" ht="14.25" customHeight="1" x14ac:dyDescent="0.25">
      <c r="A27" s="411" t="s">
        <v>91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2">
        <v>4607111036520</v>
      </c>
      <c r="E28" s="41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21" t="s">
        <v>94</v>
      </c>
      <c r="Q28" s="414"/>
      <c r="R28" s="414"/>
      <c r="S28" s="414"/>
      <c r="T28" s="41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2">
        <v>4607111036537</v>
      </c>
      <c r="E29" s="41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2" t="s">
        <v>100</v>
      </c>
      <c r="Q29" s="414"/>
      <c r="R29" s="414"/>
      <c r="S29" s="414"/>
      <c r="T29" s="41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412">
        <v>4607111036599</v>
      </c>
      <c r="E30" s="41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23" t="s">
        <v>103</v>
      </c>
      <c r="Q30" s="414"/>
      <c r="R30" s="414"/>
      <c r="S30" s="414"/>
      <c r="T30" s="41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412">
        <v>4607111036605</v>
      </c>
      <c r="E31" s="41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24" t="s">
        <v>106</v>
      </c>
      <c r="Q31" s="414"/>
      <c r="R31" s="414"/>
      <c r="S31" s="414"/>
      <c r="T31" s="41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9"/>
      <c r="B32" s="419"/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20"/>
      <c r="P32" s="416" t="s">
        <v>40</v>
      </c>
      <c r="Q32" s="417"/>
      <c r="R32" s="417"/>
      <c r="S32" s="417"/>
      <c r="T32" s="417"/>
      <c r="U32" s="417"/>
      <c r="V32" s="41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9"/>
      <c r="B33" s="419"/>
      <c r="C33" s="419"/>
      <c r="D33" s="419"/>
      <c r="E33" s="419"/>
      <c r="F33" s="419"/>
      <c r="G33" s="419"/>
      <c r="H33" s="419"/>
      <c r="I33" s="419"/>
      <c r="J33" s="419"/>
      <c r="K33" s="419"/>
      <c r="L33" s="419"/>
      <c r="M33" s="419"/>
      <c r="N33" s="419"/>
      <c r="O33" s="420"/>
      <c r="P33" s="416" t="s">
        <v>40</v>
      </c>
      <c r="Q33" s="417"/>
      <c r="R33" s="417"/>
      <c r="S33" s="417"/>
      <c r="T33" s="417"/>
      <c r="U33" s="417"/>
      <c r="V33" s="41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0" t="s">
        <v>107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10"/>
      <c r="AA34" s="65"/>
      <c r="AB34" s="65"/>
      <c r="AC34" s="82"/>
    </row>
    <row r="35" spans="1:68" ht="14.25" customHeight="1" x14ac:dyDescent="0.25">
      <c r="A35" s="411" t="s">
        <v>82</v>
      </c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/>
      <c r="Y35" s="411"/>
      <c r="Z35" s="411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412">
        <v>4620207490075</v>
      </c>
      <c r="E36" s="41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5" t="s">
        <v>110</v>
      </c>
      <c r="Q36" s="414"/>
      <c r="R36" s="414"/>
      <c r="S36" s="414"/>
      <c r="T36" s="41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412">
        <v>4620207490174</v>
      </c>
      <c r="E37" s="41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6" t="s">
        <v>114</v>
      </c>
      <c r="Q37" s="414"/>
      <c r="R37" s="414"/>
      <c r="S37" s="414"/>
      <c r="T37" s="41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412">
        <v>4620207490044</v>
      </c>
      <c r="E38" s="412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27" t="s">
        <v>118</v>
      </c>
      <c r="Q38" s="414"/>
      <c r="R38" s="414"/>
      <c r="S38" s="414"/>
      <c r="T38" s="415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19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20"/>
      <c r="P39" s="416" t="s">
        <v>40</v>
      </c>
      <c r="Q39" s="417"/>
      <c r="R39" s="417"/>
      <c r="S39" s="417"/>
      <c r="T39" s="417"/>
      <c r="U39" s="417"/>
      <c r="V39" s="418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19"/>
      <c r="B40" s="419"/>
      <c r="C40" s="419"/>
      <c r="D40" s="419"/>
      <c r="E40" s="419"/>
      <c r="F40" s="419"/>
      <c r="G40" s="419"/>
      <c r="H40" s="419"/>
      <c r="I40" s="419"/>
      <c r="J40" s="419"/>
      <c r="K40" s="419"/>
      <c r="L40" s="419"/>
      <c r="M40" s="419"/>
      <c r="N40" s="419"/>
      <c r="O40" s="420"/>
      <c r="P40" s="416" t="s">
        <v>40</v>
      </c>
      <c r="Q40" s="417"/>
      <c r="R40" s="417"/>
      <c r="S40" s="417"/>
      <c r="T40" s="417"/>
      <c r="U40" s="417"/>
      <c r="V40" s="418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0" t="s">
        <v>120</v>
      </c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  <c r="X41" s="410"/>
      <c r="Y41" s="410"/>
      <c r="Z41" s="410"/>
      <c r="AA41" s="65"/>
      <c r="AB41" s="65"/>
      <c r="AC41" s="82"/>
    </row>
    <row r="42" spans="1:68" ht="14.25" customHeight="1" x14ac:dyDescent="0.25">
      <c r="A42" s="411" t="s">
        <v>82</v>
      </c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  <c r="X42" s="411"/>
      <c r="Y42" s="411"/>
      <c r="Z42" s="411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412">
        <v>4607111038999</v>
      </c>
      <c r="E43" s="41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4"/>
      <c r="R43" s="414"/>
      <c r="S43" s="414"/>
      <c r="T43" s="41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4301070972</v>
      </c>
      <c r="D44" s="412">
        <v>4607111037183</v>
      </c>
      <c r="E44" s="412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4"/>
      <c r="R44" s="414"/>
      <c r="S44" s="414"/>
      <c r="T44" s="41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4301071044</v>
      </c>
      <c r="D45" s="412">
        <v>4607111039385</v>
      </c>
      <c r="E45" s="412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14"/>
      <c r="R45" s="414"/>
      <c r="S45" s="414"/>
      <c r="T45" s="41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4301071045</v>
      </c>
      <c r="D46" s="412">
        <v>4607111039392</v>
      </c>
      <c r="E46" s="412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3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4"/>
      <c r="R46" s="414"/>
      <c r="S46" s="414"/>
      <c r="T46" s="41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130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4301071031</v>
      </c>
      <c r="D47" s="412">
        <v>4607111038982</v>
      </c>
      <c r="E47" s="412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3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4"/>
      <c r="R47" s="414"/>
      <c r="S47" s="414"/>
      <c r="T47" s="41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130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133</v>
      </c>
      <c r="B48" s="63" t="s">
        <v>134</v>
      </c>
      <c r="C48" s="36">
        <v>4301071046</v>
      </c>
      <c r="D48" s="412">
        <v>4607111039354</v>
      </c>
      <c r="E48" s="412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135</v>
      </c>
      <c r="M48" s="38" t="s">
        <v>86</v>
      </c>
      <c r="N48" s="38"/>
      <c r="O48" s="37">
        <v>180</v>
      </c>
      <c r="P48" s="43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14"/>
      <c r="R48" s="414"/>
      <c r="S48" s="414"/>
      <c r="T48" s="41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130</v>
      </c>
      <c r="AG48" s="81"/>
      <c r="AJ48" s="87" t="s">
        <v>136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4301070968</v>
      </c>
      <c r="D49" s="412">
        <v>4607111036889</v>
      </c>
      <c r="E49" s="41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135</v>
      </c>
      <c r="M49" s="38" t="s">
        <v>86</v>
      </c>
      <c r="N49" s="38"/>
      <c r="O49" s="37">
        <v>180</v>
      </c>
      <c r="P49" s="43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14"/>
      <c r="R49" s="414"/>
      <c r="S49" s="414"/>
      <c r="T49" s="41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130</v>
      </c>
      <c r="AG49" s="81"/>
      <c r="AJ49" s="87" t="s">
        <v>136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4301071047</v>
      </c>
      <c r="D50" s="412">
        <v>4607111039330</v>
      </c>
      <c r="E50" s="41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135</v>
      </c>
      <c r="M50" s="38" t="s">
        <v>86</v>
      </c>
      <c r="N50" s="38"/>
      <c r="O50" s="37">
        <v>180</v>
      </c>
      <c r="P50" s="4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4"/>
      <c r="R50" s="414"/>
      <c r="S50" s="414"/>
      <c r="T50" s="41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130</v>
      </c>
      <c r="AG50" s="81"/>
      <c r="AJ50" s="87" t="s">
        <v>136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19"/>
      <c r="B51" s="419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20"/>
      <c r="P51" s="416" t="s">
        <v>40</v>
      </c>
      <c r="Q51" s="417"/>
      <c r="R51" s="417"/>
      <c r="S51" s="417"/>
      <c r="T51" s="417"/>
      <c r="U51" s="417"/>
      <c r="V51" s="418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19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20"/>
      <c r="P52" s="416" t="s">
        <v>40</v>
      </c>
      <c r="Q52" s="417"/>
      <c r="R52" s="417"/>
      <c r="S52" s="417"/>
      <c r="T52" s="417"/>
      <c r="U52" s="417"/>
      <c r="V52" s="418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0" t="s">
        <v>141</v>
      </c>
      <c r="B53" s="410"/>
      <c r="C53" s="410"/>
      <c r="D53" s="410"/>
      <c r="E53" s="410"/>
      <c r="F53" s="410"/>
      <c r="G53" s="410"/>
      <c r="H53" s="410"/>
      <c r="I53" s="410"/>
      <c r="J53" s="410"/>
      <c r="K53" s="410"/>
      <c r="L53" s="410"/>
      <c r="M53" s="410"/>
      <c r="N53" s="410"/>
      <c r="O53" s="410"/>
      <c r="P53" s="410"/>
      <c r="Q53" s="410"/>
      <c r="R53" s="410"/>
      <c r="S53" s="410"/>
      <c r="T53" s="410"/>
      <c r="U53" s="410"/>
      <c r="V53" s="410"/>
      <c r="W53" s="410"/>
      <c r="X53" s="410"/>
      <c r="Y53" s="410"/>
      <c r="Z53" s="410"/>
      <c r="AA53" s="65"/>
      <c r="AB53" s="65"/>
      <c r="AC53" s="82"/>
    </row>
    <row r="54" spans="1:68" ht="14.25" customHeight="1" x14ac:dyDescent="0.25">
      <c r="A54" s="411" t="s">
        <v>82</v>
      </c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/>
      <c r="Y54" s="411"/>
      <c r="Z54" s="411"/>
      <c r="AA54" s="66"/>
      <c r="AB54" s="66"/>
      <c r="AC54" s="83"/>
    </row>
    <row r="55" spans="1:68" ht="16.5" customHeight="1" x14ac:dyDescent="0.25">
      <c r="A55" s="63" t="s">
        <v>142</v>
      </c>
      <c r="B55" s="63" t="s">
        <v>143</v>
      </c>
      <c r="C55" s="36">
        <v>4301071073</v>
      </c>
      <c r="D55" s="412">
        <v>4620207490822</v>
      </c>
      <c r="E55" s="412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87</v>
      </c>
      <c r="L55" s="37" t="s">
        <v>88</v>
      </c>
      <c r="M55" s="38" t="s">
        <v>86</v>
      </c>
      <c r="N55" s="38"/>
      <c r="O55" s="37">
        <v>365</v>
      </c>
      <c r="P55" s="436" t="s">
        <v>144</v>
      </c>
      <c r="Q55" s="414"/>
      <c r="R55" s="414"/>
      <c r="S55" s="414"/>
      <c r="T55" s="415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145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19"/>
      <c r="B56" s="419"/>
      <c r="C56" s="419"/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420"/>
      <c r="P56" s="416" t="s">
        <v>40</v>
      </c>
      <c r="Q56" s="417"/>
      <c r="R56" s="417"/>
      <c r="S56" s="417"/>
      <c r="T56" s="417"/>
      <c r="U56" s="417"/>
      <c r="V56" s="418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19"/>
      <c r="B57" s="419"/>
      <c r="C57" s="419"/>
      <c r="D57" s="419"/>
      <c r="E57" s="419"/>
      <c r="F57" s="419"/>
      <c r="G57" s="419"/>
      <c r="H57" s="419"/>
      <c r="I57" s="419"/>
      <c r="J57" s="419"/>
      <c r="K57" s="419"/>
      <c r="L57" s="419"/>
      <c r="M57" s="419"/>
      <c r="N57" s="419"/>
      <c r="O57" s="420"/>
      <c r="P57" s="416" t="s">
        <v>40</v>
      </c>
      <c r="Q57" s="417"/>
      <c r="R57" s="417"/>
      <c r="S57" s="417"/>
      <c r="T57" s="417"/>
      <c r="U57" s="417"/>
      <c r="V57" s="418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1" t="s">
        <v>146</v>
      </c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66"/>
      <c r="AB58" s="66"/>
      <c r="AC58" s="83"/>
    </row>
    <row r="59" spans="1:68" ht="16.5" customHeight="1" x14ac:dyDescent="0.25">
      <c r="A59" s="63" t="s">
        <v>147</v>
      </c>
      <c r="B59" s="63" t="s">
        <v>148</v>
      </c>
      <c r="C59" s="36">
        <v>4301100087</v>
      </c>
      <c r="D59" s="412">
        <v>4607111039743</v>
      </c>
      <c r="E59" s="412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97</v>
      </c>
      <c r="L59" s="37" t="s">
        <v>88</v>
      </c>
      <c r="M59" s="38" t="s">
        <v>86</v>
      </c>
      <c r="N59" s="38"/>
      <c r="O59" s="37">
        <v>365</v>
      </c>
      <c r="P59" s="437" t="s">
        <v>149</v>
      </c>
      <c r="Q59" s="414"/>
      <c r="R59" s="414"/>
      <c r="S59" s="414"/>
      <c r="T59" s="415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150</v>
      </c>
      <c r="AG59" s="81"/>
      <c r="AJ59" s="87" t="s">
        <v>89</v>
      </c>
      <c r="AK59" s="87">
        <v>1</v>
      </c>
      <c r="BB59" s="124" t="s">
        <v>96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  <c r="P60" s="416" t="s">
        <v>40</v>
      </c>
      <c r="Q60" s="417"/>
      <c r="R60" s="417"/>
      <c r="S60" s="417"/>
      <c r="T60" s="417"/>
      <c r="U60" s="417"/>
      <c r="V60" s="418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19"/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19"/>
      <c r="N61" s="419"/>
      <c r="O61" s="420"/>
      <c r="P61" s="416" t="s">
        <v>40</v>
      </c>
      <c r="Q61" s="417"/>
      <c r="R61" s="417"/>
      <c r="S61" s="417"/>
      <c r="T61" s="417"/>
      <c r="U61" s="417"/>
      <c r="V61" s="418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1" t="s">
        <v>91</v>
      </c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11"/>
      <c r="Q62" s="411"/>
      <c r="R62" s="411"/>
      <c r="S62" s="411"/>
      <c r="T62" s="411"/>
      <c r="U62" s="411"/>
      <c r="V62" s="411"/>
      <c r="W62" s="411"/>
      <c r="X62" s="411"/>
      <c r="Y62" s="411"/>
      <c r="Z62" s="411"/>
      <c r="AA62" s="66"/>
      <c r="AB62" s="66"/>
      <c r="AC62" s="83"/>
    </row>
    <row r="63" spans="1:68" ht="16.5" customHeight="1" x14ac:dyDescent="0.25">
      <c r="A63" s="63" t="s">
        <v>151</v>
      </c>
      <c r="B63" s="63" t="s">
        <v>152</v>
      </c>
      <c r="C63" s="36">
        <v>4301132194</v>
      </c>
      <c r="D63" s="412">
        <v>4607111039712</v>
      </c>
      <c r="E63" s="412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38" t="s">
        <v>153</v>
      </c>
      <c r="Q63" s="414"/>
      <c r="R63" s="414"/>
      <c r="S63" s="414"/>
      <c r="T63" s="41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154</v>
      </c>
      <c r="AG63" s="81"/>
      <c r="AJ63" s="87" t="s">
        <v>89</v>
      </c>
      <c r="AK63" s="87">
        <v>1</v>
      </c>
      <c r="BB63" s="126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19"/>
      <c r="B64" s="419"/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20"/>
      <c r="P64" s="416" t="s">
        <v>40</v>
      </c>
      <c r="Q64" s="417"/>
      <c r="R64" s="417"/>
      <c r="S64" s="417"/>
      <c r="T64" s="417"/>
      <c r="U64" s="417"/>
      <c r="V64" s="418"/>
      <c r="W64" s="42" t="s">
        <v>39</v>
      </c>
      <c r="X64" s="43">
        <f>IFERROR(SUM(X63:X63),"0")</f>
        <v>0</v>
      </c>
      <c r="Y64" s="43">
        <f>IFERROR(SUM(Y63:Y63),"0")</f>
        <v>0</v>
      </c>
      <c r="Z64" s="43">
        <f>IFERROR(IF(Z63="",0,Z63),"0")</f>
        <v>0</v>
      </c>
      <c r="AA64" s="67"/>
      <c r="AB64" s="67"/>
      <c r="AC64" s="67"/>
    </row>
    <row r="65" spans="1:68" x14ac:dyDescent="0.2">
      <c r="A65" s="419"/>
      <c r="B65" s="419"/>
      <c r="C65" s="419"/>
      <c r="D65" s="419"/>
      <c r="E65" s="419"/>
      <c r="F65" s="419"/>
      <c r="G65" s="419"/>
      <c r="H65" s="419"/>
      <c r="I65" s="419"/>
      <c r="J65" s="419"/>
      <c r="K65" s="419"/>
      <c r="L65" s="419"/>
      <c r="M65" s="419"/>
      <c r="N65" s="419"/>
      <c r="O65" s="420"/>
      <c r="P65" s="416" t="s">
        <v>40</v>
      </c>
      <c r="Q65" s="417"/>
      <c r="R65" s="417"/>
      <c r="S65" s="417"/>
      <c r="T65" s="417"/>
      <c r="U65" s="417"/>
      <c r="V65" s="418"/>
      <c r="W65" s="42" t="s">
        <v>0</v>
      </c>
      <c r="X65" s="43">
        <f>IFERROR(SUMPRODUCT(X63:X63*H63:H63),"0")</f>
        <v>0</v>
      </c>
      <c r="Y65" s="43">
        <f>IFERROR(SUMPRODUCT(Y63:Y63*H63:H63),"0")</f>
        <v>0</v>
      </c>
      <c r="Z65" s="42"/>
      <c r="AA65" s="67"/>
      <c r="AB65" s="67"/>
      <c r="AC65" s="67"/>
    </row>
    <row r="66" spans="1:68" ht="14.25" customHeight="1" x14ac:dyDescent="0.25">
      <c r="A66" s="411" t="s">
        <v>155</v>
      </c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1"/>
      <c r="S66" s="411"/>
      <c r="T66" s="411"/>
      <c r="U66" s="411"/>
      <c r="V66" s="411"/>
      <c r="W66" s="411"/>
      <c r="X66" s="411"/>
      <c r="Y66" s="411"/>
      <c r="Z66" s="411"/>
      <c r="AA66" s="66"/>
      <c r="AB66" s="66"/>
      <c r="AC66" s="83"/>
    </row>
    <row r="67" spans="1:68" ht="16.5" customHeight="1" x14ac:dyDescent="0.25">
      <c r="A67" s="63" t="s">
        <v>156</v>
      </c>
      <c r="B67" s="63" t="s">
        <v>157</v>
      </c>
      <c r="C67" s="36">
        <v>4301136018</v>
      </c>
      <c r="D67" s="412">
        <v>4607111037008</v>
      </c>
      <c r="E67" s="412"/>
      <c r="F67" s="62">
        <v>0.36</v>
      </c>
      <c r="G67" s="37">
        <v>4</v>
      </c>
      <c r="H67" s="62">
        <v>1.44</v>
      </c>
      <c r="I67" s="62">
        <v>1.74</v>
      </c>
      <c r="J67" s="37">
        <v>140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3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7" s="414"/>
      <c r="R67" s="414"/>
      <c r="S67" s="414"/>
      <c r="T67" s="41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7" t="s">
        <v>158</v>
      </c>
      <c r="AG67" s="81"/>
      <c r="AJ67" s="87" t="s">
        <v>89</v>
      </c>
      <c r="AK67" s="87">
        <v>1</v>
      </c>
      <c r="BB67" s="128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20"/>
      <c r="P68" s="416" t="s">
        <v>40</v>
      </c>
      <c r="Q68" s="417"/>
      <c r="R68" s="417"/>
      <c r="S68" s="417"/>
      <c r="T68" s="417"/>
      <c r="U68" s="417"/>
      <c r="V68" s="418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20"/>
      <c r="P69" s="416" t="s">
        <v>40</v>
      </c>
      <c r="Q69" s="417"/>
      <c r="R69" s="417"/>
      <c r="S69" s="417"/>
      <c r="T69" s="417"/>
      <c r="U69" s="417"/>
      <c r="V69" s="418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411" t="s">
        <v>159</v>
      </c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11"/>
      <c r="U70" s="411"/>
      <c r="V70" s="411"/>
      <c r="W70" s="411"/>
      <c r="X70" s="411"/>
      <c r="Y70" s="411"/>
      <c r="Z70" s="411"/>
      <c r="AA70" s="66"/>
      <c r="AB70" s="66"/>
      <c r="AC70" s="83"/>
    </row>
    <row r="71" spans="1:68" ht="16.5" customHeight="1" x14ac:dyDescent="0.25">
      <c r="A71" s="63" t="s">
        <v>160</v>
      </c>
      <c r="B71" s="63" t="s">
        <v>161</v>
      </c>
      <c r="C71" s="36">
        <v>4301135664</v>
      </c>
      <c r="D71" s="412">
        <v>4607111039705</v>
      </c>
      <c r="E71" s="41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40" t="s">
        <v>162</v>
      </c>
      <c r="Q71" s="414"/>
      <c r="R71" s="414"/>
      <c r="S71" s="414"/>
      <c r="T71" s="41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158</v>
      </c>
      <c r="AG71" s="81"/>
      <c r="AJ71" s="87" t="s">
        <v>89</v>
      </c>
      <c r="AK71" s="87">
        <v>1</v>
      </c>
      <c r="BB71" s="130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163</v>
      </c>
      <c r="B72" s="63" t="s">
        <v>164</v>
      </c>
      <c r="C72" s="36">
        <v>4301135665</v>
      </c>
      <c r="D72" s="412">
        <v>4607111039729</v>
      </c>
      <c r="E72" s="41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97</v>
      </c>
      <c r="L72" s="37" t="s">
        <v>88</v>
      </c>
      <c r="M72" s="38" t="s">
        <v>86</v>
      </c>
      <c r="N72" s="38"/>
      <c r="O72" s="37">
        <v>365</v>
      </c>
      <c r="P72" s="441" t="s">
        <v>165</v>
      </c>
      <c r="Q72" s="414"/>
      <c r="R72" s="414"/>
      <c r="S72" s="414"/>
      <c r="T72" s="41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166</v>
      </c>
      <c r="AG72" s="81"/>
      <c r="AJ72" s="87" t="s">
        <v>89</v>
      </c>
      <c r="AK72" s="87">
        <v>1</v>
      </c>
      <c r="BB72" s="132" t="s">
        <v>96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167</v>
      </c>
      <c r="B73" s="63" t="s">
        <v>168</v>
      </c>
      <c r="C73" s="36">
        <v>4301135702</v>
      </c>
      <c r="D73" s="412">
        <v>4620207490228</v>
      </c>
      <c r="E73" s="412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97</v>
      </c>
      <c r="L73" s="37" t="s">
        <v>88</v>
      </c>
      <c r="M73" s="38" t="s">
        <v>86</v>
      </c>
      <c r="N73" s="38"/>
      <c r="O73" s="37">
        <v>365</v>
      </c>
      <c r="P73" s="442" t="s">
        <v>169</v>
      </c>
      <c r="Q73" s="414"/>
      <c r="R73" s="414"/>
      <c r="S73" s="414"/>
      <c r="T73" s="41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166</v>
      </c>
      <c r="AG73" s="81"/>
      <c r="AJ73" s="87" t="s">
        <v>89</v>
      </c>
      <c r="AK73" s="87">
        <v>1</v>
      </c>
      <c r="BB73" s="134" t="s">
        <v>96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20"/>
      <c r="P74" s="416" t="s">
        <v>40</v>
      </c>
      <c r="Q74" s="417"/>
      <c r="R74" s="417"/>
      <c r="S74" s="417"/>
      <c r="T74" s="417"/>
      <c r="U74" s="417"/>
      <c r="V74" s="418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20"/>
      <c r="P75" s="416" t="s">
        <v>40</v>
      </c>
      <c r="Q75" s="417"/>
      <c r="R75" s="417"/>
      <c r="S75" s="417"/>
      <c r="T75" s="417"/>
      <c r="U75" s="417"/>
      <c r="V75" s="418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0" t="s">
        <v>170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  <c r="X76" s="410"/>
      <c r="Y76" s="410"/>
      <c r="Z76" s="410"/>
      <c r="AA76" s="65"/>
      <c r="AB76" s="65"/>
      <c r="AC76" s="82"/>
    </row>
    <row r="77" spans="1:68" ht="14.25" customHeight="1" x14ac:dyDescent="0.25">
      <c r="A77" s="411" t="s">
        <v>82</v>
      </c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1"/>
      <c r="P77" s="411"/>
      <c r="Q77" s="411"/>
      <c r="R77" s="411"/>
      <c r="S77" s="411"/>
      <c r="T77" s="411"/>
      <c r="U77" s="411"/>
      <c r="V77" s="411"/>
      <c r="W77" s="411"/>
      <c r="X77" s="411"/>
      <c r="Y77" s="411"/>
      <c r="Z77" s="411"/>
      <c r="AA77" s="66"/>
      <c r="AB77" s="66"/>
      <c r="AC77" s="83"/>
    </row>
    <row r="78" spans="1:68" ht="27" customHeight="1" x14ac:dyDescent="0.25">
      <c r="A78" s="63" t="s">
        <v>171</v>
      </c>
      <c r="B78" s="63" t="s">
        <v>172</v>
      </c>
      <c r="C78" s="36">
        <v>4301070977</v>
      </c>
      <c r="D78" s="412">
        <v>4607111037411</v>
      </c>
      <c r="E78" s="412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174</v>
      </c>
      <c r="L78" s="37" t="s">
        <v>135</v>
      </c>
      <c r="M78" s="38" t="s">
        <v>86</v>
      </c>
      <c r="N78" s="38"/>
      <c r="O78" s="37">
        <v>180</v>
      </c>
      <c r="P78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4"/>
      <c r="R78" s="414"/>
      <c r="S78" s="414"/>
      <c r="T78" s="415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173</v>
      </c>
      <c r="AG78" s="81"/>
      <c r="AJ78" s="87" t="s">
        <v>136</v>
      </c>
      <c r="AK78" s="87">
        <v>18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175</v>
      </c>
      <c r="B79" s="63" t="s">
        <v>176</v>
      </c>
      <c r="C79" s="36">
        <v>4301070981</v>
      </c>
      <c r="D79" s="412">
        <v>4607111036728</v>
      </c>
      <c r="E79" s="412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135</v>
      </c>
      <c r="M79" s="38" t="s">
        <v>86</v>
      </c>
      <c r="N79" s="38"/>
      <c r="O79" s="37">
        <v>180</v>
      </c>
      <c r="P79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4"/>
      <c r="R79" s="414"/>
      <c r="S79" s="414"/>
      <c r="T79" s="41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173</v>
      </c>
      <c r="AG79" s="81"/>
      <c r="AJ79" s="87" t="s">
        <v>136</v>
      </c>
      <c r="AK79" s="87">
        <v>12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19"/>
      <c r="B80" s="419"/>
      <c r="C80" s="419"/>
      <c r="D80" s="419"/>
      <c r="E80" s="419"/>
      <c r="F80" s="419"/>
      <c r="G80" s="419"/>
      <c r="H80" s="419"/>
      <c r="I80" s="419"/>
      <c r="J80" s="419"/>
      <c r="K80" s="419"/>
      <c r="L80" s="419"/>
      <c r="M80" s="419"/>
      <c r="N80" s="419"/>
      <c r="O80" s="420"/>
      <c r="P80" s="416" t="s">
        <v>40</v>
      </c>
      <c r="Q80" s="417"/>
      <c r="R80" s="417"/>
      <c r="S80" s="417"/>
      <c r="T80" s="417"/>
      <c r="U80" s="417"/>
      <c r="V80" s="418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19"/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20"/>
      <c r="P81" s="416" t="s">
        <v>40</v>
      </c>
      <c r="Q81" s="417"/>
      <c r="R81" s="417"/>
      <c r="S81" s="417"/>
      <c r="T81" s="417"/>
      <c r="U81" s="417"/>
      <c r="V81" s="418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0" t="s">
        <v>177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0"/>
      <c r="S82" s="410"/>
      <c r="T82" s="410"/>
      <c r="U82" s="410"/>
      <c r="V82" s="410"/>
      <c r="W82" s="410"/>
      <c r="X82" s="410"/>
      <c r="Y82" s="410"/>
      <c r="Z82" s="410"/>
      <c r="AA82" s="65"/>
      <c r="AB82" s="65"/>
      <c r="AC82" s="82"/>
    </row>
    <row r="83" spans="1:68" ht="14.25" customHeight="1" x14ac:dyDescent="0.25">
      <c r="A83" s="411" t="s">
        <v>159</v>
      </c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411"/>
      <c r="AA83" s="66"/>
      <c r="AB83" s="66"/>
      <c r="AC83" s="83"/>
    </row>
    <row r="84" spans="1:68" ht="27" customHeight="1" x14ac:dyDescent="0.25">
      <c r="A84" s="63" t="s">
        <v>178</v>
      </c>
      <c r="B84" s="63" t="s">
        <v>179</v>
      </c>
      <c r="C84" s="36">
        <v>4301135584</v>
      </c>
      <c r="D84" s="412">
        <v>4607111033659</v>
      </c>
      <c r="E84" s="41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97</v>
      </c>
      <c r="L84" s="37" t="s">
        <v>88</v>
      </c>
      <c r="M84" s="38" t="s">
        <v>86</v>
      </c>
      <c r="N84" s="38"/>
      <c r="O84" s="37">
        <v>180</v>
      </c>
      <c r="P84" s="445" t="s">
        <v>180</v>
      </c>
      <c r="Q84" s="414"/>
      <c r="R84" s="414"/>
      <c r="S84" s="414"/>
      <c r="T84" s="41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181</v>
      </c>
      <c r="AG84" s="81"/>
      <c r="AJ84" s="87" t="s">
        <v>89</v>
      </c>
      <c r="AK84" s="87">
        <v>1</v>
      </c>
      <c r="BB84" s="140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19"/>
      <c r="N85" s="419"/>
      <c r="O85" s="420"/>
      <c r="P85" s="416" t="s">
        <v>40</v>
      </c>
      <c r="Q85" s="417"/>
      <c r="R85" s="417"/>
      <c r="S85" s="417"/>
      <c r="T85" s="417"/>
      <c r="U85" s="417"/>
      <c r="V85" s="418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19"/>
      <c r="N86" s="419"/>
      <c r="O86" s="420"/>
      <c r="P86" s="416" t="s">
        <v>40</v>
      </c>
      <c r="Q86" s="417"/>
      <c r="R86" s="417"/>
      <c r="S86" s="417"/>
      <c r="T86" s="417"/>
      <c r="U86" s="417"/>
      <c r="V86" s="418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0" t="s">
        <v>182</v>
      </c>
      <c r="B87" s="410"/>
      <c r="C87" s="410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10"/>
      <c r="W87" s="410"/>
      <c r="X87" s="410"/>
      <c r="Y87" s="410"/>
      <c r="Z87" s="410"/>
      <c r="AA87" s="65"/>
      <c r="AB87" s="65"/>
      <c r="AC87" s="82"/>
    </row>
    <row r="88" spans="1:68" ht="14.25" customHeight="1" x14ac:dyDescent="0.25">
      <c r="A88" s="411" t="s">
        <v>183</v>
      </c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66"/>
      <c r="AB88" s="66"/>
      <c r="AC88" s="83"/>
    </row>
    <row r="89" spans="1:68" ht="27" customHeight="1" x14ac:dyDescent="0.25">
      <c r="A89" s="63" t="s">
        <v>184</v>
      </c>
      <c r="B89" s="63" t="s">
        <v>185</v>
      </c>
      <c r="C89" s="36">
        <v>4301131041</v>
      </c>
      <c r="D89" s="412">
        <v>4607111034120</v>
      </c>
      <c r="E89" s="412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46" t="s">
        <v>186</v>
      </c>
      <c r="Q89" s="414"/>
      <c r="R89" s="414"/>
      <c r="S89" s="414"/>
      <c r="T89" s="415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187</v>
      </c>
      <c r="AG89" s="81"/>
      <c r="AJ89" s="87" t="s">
        <v>89</v>
      </c>
      <c r="AK89" s="87">
        <v>1</v>
      </c>
      <c r="BB89" s="142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188</v>
      </c>
      <c r="B90" s="63" t="s">
        <v>189</v>
      </c>
      <c r="C90" s="36">
        <v>4301131021</v>
      </c>
      <c r="D90" s="412">
        <v>4607111034137</v>
      </c>
      <c r="E90" s="41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135</v>
      </c>
      <c r="M90" s="38" t="s">
        <v>86</v>
      </c>
      <c r="N90" s="38"/>
      <c r="O90" s="37">
        <v>180</v>
      </c>
      <c r="P90" s="44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414"/>
      <c r="R90" s="414"/>
      <c r="S90" s="414"/>
      <c r="T90" s="41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190</v>
      </c>
      <c r="AG90" s="81"/>
      <c r="AJ90" s="87" t="s">
        <v>136</v>
      </c>
      <c r="AK90" s="87">
        <v>14</v>
      </c>
      <c r="BB90" s="144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19"/>
      <c r="B91" s="419"/>
      <c r="C91" s="419"/>
      <c r="D91" s="419"/>
      <c r="E91" s="419"/>
      <c r="F91" s="419"/>
      <c r="G91" s="419"/>
      <c r="H91" s="419"/>
      <c r="I91" s="419"/>
      <c r="J91" s="419"/>
      <c r="K91" s="419"/>
      <c r="L91" s="419"/>
      <c r="M91" s="419"/>
      <c r="N91" s="419"/>
      <c r="O91" s="420"/>
      <c r="P91" s="416" t="s">
        <v>40</v>
      </c>
      <c r="Q91" s="417"/>
      <c r="R91" s="417"/>
      <c r="S91" s="417"/>
      <c r="T91" s="417"/>
      <c r="U91" s="417"/>
      <c r="V91" s="418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20"/>
      <c r="P92" s="416" t="s">
        <v>40</v>
      </c>
      <c r="Q92" s="417"/>
      <c r="R92" s="417"/>
      <c r="S92" s="417"/>
      <c r="T92" s="417"/>
      <c r="U92" s="417"/>
      <c r="V92" s="418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0" t="s">
        <v>191</v>
      </c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0"/>
      <c r="N93" s="410"/>
      <c r="O93" s="410"/>
      <c r="P93" s="410"/>
      <c r="Q93" s="410"/>
      <c r="R93" s="410"/>
      <c r="S93" s="410"/>
      <c r="T93" s="410"/>
      <c r="U93" s="410"/>
      <c r="V93" s="410"/>
      <c r="W93" s="410"/>
      <c r="X93" s="410"/>
      <c r="Y93" s="410"/>
      <c r="Z93" s="410"/>
      <c r="AA93" s="65"/>
      <c r="AB93" s="65"/>
      <c r="AC93" s="82"/>
    </row>
    <row r="94" spans="1:68" ht="14.25" customHeight="1" x14ac:dyDescent="0.25">
      <c r="A94" s="411" t="s">
        <v>159</v>
      </c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411"/>
      <c r="Z94" s="411"/>
      <c r="AA94" s="66"/>
      <c r="AB94" s="66"/>
      <c r="AC94" s="83"/>
    </row>
    <row r="95" spans="1:68" ht="27" customHeight="1" x14ac:dyDescent="0.25">
      <c r="A95" s="63" t="s">
        <v>192</v>
      </c>
      <c r="B95" s="63" t="s">
        <v>193</v>
      </c>
      <c r="C95" s="36">
        <v>4301135569</v>
      </c>
      <c r="D95" s="412">
        <v>4607111033628</v>
      </c>
      <c r="E95" s="412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48" t="s">
        <v>194</v>
      </c>
      <c r="Q95" s="414"/>
      <c r="R95" s="414"/>
      <c r="S95" s="414"/>
      <c r="T95" s="41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45" t="s">
        <v>181</v>
      </c>
      <c r="AG95" s="81"/>
      <c r="AJ95" s="87" t="s">
        <v>89</v>
      </c>
      <c r="AK95" s="87">
        <v>1</v>
      </c>
      <c r="BB95" s="146" t="s">
        <v>96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195</v>
      </c>
      <c r="B96" s="63" t="s">
        <v>196</v>
      </c>
      <c r="C96" s="36">
        <v>4301135565</v>
      </c>
      <c r="D96" s="412">
        <v>4607111033451</v>
      </c>
      <c r="E96" s="412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197</v>
      </c>
      <c r="M96" s="38" t="s">
        <v>86</v>
      </c>
      <c r="N96" s="38"/>
      <c r="O96" s="37">
        <v>180</v>
      </c>
      <c r="P96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4"/>
      <c r="R96" s="414"/>
      <c r="S96" s="414"/>
      <c r="T96" s="41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181</v>
      </c>
      <c r="AG96" s="81"/>
      <c r="AJ96" s="87" t="s">
        <v>198</v>
      </c>
      <c r="AK96" s="87">
        <v>70</v>
      </c>
      <c r="BB96" s="148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4301135575</v>
      </c>
      <c r="D97" s="412">
        <v>4607111035141</v>
      </c>
      <c r="E97" s="412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50" t="s">
        <v>201</v>
      </c>
      <c r="Q97" s="414"/>
      <c r="R97" s="414"/>
      <c r="S97" s="414"/>
      <c r="T97" s="41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202</v>
      </c>
      <c r="AG97" s="81"/>
      <c r="AJ97" s="87" t="s">
        <v>89</v>
      </c>
      <c r="AK97" s="87">
        <v>1</v>
      </c>
      <c r="BB97" s="150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203</v>
      </c>
      <c r="B98" s="63" t="s">
        <v>204</v>
      </c>
      <c r="C98" s="36">
        <v>4301135578</v>
      </c>
      <c r="D98" s="412">
        <v>4607111033444</v>
      </c>
      <c r="E98" s="412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4"/>
      <c r="R98" s="414"/>
      <c r="S98" s="414"/>
      <c r="T98" s="41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181</v>
      </c>
      <c r="AG98" s="81"/>
      <c r="AJ98" s="87" t="s">
        <v>89</v>
      </c>
      <c r="AK98" s="87">
        <v>1</v>
      </c>
      <c r="BB98" s="152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205</v>
      </c>
      <c r="B99" s="63" t="s">
        <v>206</v>
      </c>
      <c r="C99" s="36">
        <v>4301135290</v>
      </c>
      <c r="D99" s="412">
        <v>4607111035028</v>
      </c>
      <c r="E99" s="412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5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414"/>
      <c r="R99" s="414"/>
      <c r="S99" s="414"/>
      <c r="T99" s="41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202</v>
      </c>
      <c r="AG99" s="81"/>
      <c r="AJ99" s="87" t="s">
        <v>89</v>
      </c>
      <c r="AK99" s="87">
        <v>1</v>
      </c>
      <c r="BB99" s="154" t="s">
        <v>96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207</v>
      </c>
      <c r="B100" s="63" t="s">
        <v>208</v>
      </c>
      <c r="C100" s="36">
        <v>4301135285</v>
      </c>
      <c r="D100" s="412">
        <v>4607111036407</v>
      </c>
      <c r="E100" s="412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97</v>
      </c>
      <c r="L100" s="37" t="s">
        <v>197</v>
      </c>
      <c r="M100" s="38" t="s">
        <v>86</v>
      </c>
      <c r="N100" s="38"/>
      <c r="O100" s="37">
        <v>180</v>
      </c>
      <c r="P100" s="4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4"/>
      <c r="R100" s="414"/>
      <c r="S100" s="414"/>
      <c r="T100" s="41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209</v>
      </c>
      <c r="AG100" s="81"/>
      <c r="AJ100" s="87" t="s">
        <v>198</v>
      </c>
      <c r="AK100" s="87">
        <v>70</v>
      </c>
      <c r="BB100" s="156" t="s">
        <v>96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19"/>
      <c r="B101" s="419"/>
      <c r="C101" s="419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/>
      <c r="N101" s="419"/>
      <c r="O101" s="420"/>
      <c r="P101" s="416" t="s">
        <v>40</v>
      </c>
      <c r="Q101" s="417"/>
      <c r="R101" s="417"/>
      <c r="S101" s="417"/>
      <c r="T101" s="417"/>
      <c r="U101" s="417"/>
      <c r="V101" s="418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20"/>
      <c r="P102" s="416" t="s">
        <v>40</v>
      </c>
      <c r="Q102" s="417"/>
      <c r="R102" s="417"/>
      <c r="S102" s="417"/>
      <c r="T102" s="417"/>
      <c r="U102" s="417"/>
      <c r="V102" s="418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0" t="s">
        <v>210</v>
      </c>
      <c r="B103" s="410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  <c r="AA103" s="65"/>
      <c r="AB103" s="65"/>
      <c r="AC103" s="82"/>
    </row>
    <row r="104" spans="1:68" ht="14.25" customHeight="1" x14ac:dyDescent="0.25">
      <c r="A104" s="411" t="s">
        <v>155</v>
      </c>
      <c r="B104" s="411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66"/>
      <c r="AB104" s="66"/>
      <c r="AC104" s="83"/>
    </row>
    <row r="105" spans="1:68" ht="27" customHeight="1" x14ac:dyDescent="0.25">
      <c r="A105" s="63" t="s">
        <v>211</v>
      </c>
      <c r="B105" s="63" t="s">
        <v>212</v>
      </c>
      <c r="C105" s="36">
        <v>4301136042</v>
      </c>
      <c r="D105" s="412">
        <v>4607025784012</v>
      </c>
      <c r="E105" s="412"/>
      <c r="F105" s="62">
        <v>0.09</v>
      </c>
      <c r="G105" s="37">
        <v>24</v>
      </c>
      <c r="H105" s="62">
        <v>2.16</v>
      </c>
      <c r="I105" s="62">
        <v>2.4912000000000001</v>
      </c>
      <c r="J105" s="37">
        <v>126</v>
      </c>
      <c r="K105" s="37" t="s">
        <v>97</v>
      </c>
      <c r="L105" s="37" t="s">
        <v>135</v>
      </c>
      <c r="M105" s="38" t="s">
        <v>86</v>
      </c>
      <c r="N105" s="38"/>
      <c r="O105" s="37">
        <v>180</v>
      </c>
      <c r="P105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14"/>
      <c r="R105" s="414"/>
      <c r="S105" s="414"/>
      <c r="T105" s="415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IFERROR(IF(X105="","",X105*0.00936),"")</f>
        <v>0</v>
      </c>
      <c r="AA105" s="68" t="s">
        <v>46</v>
      </c>
      <c r="AB105" s="69" t="s">
        <v>46</v>
      </c>
      <c r="AC105" s="157" t="s">
        <v>213</v>
      </c>
      <c r="AG105" s="81"/>
      <c r="AJ105" s="87" t="s">
        <v>136</v>
      </c>
      <c r="AK105" s="87">
        <v>14</v>
      </c>
      <c r="BB105" s="158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214</v>
      </c>
      <c r="B106" s="63" t="s">
        <v>215</v>
      </c>
      <c r="C106" s="36">
        <v>4301136077</v>
      </c>
      <c r="D106" s="412">
        <v>4607025784319</v>
      </c>
      <c r="E106" s="412"/>
      <c r="F106" s="62">
        <v>0.36</v>
      </c>
      <c r="G106" s="37">
        <v>10</v>
      </c>
      <c r="H106" s="62">
        <v>3.6</v>
      </c>
      <c r="I106" s="62">
        <v>4.2439999999999998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55" t="s">
        <v>216</v>
      </c>
      <c r="Q106" s="414"/>
      <c r="R106" s="414"/>
      <c r="S106" s="414"/>
      <c r="T106" s="415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59" t="s">
        <v>181</v>
      </c>
      <c r="AG106" s="81"/>
      <c r="AJ106" s="87" t="s">
        <v>89</v>
      </c>
      <c r="AK106" s="87">
        <v>1</v>
      </c>
      <c r="BB106" s="160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217</v>
      </c>
      <c r="B107" s="63" t="s">
        <v>218</v>
      </c>
      <c r="C107" s="36">
        <v>4301136039</v>
      </c>
      <c r="D107" s="412">
        <v>4607111035370</v>
      </c>
      <c r="E107" s="412"/>
      <c r="F107" s="62">
        <v>0.14000000000000001</v>
      </c>
      <c r="G107" s="37">
        <v>22</v>
      </c>
      <c r="H107" s="62">
        <v>3.08</v>
      </c>
      <c r="I107" s="62">
        <v>3.464</v>
      </c>
      <c r="J107" s="37">
        <v>84</v>
      </c>
      <c r="K107" s="37" t="s">
        <v>87</v>
      </c>
      <c r="L107" s="37" t="s">
        <v>197</v>
      </c>
      <c r="M107" s="38" t="s">
        <v>86</v>
      </c>
      <c r="N107" s="38"/>
      <c r="O107" s="37">
        <v>180</v>
      </c>
      <c r="P107" s="4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14"/>
      <c r="R107" s="414"/>
      <c r="S107" s="414"/>
      <c r="T107" s="41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1" t="s">
        <v>219</v>
      </c>
      <c r="AG107" s="81"/>
      <c r="AJ107" s="87" t="s">
        <v>198</v>
      </c>
      <c r="AK107" s="87">
        <v>84</v>
      </c>
      <c r="BB107" s="162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19"/>
      <c r="B108" s="419"/>
      <c r="C108" s="419"/>
      <c r="D108" s="41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20"/>
      <c r="P108" s="416" t="s">
        <v>40</v>
      </c>
      <c r="Q108" s="417"/>
      <c r="R108" s="417"/>
      <c r="S108" s="417"/>
      <c r="T108" s="417"/>
      <c r="U108" s="417"/>
      <c r="V108" s="418"/>
      <c r="W108" s="42" t="s">
        <v>39</v>
      </c>
      <c r="X108" s="43">
        <f>IFERROR(SUM(X105:X107),"0")</f>
        <v>0</v>
      </c>
      <c r="Y108" s="43">
        <f>IFERROR(SUM(Y105:Y107),"0")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419"/>
      <c r="B109" s="419"/>
      <c r="C109" s="419"/>
      <c r="D109" s="41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20"/>
      <c r="P109" s="416" t="s">
        <v>40</v>
      </c>
      <c r="Q109" s="417"/>
      <c r="R109" s="417"/>
      <c r="S109" s="417"/>
      <c r="T109" s="417"/>
      <c r="U109" s="417"/>
      <c r="V109" s="418"/>
      <c r="W109" s="42" t="s">
        <v>0</v>
      </c>
      <c r="X109" s="43">
        <f>IFERROR(SUMPRODUCT(X105:X107*H105:H107),"0")</f>
        <v>0</v>
      </c>
      <c r="Y109" s="43">
        <f>IFERROR(SUMPRODUCT(Y105:Y107*H105:H107),"0")</f>
        <v>0</v>
      </c>
      <c r="Z109" s="42"/>
      <c r="AA109" s="67"/>
      <c r="AB109" s="67"/>
      <c r="AC109" s="67"/>
    </row>
    <row r="110" spans="1:68" ht="16.5" customHeight="1" x14ac:dyDescent="0.25">
      <c r="A110" s="410" t="s">
        <v>220</v>
      </c>
      <c r="B110" s="410"/>
      <c r="C110" s="410"/>
      <c r="D110" s="410"/>
      <c r="E110" s="410"/>
      <c r="F110" s="410"/>
      <c r="G110" s="410"/>
      <c r="H110" s="410"/>
      <c r="I110" s="410"/>
      <c r="J110" s="410"/>
      <c r="K110" s="410"/>
      <c r="L110" s="410"/>
      <c r="M110" s="410"/>
      <c r="N110" s="410"/>
      <c r="O110" s="410"/>
      <c r="P110" s="410"/>
      <c r="Q110" s="410"/>
      <c r="R110" s="410"/>
      <c r="S110" s="410"/>
      <c r="T110" s="410"/>
      <c r="U110" s="410"/>
      <c r="V110" s="410"/>
      <c r="W110" s="410"/>
      <c r="X110" s="410"/>
      <c r="Y110" s="410"/>
      <c r="Z110" s="410"/>
      <c r="AA110" s="65"/>
      <c r="AB110" s="65"/>
      <c r="AC110" s="82"/>
    </row>
    <row r="111" spans="1:68" ht="14.25" customHeight="1" x14ac:dyDescent="0.25">
      <c r="A111" s="411" t="s">
        <v>82</v>
      </c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1"/>
      <c r="N111" s="411"/>
      <c r="O111" s="411"/>
      <c r="P111" s="411"/>
      <c r="Q111" s="411"/>
      <c r="R111" s="411"/>
      <c r="S111" s="411"/>
      <c r="T111" s="411"/>
      <c r="U111" s="411"/>
      <c r="V111" s="411"/>
      <c r="W111" s="411"/>
      <c r="X111" s="411"/>
      <c r="Y111" s="411"/>
      <c r="Z111" s="411"/>
      <c r="AA111" s="66"/>
      <c r="AB111" s="66"/>
      <c r="AC111" s="83"/>
    </row>
    <row r="112" spans="1:68" ht="27" customHeight="1" x14ac:dyDescent="0.25">
      <c r="A112" s="63" t="s">
        <v>221</v>
      </c>
      <c r="B112" s="63" t="s">
        <v>222</v>
      </c>
      <c r="C112" s="36">
        <v>4301071051</v>
      </c>
      <c r="D112" s="412">
        <v>4607111039262</v>
      </c>
      <c r="E112" s="412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87</v>
      </c>
      <c r="L112" s="37" t="s">
        <v>135</v>
      </c>
      <c r="M112" s="38" t="s">
        <v>86</v>
      </c>
      <c r="N112" s="38"/>
      <c r="O112" s="37">
        <v>180</v>
      </c>
      <c r="P112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414"/>
      <c r="R112" s="414"/>
      <c r="S112" s="414"/>
      <c r="T112" s="415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7" si="12">IFERROR(IF(X112="","",X112),"")</f>
        <v>0</v>
      </c>
      <c r="Z112" s="41">
        <f t="shared" ref="Z112:Z117" si="13">IFERROR(IF(X112="","",X112*0.0155),"")</f>
        <v>0</v>
      </c>
      <c r="AA112" s="68" t="s">
        <v>46</v>
      </c>
      <c r="AB112" s="69" t="s">
        <v>46</v>
      </c>
      <c r="AC112" s="163" t="s">
        <v>173</v>
      </c>
      <c r="AG112" s="81"/>
      <c r="AJ112" s="87" t="s">
        <v>136</v>
      </c>
      <c r="AK112" s="87">
        <v>12</v>
      </c>
      <c r="BB112" s="164" t="s">
        <v>70</v>
      </c>
      <c r="BM112" s="81">
        <f t="shared" ref="BM112:BM117" si="14">IFERROR(X112*I112,"0")</f>
        <v>0</v>
      </c>
      <c r="BN112" s="81">
        <f t="shared" ref="BN112:BN117" si="15">IFERROR(Y112*I112,"0")</f>
        <v>0</v>
      </c>
      <c r="BO112" s="81">
        <f t="shared" ref="BO112:BO117" si="16">IFERROR(X112/J112,"0")</f>
        <v>0</v>
      </c>
      <c r="BP112" s="81">
        <f t="shared" ref="BP112:BP117" si="17">IFERROR(Y112/J112,"0")</f>
        <v>0</v>
      </c>
    </row>
    <row r="113" spans="1:68" ht="27" customHeight="1" x14ac:dyDescent="0.25">
      <c r="A113" s="63" t="s">
        <v>223</v>
      </c>
      <c r="B113" s="63" t="s">
        <v>224</v>
      </c>
      <c r="C113" s="36">
        <v>4301071038</v>
      </c>
      <c r="D113" s="412">
        <v>4607111039248</v>
      </c>
      <c r="E113" s="412"/>
      <c r="F113" s="62">
        <v>0.7</v>
      </c>
      <c r="G113" s="37">
        <v>10</v>
      </c>
      <c r="H113" s="62">
        <v>7</v>
      </c>
      <c r="I113" s="62">
        <v>7.3</v>
      </c>
      <c r="J113" s="37">
        <v>84</v>
      </c>
      <c r="K113" s="37" t="s">
        <v>87</v>
      </c>
      <c r="L113" s="37" t="s">
        <v>135</v>
      </c>
      <c r="M113" s="38" t="s">
        <v>86</v>
      </c>
      <c r="N113" s="38"/>
      <c r="O113" s="37">
        <v>180</v>
      </c>
      <c r="P113" s="45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3" s="414"/>
      <c r="R113" s="414"/>
      <c r="S113" s="414"/>
      <c r="T113" s="415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173</v>
      </c>
      <c r="AG113" s="81"/>
      <c r="AJ113" s="87" t="s">
        <v>136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225</v>
      </c>
      <c r="B114" s="63" t="s">
        <v>226</v>
      </c>
      <c r="C114" s="36">
        <v>4301070976</v>
      </c>
      <c r="D114" s="412">
        <v>4607111034144</v>
      </c>
      <c r="E114" s="412"/>
      <c r="F114" s="62">
        <v>0.9</v>
      </c>
      <c r="G114" s="37">
        <v>8</v>
      </c>
      <c r="H114" s="62">
        <v>7.2</v>
      </c>
      <c r="I114" s="62">
        <v>7.4859999999999998</v>
      </c>
      <c r="J114" s="37">
        <v>84</v>
      </c>
      <c r="K114" s="37" t="s">
        <v>87</v>
      </c>
      <c r="L114" s="37" t="s">
        <v>197</v>
      </c>
      <c r="M114" s="38" t="s">
        <v>86</v>
      </c>
      <c r="N114" s="38"/>
      <c r="O114" s="37">
        <v>180</v>
      </c>
      <c r="P114" s="4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414"/>
      <c r="R114" s="414"/>
      <c r="S114" s="414"/>
      <c r="T114" s="415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173</v>
      </c>
      <c r="AG114" s="81"/>
      <c r="AJ114" s="87" t="s">
        <v>198</v>
      </c>
      <c r="AK114" s="87">
        <v>84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227</v>
      </c>
      <c r="B115" s="63" t="s">
        <v>228</v>
      </c>
      <c r="C115" s="36">
        <v>4301071049</v>
      </c>
      <c r="D115" s="412">
        <v>4607111039293</v>
      </c>
      <c r="E115" s="412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87</v>
      </c>
      <c r="L115" s="37" t="s">
        <v>135</v>
      </c>
      <c r="M115" s="38" t="s">
        <v>86</v>
      </c>
      <c r="N115" s="38"/>
      <c r="O115" s="37">
        <v>180</v>
      </c>
      <c r="P115" s="46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414"/>
      <c r="R115" s="414"/>
      <c r="S115" s="414"/>
      <c r="T115" s="415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173</v>
      </c>
      <c r="AG115" s="81"/>
      <c r="AJ115" s="87" t="s">
        <v>136</v>
      </c>
      <c r="AK115" s="87">
        <v>12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4301071039</v>
      </c>
      <c r="D116" s="412">
        <v>4607111039279</v>
      </c>
      <c r="E116" s="412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87</v>
      </c>
      <c r="L116" s="37" t="s">
        <v>135</v>
      </c>
      <c r="M116" s="38" t="s">
        <v>86</v>
      </c>
      <c r="N116" s="38"/>
      <c r="O116" s="37">
        <v>180</v>
      </c>
      <c r="P116" s="46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414"/>
      <c r="R116" s="414"/>
      <c r="S116" s="414"/>
      <c r="T116" s="415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173</v>
      </c>
      <c r="AG116" s="81"/>
      <c r="AJ116" s="87" t="s">
        <v>136</v>
      </c>
      <c r="AK116" s="87">
        <v>12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231</v>
      </c>
      <c r="B117" s="63" t="s">
        <v>232</v>
      </c>
      <c r="C117" s="36">
        <v>4301070958</v>
      </c>
      <c r="D117" s="412">
        <v>4607111038098</v>
      </c>
      <c r="E117" s="412"/>
      <c r="F117" s="62">
        <v>0.8</v>
      </c>
      <c r="G117" s="37">
        <v>8</v>
      </c>
      <c r="H117" s="62">
        <v>6.4</v>
      </c>
      <c r="I117" s="62">
        <v>6.6859999999999999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46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7" s="414"/>
      <c r="R117" s="414"/>
      <c r="S117" s="414"/>
      <c r="T117" s="415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233</v>
      </c>
      <c r="AG117" s="81"/>
      <c r="AJ117" s="87" t="s">
        <v>89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x14ac:dyDescent="0.2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20"/>
      <c r="P118" s="416" t="s">
        <v>40</v>
      </c>
      <c r="Q118" s="417"/>
      <c r="R118" s="417"/>
      <c r="S118" s="417"/>
      <c r="T118" s="417"/>
      <c r="U118" s="417"/>
      <c r="V118" s="418"/>
      <c r="W118" s="42" t="s">
        <v>39</v>
      </c>
      <c r="X118" s="43">
        <f>IFERROR(SUM(X112:X117),"0")</f>
        <v>0</v>
      </c>
      <c r="Y118" s="43">
        <f>IFERROR(SUM(Y112:Y117),"0")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9"/>
      <c r="B119" s="419"/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19"/>
      <c r="N119" s="419"/>
      <c r="O119" s="420"/>
      <c r="P119" s="416" t="s">
        <v>40</v>
      </c>
      <c r="Q119" s="417"/>
      <c r="R119" s="417"/>
      <c r="S119" s="417"/>
      <c r="T119" s="417"/>
      <c r="U119" s="417"/>
      <c r="V119" s="418"/>
      <c r="W119" s="42" t="s">
        <v>0</v>
      </c>
      <c r="X119" s="43">
        <f>IFERROR(SUMPRODUCT(X112:X117*H112:H117),"0")</f>
        <v>0</v>
      </c>
      <c r="Y119" s="43">
        <f>IFERROR(SUMPRODUCT(Y112:Y117*H112:H117),"0")</f>
        <v>0</v>
      </c>
      <c r="Z119" s="42"/>
      <c r="AA119" s="67"/>
      <c r="AB119" s="67"/>
      <c r="AC119" s="67"/>
    </row>
    <row r="120" spans="1:68" ht="16.5" customHeight="1" x14ac:dyDescent="0.25">
      <c r="A120" s="410" t="s">
        <v>234</v>
      </c>
      <c r="B120" s="410"/>
      <c r="C120" s="410"/>
      <c r="D120" s="410"/>
      <c r="E120" s="410"/>
      <c r="F120" s="410"/>
      <c r="G120" s="410"/>
      <c r="H120" s="410"/>
      <c r="I120" s="410"/>
      <c r="J120" s="410"/>
      <c r="K120" s="410"/>
      <c r="L120" s="410"/>
      <c r="M120" s="410"/>
      <c r="N120" s="410"/>
      <c r="O120" s="410"/>
      <c r="P120" s="410"/>
      <c r="Q120" s="410"/>
      <c r="R120" s="410"/>
      <c r="S120" s="410"/>
      <c r="T120" s="410"/>
      <c r="U120" s="410"/>
      <c r="V120" s="410"/>
      <c r="W120" s="410"/>
      <c r="X120" s="410"/>
      <c r="Y120" s="410"/>
      <c r="Z120" s="410"/>
      <c r="AA120" s="65"/>
      <c r="AB120" s="65"/>
      <c r="AC120" s="82"/>
    </row>
    <row r="121" spans="1:68" ht="14.25" customHeight="1" x14ac:dyDescent="0.25">
      <c r="A121" s="411" t="s">
        <v>159</v>
      </c>
      <c r="B121" s="411"/>
      <c r="C121" s="411"/>
      <c r="D121" s="411"/>
      <c r="E121" s="411"/>
      <c r="F121" s="411"/>
      <c r="G121" s="411"/>
      <c r="H121" s="411"/>
      <c r="I121" s="411"/>
      <c r="J121" s="411"/>
      <c r="K121" s="411"/>
      <c r="L121" s="411"/>
      <c r="M121" s="411"/>
      <c r="N121" s="411"/>
      <c r="O121" s="411"/>
      <c r="P121" s="411"/>
      <c r="Q121" s="411"/>
      <c r="R121" s="411"/>
      <c r="S121" s="411"/>
      <c r="T121" s="411"/>
      <c r="U121" s="411"/>
      <c r="V121" s="411"/>
      <c r="W121" s="411"/>
      <c r="X121" s="411"/>
      <c r="Y121" s="411"/>
      <c r="Z121" s="411"/>
      <c r="AA121" s="66"/>
      <c r="AB121" s="66"/>
      <c r="AC121" s="83"/>
    </row>
    <row r="122" spans="1:68" ht="27" customHeight="1" x14ac:dyDescent="0.25">
      <c r="A122" s="63" t="s">
        <v>235</v>
      </c>
      <c r="B122" s="63" t="s">
        <v>236</v>
      </c>
      <c r="C122" s="36">
        <v>4301135533</v>
      </c>
      <c r="D122" s="412">
        <v>4607111034014</v>
      </c>
      <c r="E122" s="412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97</v>
      </c>
      <c r="L122" s="37" t="s">
        <v>197</v>
      </c>
      <c r="M122" s="38" t="s">
        <v>86</v>
      </c>
      <c r="N122" s="38"/>
      <c r="O122" s="37">
        <v>180</v>
      </c>
      <c r="P122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414"/>
      <c r="R122" s="414"/>
      <c r="S122" s="414"/>
      <c r="T122" s="415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5" t="s">
        <v>237</v>
      </c>
      <c r="AG122" s="81"/>
      <c r="AJ122" s="87" t="s">
        <v>198</v>
      </c>
      <c r="AK122" s="87">
        <v>70</v>
      </c>
      <c r="BB122" s="176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238</v>
      </c>
      <c r="B123" s="63" t="s">
        <v>239</v>
      </c>
      <c r="C123" s="36">
        <v>4301135532</v>
      </c>
      <c r="D123" s="412">
        <v>4607111033994</v>
      </c>
      <c r="E123" s="412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97</v>
      </c>
      <c r="L123" s="37" t="s">
        <v>197</v>
      </c>
      <c r="M123" s="38" t="s">
        <v>86</v>
      </c>
      <c r="N123" s="38"/>
      <c r="O123" s="37">
        <v>180</v>
      </c>
      <c r="P123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414"/>
      <c r="R123" s="414"/>
      <c r="S123" s="414"/>
      <c r="T123" s="415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7" t="s">
        <v>181</v>
      </c>
      <c r="AG123" s="81"/>
      <c r="AJ123" s="87" t="s">
        <v>198</v>
      </c>
      <c r="AK123" s="87">
        <v>70</v>
      </c>
      <c r="BB123" s="178" t="s">
        <v>96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19"/>
      <c r="B124" s="419"/>
      <c r="C124" s="419"/>
      <c r="D124" s="419"/>
      <c r="E124" s="419"/>
      <c r="F124" s="419"/>
      <c r="G124" s="419"/>
      <c r="H124" s="419"/>
      <c r="I124" s="419"/>
      <c r="J124" s="419"/>
      <c r="K124" s="419"/>
      <c r="L124" s="419"/>
      <c r="M124" s="419"/>
      <c r="N124" s="419"/>
      <c r="O124" s="420"/>
      <c r="P124" s="416" t="s">
        <v>40</v>
      </c>
      <c r="Q124" s="417"/>
      <c r="R124" s="417"/>
      <c r="S124" s="417"/>
      <c r="T124" s="417"/>
      <c r="U124" s="417"/>
      <c r="V124" s="418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419"/>
      <c r="B125" s="419"/>
      <c r="C125" s="419"/>
      <c r="D125" s="419"/>
      <c r="E125" s="419"/>
      <c r="F125" s="419"/>
      <c r="G125" s="419"/>
      <c r="H125" s="419"/>
      <c r="I125" s="419"/>
      <c r="J125" s="419"/>
      <c r="K125" s="419"/>
      <c r="L125" s="419"/>
      <c r="M125" s="419"/>
      <c r="N125" s="419"/>
      <c r="O125" s="420"/>
      <c r="P125" s="416" t="s">
        <v>40</v>
      </c>
      <c r="Q125" s="417"/>
      <c r="R125" s="417"/>
      <c r="S125" s="417"/>
      <c r="T125" s="417"/>
      <c r="U125" s="417"/>
      <c r="V125" s="418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410" t="s">
        <v>240</v>
      </c>
      <c r="B126" s="410"/>
      <c r="C126" s="410"/>
      <c r="D126" s="410"/>
      <c r="E126" s="410"/>
      <c r="F126" s="410"/>
      <c r="G126" s="410"/>
      <c r="H126" s="410"/>
      <c r="I126" s="410"/>
      <c r="J126" s="410"/>
      <c r="K126" s="410"/>
      <c r="L126" s="410"/>
      <c r="M126" s="410"/>
      <c r="N126" s="410"/>
      <c r="O126" s="410"/>
      <c r="P126" s="410"/>
      <c r="Q126" s="410"/>
      <c r="R126" s="410"/>
      <c r="S126" s="410"/>
      <c r="T126" s="410"/>
      <c r="U126" s="410"/>
      <c r="V126" s="410"/>
      <c r="W126" s="410"/>
      <c r="X126" s="410"/>
      <c r="Y126" s="410"/>
      <c r="Z126" s="410"/>
      <c r="AA126" s="65"/>
      <c r="AB126" s="65"/>
      <c r="AC126" s="82"/>
    </row>
    <row r="127" spans="1:68" ht="14.25" customHeight="1" x14ac:dyDescent="0.25">
      <c r="A127" s="411" t="s">
        <v>159</v>
      </c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1"/>
      <c r="P127" s="411"/>
      <c r="Q127" s="411"/>
      <c r="R127" s="411"/>
      <c r="S127" s="411"/>
      <c r="T127" s="411"/>
      <c r="U127" s="411"/>
      <c r="V127" s="411"/>
      <c r="W127" s="411"/>
      <c r="X127" s="411"/>
      <c r="Y127" s="411"/>
      <c r="Z127" s="411"/>
      <c r="AA127" s="66"/>
      <c r="AB127" s="66"/>
      <c r="AC127" s="83"/>
    </row>
    <row r="128" spans="1:68" ht="27" customHeight="1" x14ac:dyDescent="0.25">
      <c r="A128" s="63" t="s">
        <v>241</v>
      </c>
      <c r="B128" s="63" t="s">
        <v>242</v>
      </c>
      <c r="C128" s="36">
        <v>4301135311</v>
      </c>
      <c r="D128" s="412">
        <v>4607111039095</v>
      </c>
      <c r="E128" s="412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97</v>
      </c>
      <c r="L128" s="37" t="s">
        <v>88</v>
      </c>
      <c r="M128" s="38" t="s">
        <v>86</v>
      </c>
      <c r="N128" s="38"/>
      <c r="O128" s="37">
        <v>180</v>
      </c>
      <c r="P128" s="4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414"/>
      <c r="R128" s="414"/>
      <c r="S128" s="414"/>
      <c r="T128" s="415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9" t="s">
        <v>243</v>
      </c>
      <c r="AG128" s="81"/>
      <c r="AJ128" s="87" t="s">
        <v>89</v>
      </c>
      <c r="AK128" s="87">
        <v>1</v>
      </c>
      <c r="BB128" s="180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244</v>
      </c>
      <c r="B129" s="63" t="s">
        <v>245</v>
      </c>
      <c r="C129" s="36">
        <v>4301135534</v>
      </c>
      <c r="D129" s="412">
        <v>4607111034199</v>
      </c>
      <c r="E129" s="412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97</v>
      </c>
      <c r="L129" s="37" t="s">
        <v>88</v>
      </c>
      <c r="M129" s="38" t="s">
        <v>86</v>
      </c>
      <c r="N129" s="38"/>
      <c r="O129" s="37">
        <v>180</v>
      </c>
      <c r="P129" s="46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414"/>
      <c r="R129" s="414"/>
      <c r="S129" s="414"/>
      <c r="T129" s="415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1" t="s">
        <v>246</v>
      </c>
      <c r="AG129" s="81"/>
      <c r="AJ129" s="87" t="s">
        <v>89</v>
      </c>
      <c r="AK129" s="87">
        <v>1</v>
      </c>
      <c r="BB129" s="182" t="s">
        <v>96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19"/>
      <c r="B130" s="419"/>
      <c r="C130" s="419"/>
      <c r="D130" s="419"/>
      <c r="E130" s="419"/>
      <c r="F130" s="419"/>
      <c r="G130" s="419"/>
      <c r="H130" s="419"/>
      <c r="I130" s="419"/>
      <c r="J130" s="419"/>
      <c r="K130" s="419"/>
      <c r="L130" s="419"/>
      <c r="M130" s="419"/>
      <c r="N130" s="419"/>
      <c r="O130" s="420"/>
      <c r="P130" s="416" t="s">
        <v>40</v>
      </c>
      <c r="Q130" s="417"/>
      <c r="R130" s="417"/>
      <c r="S130" s="417"/>
      <c r="T130" s="417"/>
      <c r="U130" s="417"/>
      <c r="V130" s="418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19"/>
      <c r="B131" s="419"/>
      <c r="C131" s="419"/>
      <c r="D131" s="419"/>
      <c r="E131" s="419"/>
      <c r="F131" s="419"/>
      <c r="G131" s="419"/>
      <c r="H131" s="419"/>
      <c r="I131" s="419"/>
      <c r="J131" s="419"/>
      <c r="K131" s="419"/>
      <c r="L131" s="419"/>
      <c r="M131" s="419"/>
      <c r="N131" s="419"/>
      <c r="O131" s="420"/>
      <c r="P131" s="416" t="s">
        <v>40</v>
      </c>
      <c r="Q131" s="417"/>
      <c r="R131" s="417"/>
      <c r="S131" s="417"/>
      <c r="T131" s="417"/>
      <c r="U131" s="417"/>
      <c r="V131" s="418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410" t="s">
        <v>247</v>
      </c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  <c r="X132" s="410"/>
      <c r="Y132" s="410"/>
      <c r="Z132" s="410"/>
      <c r="AA132" s="65"/>
      <c r="AB132" s="65"/>
      <c r="AC132" s="82"/>
    </row>
    <row r="133" spans="1:68" ht="14.25" customHeight="1" x14ac:dyDescent="0.25">
      <c r="A133" s="411" t="s">
        <v>159</v>
      </c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1"/>
      <c r="P133" s="411"/>
      <c r="Q133" s="411"/>
      <c r="R133" s="411"/>
      <c r="S133" s="411"/>
      <c r="T133" s="411"/>
      <c r="U133" s="411"/>
      <c r="V133" s="411"/>
      <c r="W133" s="411"/>
      <c r="X133" s="411"/>
      <c r="Y133" s="411"/>
      <c r="Z133" s="411"/>
      <c r="AA133" s="66"/>
      <c r="AB133" s="66"/>
      <c r="AC133" s="83"/>
    </row>
    <row r="134" spans="1:68" ht="27" customHeight="1" x14ac:dyDescent="0.25">
      <c r="A134" s="63" t="s">
        <v>248</v>
      </c>
      <c r="B134" s="63" t="s">
        <v>249</v>
      </c>
      <c r="C134" s="36">
        <v>4301135275</v>
      </c>
      <c r="D134" s="412">
        <v>4607111034380</v>
      </c>
      <c r="E134" s="412"/>
      <c r="F134" s="62">
        <v>0.25</v>
      </c>
      <c r="G134" s="37">
        <v>12</v>
      </c>
      <c r="H134" s="62">
        <v>3</v>
      </c>
      <c r="I134" s="62">
        <v>3.28</v>
      </c>
      <c r="J134" s="37">
        <v>70</v>
      </c>
      <c r="K134" s="37" t="s">
        <v>97</v>
      </c>
      <c r="L134" s="37" t="s">
        <v>135</v>
      </c>
      <c r="M134" s="38" t="s">
        <v>86</v>
      </c>
      <c r="N134" s="38"/>
      <c r="O134" s="37">
        <v>180</v>
      </c>
      <c r="P134" s="46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414"/>
      <c r="R134" s="414"/>
      <c r="S134" s="414"/>
      <c r="T134" s="415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3" t="s">
        <v>250</v>
      </c>
      <c r="AG134" s="81"/>
      <c r="AJ134" s="87" t="s">
        <v>136</v>
      </c>
      <c r="AK134" s="87">
        <v>14</v>
      </c>
      <c r="BB134" s="184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251</v>
      </c>
      <c r="B135" s="63" t="s">
        <v>252</v>
      </c>
      <c r="C135" s="36">
        <v>4301135277</v>
      </c>
      <c r="D135" s="412">
        <v>4607111034397</v>
      </c>
      <c r="E135" s="412"/>
      <c r="F135" s="62">
        <v>0.25</v>
      </c>
      <c r="G135" s="37">
        <v>12</v>
      </c>
      <c r="H135" s="62">
        <v>3</v>
      </c>
      <c r="I135" s="62">
        <v>3.28</v>
      </c>
      <c r="J135" s="37">
        <v>70</v>
      </c>
      <c r="K135" s="37" t="s">
        <v>97</v>
      </c>
      <c r="L135" s="37" t="s">
        <v>135</v>
      </c>
      <c r="M135" s="38" t="s">
        <v>86</v>
      </c>
      <c r="N135" s="38"/>
      <c r="O135" s="37">
        <v>180</v>
      </c>
      <c r="P135" s="4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414"/>
      <c r="R135" s="414"/>
      <c r="S135" s="414"/>
      <c r="T135" s="41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5" t="s">
        <v>237</v>
      </c>
      <c r="AG135" s="81"/>
      <c r="AJ135" s="87" t="s">
        <v>136</v>
      </c>
      <c r="AK135" s="87">
        <v>14</v>
      </c>
      <c r="BB135" s="186" t="s">
        <v>96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19"/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19"/>
      <c r="N136" s="419"/>
      <c r="O136" s="420"/>
      <c r="P136" s="416" t="s">
        <v>40</v>
      </c>
      <c r="Q136" s="417"/>
      <c r="R136" s="417"/>
      <c r="S136" s="417"/>
      <c r="T136" s="417"/>
      <c r="U136" s="417"/>
      <c r="V136" s="418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19"/>
      <c r="B137" s="419"/>
      <c r="C137" s="419"/>
      <c r="D137" s="419"/>
      <c r="E137" s="419"/>
      <c r="F137" s="419"/>
      <c r="G137" s="419"/>
      <c r="H137" s="419"/>
      <c r="I137" s="419"/>
      <c r="J137" s="419"/>
      <c r="K137" s="419"/>
      <c r="L137" s="419"/>
      <c r="M137" s="419"/>
      <c r="N137" s="419"/>
      <c r="O137" s="420"/>
      <c r="P137" s="416" t="s">
        <v>40</v>
      </c>
      <c r="Q137" s="417"/>
      <c r="R137" s="417"/>
      <c r="S137" s="417"/>
      <c r="T137" s="417"/>
      <c r="U137" s="417"/>
      <c r="V137" s="418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410" t="s">
        <v>253</v>
      </c>
      <c r="B138" s="410"/>
      <c r="C138" s="410"/>
      <c r="D138" s="410"/>
      <c r="E138" s="410"/>
      <c r="F138" s="410"/>
      <c r="G138" s="410"/>
      <c r="H138" s="410"/>
      <c r="I138" s="410"/>
      <c r="J138" s="410"/>
      <c r="K138" s="410"/>
      <c r="L138" s="410"/>
      <c r="M138" s="410"/>
      <c r="N138" s="410"/>
      <c r="O138" s="410"/>
      <c r="P138" s="410"/>
      <c r="Q138" s="410"/>
      <c r="R138" s="410"/>
      <c r="S138" s="410"/>
      <c r="T138" s="410"/>
      <c r="U138" s="410"/>
      <c r="V138" s="410"/>
      <c r="W138" s="410"/>
      <c r="X138" s="410"/>
      <c r="Y138" s="410"/>
      <c r="Z138" s="410"/>
      <c r="AA138" s="65"/>
      <c r="AB138" s="65"/>
      <c r="AC138" s="82"/>
    </row>
    <row r="139" spans="1:68" ht="14.25" customHeight="1" x14ac:dyDescent="0.25">
      <c r="A139" s="411" t="s">
        <v>159</v>
      </c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1"/>
      <c r="X139" s="411"/>
      <c r="Y139" s="411"/>
      <c r="Z139" s="411"/>
      <c r="AA139" s="66"/>
      <c r="AB139" s="66"/>
      <c r="AC139" s="83"/>
    </row>
    <row r="140" spans="1:68" ht="27" customHeight="1" x14ac:dyDescent="0.25">
      <c r="A140" s="63" t="s">
        <v>254</v>
      </c>
      <c r="B140" s="63" t="s">
        <v>255</v>
      </c>
      <c r="C140" s="36">
        <v>4301135570</v>
      </c>
      <c r="D140" s="412">
        <v>4607111035806</v>
      </c>
      <c r="E140" s="412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97</v>
      </c>
      <c r="L140" s="37" t="s">
        <v>88</v>
      </c>
      <c r="M140" s="38" t="s">
        <v>86</v>
      </c>
      <c r="N140" s="38"/>
      <c r="O140" s="37">
        <v>180</v>
      </c>
      <c r="P140" s="469" t="s">
        <v>256</v>
      </c>
      <c r="Q140" s="414"/>
      <c r="R140" s="414"/>
      <c r="S140" s="414"/>
      <c r="T140" s="415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7" t="s">
        <v>257</v>
      </c>
      <c r="AG140" s="81"/>
      <c r="AJ140" s="87" t="s">
        <v>89</v>
      </c>
      <c r="AK140" s="87">
        <v>1</v>
      </c>
      <c r="BB140" s="188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19"/>
      <c r="B141" s="419"/>
      <c r="C141" s="419"/>
      <c r="D141" s="419"/>
      <c r="E141" s="419"/>
      <c r="F141" s="419"/>
      <c r="G141" s="419"/>
      <c r="H141" s="419"/>
      <c r="I141" s="419"/>
      <c r="J141" s="419"/>
      <c r="K141" s="419"/>
      <c r="L141" s="419"/>
      <c r="M141" s="419"/>
      <c r="N141" s="419"/>
      <c r="O141" s="420"/>
      <c r="P141" s="416" t="s">
        <v>40</v>
      </c>
      <c r="Q141" s="417"/>
      <c r="R141" s="417"/>
      <c r="S141" s="417"/>
      <c r="T141" s="417"/>
      <c r="U141" s="417"/>
      <c r="V141" s="418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19"/>
      <c r="B142" s="419"/>
      <c r="C142" s="419"/>
      <c r="D142" s="419"/>
      <c r="E142" s="419"/>
      <c r="F142" s="419"/>
      <c r="G142" s="419"/>
      <c r="H142" s="419"/>
      <c r="I142" s="419"/>
      <c r="J142" s="419"/>
      <c r="K142" s="419"/>
      <c r="L142" s="419"/>
      <c r="M142" s="419"/>
      <c r="N142" s="419"/>
      <c r="O142" s="420"/>
      <c r="P142" s="416" t="s">
        <v>40</v>
      </c>
      <c r="Q142" s="417"/>
      <c r="R142" s="417"/>
      <c r="S142" s="417"/>
      <c r="T142" s="417"/>
      <c r="U142" s="417"/>
      <c r="V142" s="418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410" t="s">
        <v>258</v>
      </c>
      <c r="B143" s="410"/>
      <c r="C143" s="410"/>
      <c r="D143" s="410"/>
      <c r="E143" s="410"/>
      <c r="F143" s="410"/>
      <c r="G143" s="410"/>
      <c r="H143" s="410"/>
      <c r="I143" s="410"/>
      <c r="J143" s="410"/>
      <c r="K143" s="410"/>
      <c r="L143" s="410"/>
      <c r="M143" s="410"/>
      <c r="N143" s="410"/>
      <c r="O143" s="410"/>
      <c r="P143" s="410"/>
      <c r="Q143" s="410"/>
      <c r="R143" s="410"/>
      <c r="S143" s="410"/>
      <c r="T143" s="410"/>
      <c r="U143" s="410"/>
      <c r="V143" s="410"/>
      <c r="W143" s="410"/>
      <c r="X143" s="410"/>
      <c r="Y143" s="410"/>
      <c r="Z143" s="410"/>
      <c r="AA143" s="65"/>
      <c r="AB143" s="65"/>
      <c r="AC143" s="82"/>
    </row>
    <row r="144" spans="1:68" ht="14.25" customHeight="1" x14ac:dyDescent="0.25">
      <c r="A144" s="411" t="s">
        <v>159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411"/>
      <c r="AA144" s="66"/>
      <c r="AB144" s="66"/>
      <c r="AC144" s="83"/>
    </row>
    <row r="145" spans="1:68" ht="16.5" customHeight="1" x14ac:dyDescent="0.25">
      <c r="A145" s="63" t="s">
        <v>259</v>
      </c>
      <c r="B145" s="63" t="s">
        <v>260</v>
      </c>
      <c r="C145" s="36">
        <v>4301135596</v>
      </c>
      <c r="D145" s="412">
        <v>4607111039613</v>
      </c>
      <c r="E145" s="412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97</v>
      </c>
      <c r="L145" s="37" t="s">
        <v>88</v>
      </c>
      <c r="M145" s="38" t="s">
        <v>86</v>
      </c>
      <c r="N145" s="38"/>
      <c r="O145" s="37">
        <v>180</v>
      </c>
      <c r="P145" s="47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414"/>
      <c r="R145" s="414"/>
      <c r="S145" s="414"/>
      <c r="T145" s="415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9" t="s">
        <v>243</v>
      </c>
      <c r="AG145" s="81"/>
      <c r="AJ145" s="87" t="s">
        <v>89</v>
      </c>
      <c r="AK145" s="87">
        <v>1</v>
      </c>
      <c r="BB145" s="190" t="s">
        <v>96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19"/>
      <c r="B146" s="419"/>
      <c r="C146" s="419"/>
      <c r="D146" s="419"/>
      <c r="E146" s="419"/>
      <c r="F146" s="419"/>
      <c r="G146" s="419"/>
      <c r="H146" s="419"/>
      <c r="I146" s="419"/>
      <c r="J146" s="419"/>
      <c r="K146" s="419"/>
      <c r="L146" s="419"/>
      <c r="M146" s="419"/>
      <c r="N146" s="419"/>
      <c r="O146" s="420"/>
      <c r="P146" s="416" t="s">
        <v>40</v>
      </c>
      <c r="Q146" s="417"/>
      <c r="R146" s="417"/>
      <c r="S146" s="417"/>
      <c r="T146" s="417"/>
      <c r="U146" s="417"/>
      <c r="V146" s="418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19"/>
      <c r="B147" s="419"/>
      <c r="C147" s="419"/>
      <c r="D147" s="419"/>
      <c r="E147" s="419"/>
      <c r="F147" s="419"/>
      <c r="G147" s="419"/>
      <c r="H147" s="419"/>
      <c r="I147" s="419"/>
      <c r="J147" s="419"/>
      <c r="K147" s="419"/>
      <c r="L147" s="419"/>
      <c r="M147" s="419"/>
      <c r="N147" s="419"/>
      <c r="O147" s="420"/>
      <c r="P147" s="416" t="s">
        <v>40</v>
      </c>
      <c r="Q147" s="417"/>
      <c r="R147" s="417"/>
      <c r="S147" s="417"/>
      <c r="T147" s="417"/>
      <c r="U147" s="417"/>
      <c r="V147" s="418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410" t="s">
        <v>261</v>
      </c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410"/>
      <c r="Z148" s="410"/>
      <c r="AA148" s="65"/>
      <c r="AB148" s="65"/>
      <c r="AC148" s="82"/>
    </row>
    <row r="149" spans="1:68" ht="14.25" customHeight="1" x14ac:dyDescent="0.25">
      <c r="A149" s="411" t="s">
        <v>262</v>
      </c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1"/>
      <c r="P149" s="411"/>
      <c r="Q149" s="411"/>
      <c r="R149" s="411"/>
      <c r="S149" s="411"/>
      <c r="T149" s="411"/>
      <c r="U149" s="411"/>
      <c r="V149" s="411"/>
      <c r="W149" s="411"/>
      <c r="X149" s="411"/>
      <c r="Y149" s="411"/>
      <c r="Z149" s="411"/>
      <c r="AA149" s="66"/>
      <c r="AB149" s="66"/>
      <c r="AC149" s="83"/>
    </row>
    <row r="150" spans="1:68" ht="27" customHeight="1" x14ac:dyDescent="0.25">
      <c r="A150" s="63" t="s">
        <v>263</v>
      </c>
      <c r="B150" s="63" t="s">
        <v>264</v>
      </c>
      <c r="C150" s="36">
        <v>4301071054</v>
      </c>
      <c r="D150" s="412">
        <v>4607111035639</v>
      </c>
      <c r="E150" s="412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266</v>
      </c>
      <c r="L150" s="37" t="s">
        <v>88</v>
      </c>
      <c r="M150" s="38" t="s">
        <v>86</v>
      </c>
      <c r="N150" s="38"/>
      <c r="O150" s="37">
        <v>180</v>
      </c>
      <c r="P150" s="47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414"/>
      <c r="R150" s="414"/>
      <c r="S150" s="414"/>
      <c r="T150" s="415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91" t="s">
        <v>265</v>
      </c>
      <c r="AG150" s="81"/>
      <c r="AJ150" s="87" t="s">
        <v>89</v>
      </c>
      <c r="AK150" s="87">
        <v>1</v>
      </c>
      <c r="BB150" s="192" t="s">
        <v>96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27" customHeight="1" x14ac:dyDescent="0.25">
      <c r="A151" s="63" t="s">
        <v>267</v>
      </c>
      <c r="B151" s="63" t="s">
        <v>268</v>
      </c>
      <c r="C151" s="36">
        <v>4301135540</v>
      </c>
      <c r="D151" s="412">
        <v>4607111035646</v>
      </c>
      <c r="E151" s="412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266</v>
      </c>
      <c r="L151" s="37" t="s">
        <v>88</v>
      </c>
      <c r="M151" s="38" t="s">
        <v>86</v>
      </c>
      <c r="N151" s="38"/>
      <c r="O151" s="37">
        <v>180</v>
      </c>
      <c r="P151" s="4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414"/>
      <c r="R151" s="414"/>
      <c r="S151" s="414"/>
      <c r="T151" s="415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93" t="s">
        <v>265</v>
      </c>
      <c r="AG151" s="81"/>
      <c r="AJ151" s="87" t="s">
        <v>89</v>
      </c>
      <c r="AK151" s="87">
        <v>1</v>
      </c>
      <c r="BB151" s="194" t="s">
        <v>96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19"/>
      <c r="B152" s="419"/>
      <c r="C152" s="419"/>
      <c r="D152" s="419"/>
      <c r="E152" s="419"/>
      <c r="F152" s="419"/>
      <c r="G152" s="419"/>
      <c r="H152" s="419"/>
      <c r="I152" s="419"/>
      <c r="J152" s="419"/>
      <c r="K152" s="419"/>
      <c r="L152" s="419"/>
      <c r="M152" s="419"/>
      <c r="N152" s="419"/>
      <c r="O152" s="420"/>
      <c r="P152" s="416" t="s">
        <v>40</v>
      </c>
      <c r="Q152" s="417"/>
      <c r="R152" s="417"/>
      <c r="S152" s="417"/>
      <c r="T152" s="417"/>
      <c r="U152" s="417"/>
      <c r="V152" s="418"/>
      <c r="W152" s="42" t="s">
        <v>39</v>
      </c>
      <c r="X152" s="43">
        <f>IFERROR(SUM(X150:X151),"0")</f>
        <v>0</v>
      </c>
      <c r="Y152" s="43">
        <f>IFERROR(SUM(Y150:Y151),"0")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419"/>
      <c r="B153" s="419"/>
      <c r="C153" s="419"/>
      <c r="D153" s="419"/>
      <c r="E153" s="419"/>
      <c r="F153" s="419"/>
      <c r="G153" s="419"/>
      <c r="H153" s="419"/>
      <c r="I153" s="419"/>
      <c r="J153" s="419"/>
      <c r="K153" s="419"/>
      <c r="L153" s="419"/>
      <c r="M153" s="419"/>
      <c r="N153" s="419"/>
      <c r="O153" s="420"/>
      <c r="P153" s="416" t="s">
        <v>40</v>
      </c>
      <c r="Q153" s="417"/>
      <c r="R153" s="417"/>
      <c r="S153" s="417"/>
      <c r="T153" s="417"/>
      <c r="U153" s="417"/>
      <c r="V153" s="418"/>
      <c r="W153" s="42" t="s">
        <v>0</v>
      </c>
      <c r="X153" s="43">
        <f>IFERROR(SUMPRODUCT(X150:X151*H150:H151),"0")</f>
        <v>0</v>
      </c>
      <c r="Y153" s="43">
        <f>IFERROR(SUMPRODUCT(Y150:Y151*H150:H151),"0")</f>
        <v>0</v>
      </c>
      <c r="Z153" s="42"/>
      <c r="AA153" s="67"/>
      <c r="AB153" s="67"/>
      <c r="AC153" s="67"/>
    </row>
    <row r="154" spans="1:68" ht="16.5" customHeight="1" x14ac:dyDescent="0.25">
      <c r="A154" s="410" t="s">
        <v>269</v>
      </c>
      <c r="B154" s="410"/>
      <c r="C154" s="410"/>
      <c r="D154" s="410"/>
      <c r="E154" s="410"/>
      <c r="F154" s="410"/>
      <c r="G154" s="410"/>
      <c r="H154" s="410"/>
      <c r="I154" s="410"/>
      <c r="J154" s="410"/>
      <c r="K154" s="410"/>
      <c r="L154" s="410"/>
      <c r="M154" s="410"/>
      <c r="N154" s="410"/>
      <c r="O154" s="410"/>
      <c r="P154" s="410"/>
      <c r="Q154" s="410"/>
      <c r="R154" s="410"/>
      <c r="S154" s="410"/>
      <c r="T154" s="410"/>
      <c r="U154" s="410"/>
      <c r="V154" s="410"/>
      <c r="W154" s="410"/>
      <c r="X154" s="410"/>
      <c r="Y154" s="410"/>
      <c r="Z154" s="410"/>
      <c r="AA154" s="65"/>
      <c r="AB154" s="65"/>
      <c r="AC154" s="82"/>
    </row>
    <row r="155" spans="1:68" ht="14.25" customHeight="1" x14ac:dyDescent="0.25">
      <c r="A155" s="411" t="s">
        <v>159</v>
      </c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1"/>
      <c r="P155" s="411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66"/>
      <c r="AB155" s="66"/>
      <c r="AC155" s="83"/>
    </row>
    <row r="156" spans="1:68" ht="27" customHeight="1" x14ac:dyDescent="0.25">
      <c r="A156" s="63" t="s">
        <v>270</v>
      </c>
      <c r="B156" s="63" t="s">
        <v>271</v>
      </c>
      <c r="C156" s="36">
        <v>4301135281</v>
      </c>
      <c r="D156" s="412">
        <v>4607111036568</v>
      </c>
      <c r="E156" s="412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97</v>
      </c>
      <c r="L156" s="37" t="s">
        <v>88</v>
      </c>
      <c r="M156" s="38" t="s">
        <v>86</v>
      </c>
      <c r="N156" s="38"/>
      <c r="O156" s="37">
        <v>180</v>
      </c>
      <c r="P156" s="47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414"/>
      <c r="R156" s="414"/>
      <c r="S156" s="414"/>
      <c r="T156" s="415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95" t="s">
        <v>272</v>
      </c>
      <c r="AG156" s="81"/>
      <c r="AJ156" s="87" t="s">
        <v>89</v>
      </c>
      <c r="AK156" s="87">
        <v>1</v>
      </c>
      <c r="BB156" s="196" t="s">
        <v>96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19"/>
      <c r="N157" s="419"/>
      <c r="O157" s="420"/>
      <c r="P157" s="416" t="s">
        <v>40</v>
      </c>
      <c r="Q157" s="417"/>
      <c r="R157" s="417"/>
      <c r="S157" s="417"/>
      <c r="T157" s="417"/>
      <c r="U157" s="417"/>
      <c r="V157" s="418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19"/>
      <c r="B158" s="419"/>
      <c r="C158" s="419"/>
      <c r="D158" s="419"/>
      <c r="E158" s="419"/>
      <c r="F158" s="419"/>
      <c r="G158" s="419"/>
      <c r="H158" s="419"/>
      <c r="I158" s="419"/>
      <c r="J158" s="419"/>
      <c r="K158" s="419"/>
      <c r="L158" s="419"/>
      <c r="M158" s="419"/>
      <c r="N158" s="419"/>
      <c r="O158" s="420"/>
      <c r="P158" s="416" t="s">
        <v>40</v>
      </c>
      <c r="Q158" s="417"/>
      <c r="R158" s="417"/>
      <c r="S158" s="417"/>
      <c r="T158" s="417"/>
      <c r="U158" s="417"/>
      <c r="V158" s="418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409" t="s">
        <v>273</v>
      </c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  <c r="AA159" s="54"/>
      <c r="AB159" s="54"/>
      <c r="AC159" s="54"/>
    </row>
    <row r="160" spans="1:68" ht="16.5" customHeight="1" x14ac:dyDescent="0.25">
      <c r="A160" s="410" t="s">
        <v>274</v>
      </c>
      <c r="B160" s="410"/>
      <c r="C160" s="410"/>
      <c r="D160" s="410"/>
      <c r="E160" s="410"/>
      <c r="F160" s="410"/>
      <c r="G160" s="410"/>
      <c r="H160" s="410"/>
      <c r="I160" s="410"/>
      <c r="J160" s="410"/>
      <c r="K160" s="410"/>
      <c r="L160" s="410"/>
      <c r="M160" s="410"/>
      <c r="N160" s="410"/>
      <c r="O160" s="410"/>
      <c r="P160" s="410"/>
      <c r="Q160" s="410"/>
      <c r="R160" s="410"/>
      <c r="S160" s="410"/>
      <c r="T160" s="410"/>
      <c r="U160" s="410"/>
      <c r="V160" s="410"/>
      <c r="W160" s="410"/>
      <c r="X160" s="410"/>
      <c r="Y160" s="410"/>
      <c r="Z160" s="410"/>
      <c r="AA160" s="65"/>
      <c r="AB160" s="65"/>
      <c r="AC160" s="82"/>
    </row>
    <row r="161" spans="1:68" ht="14.25" customHeight="1" x14ac:dyDescent="0.25">
      <c r="A161" s="411" t="s">
        <v>159</v>
      </c>
      <c r="B161" s="411"/>
      <c r="C161" s="411"/>
      <c r="D161" s="411"/>
      <c r="E161" s="411"/>
      <c r="F161" s="411"/>
      <c r="G161" s="411"/>
      <c r="H161" s="411"/>
      <c r="I161" s="411"/>
      <c r="J161" s="411"/>
      <c r="K161" s="411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66"/>
      <c r="AB161" s="66"/>
      <c r="AC161" s="83"/>
    </row>
    <row r="162" spans="1:68" ht="27" customHeight="1" x14ac:dyDescent="0.25">
      <c r="A162" s="63" t="s">
        <v>275</v>
      </c>
      <c r="B162" s="63" t="s">
        <v>276</v>
      </c>
      <c r="C162" s="36">
        <v>4301135317</v>
      </c>
      <c r="D162" s="412">
        <v>4607111039057</v>
      </c>
      <c r="E162" s="412"/>
      <c r="F162" s="62">
        <v>1.8</v>
      </c>
      <c r="G162" s="37">
        <v>1</v>
      </c>
      <c r="H162" s="62">
        <v>1.8</v>
      </c>
      <c r="I162" s="62">
        <v>1.9</v>
      </c>
      <c r="J162" s="37">
        <v>234</v>
      </c>
      <c r="K162" s="37" t="s">
        <v>174</v>
      </c>
      <c r="L162" s="37" t="s">
        <v>88</v>
      </c>
      <c r="M162" s="38" t="s">
        <v>86</v>
      </c>
      <c r="N162" s="38"/>
      <c r="O162" s="37">
        <v>180</v>
      </c>
      <c r="P162" s="474" t="s">
        <v>277</v>
      </c>
      <c r="Q162" s="414"/>
      <c r="R162" s="414"/>
      <c r="S162" s="414"/>
      <c r="T162" s="415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IFERROR(IF(X162="","",X162*0.00502),"")</f>
        <v>0</v>
      </c>
      <c r="AA162" s="68" t="s">
        <v>46</v>
      </c>
      <c r="AB162" s="69" t="s">
        <v>46</v>
      </c>
      <c r="AC162" s="197" t="s">
        <v>243</v>
      </c>
      <c r="AG162" s="81"/>
      <c r="AJ162" s="87" t="s">
        <v>89</v>
      </c>
      <c r="AK162" s="87">
        <v>1</v>
      </c>
      <c r="BB162" s="198" t="s">
        <v>96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19"/>
      <c r="B163" s="419"/>
      <c r="C163" s="419"/>
      <c r="D163" s="419"/>
      <c r="E163" s="419"/>
      <c r="F163" s="419"/>
      <c r="G163" s="419"/>
      <c r="H163" s="419"/>
      <c r="I163" s="419"/>
      <c r="J163" s="419"/>
      <c r="K163" s="419"/>
      <c r="L163" s="419"/>
      <c r="M163" s="419"/>
      <c r="N163" s="419"/>
      <c r="O163" s="420"/>
      <c r="P163" s="416" t="s">
        <v>40</v>
      </c>
      <c r="Q163" s="417"/>
      <c r="R163" s="417"/>
      <c r="S163" s="417"/>
      <c r="T163" s="417"/>
      <c r="U163" s="417"/>
      <c r="V163" s="418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19"/>
      <c r="B164" s="419"/>
      <c r="C164" s="419"/>
      <c r="D164" s="419"/>
      <c r="E164" s="419"/>
      <c r="F164" s="419"/>
      <c r="G164" s="419"/>
      <c r="H164" s="419"/>
      <c r="I164" s="419"/>
      <c r="J164" s="419"/>
      <c r="K164" s="419"/>
      <c r="L164" s="419"/>
      <c r="M164" s="419"/>
      <c r="N164" s="419"/>
      <c r="O164" s="420"/>
      <c r="P164" s="416" t="s">
        <v>40</v>
      </c>
      <c r="Q164" s="417"/>
      <c r="R164" s="417"/>
      <c r="S164" s="417"/>
      <c r="T164" s="417"/>
      <c r="U164" s="417"/>
      <c r="V164" s="418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16.5" customHeight="1" x14ac:dyDescent="0.25">
      <c r="A165" s="410" t="s">
        <v>278</v>
      </c>
      <c r="B165" s="410"/>
      <c r="C165" s="410"/>
      <c r="D165" s="410"/>
      <c r="E165" s="410"/>
      <c r="F165" s="410"/>
      <c r="G165" s="410"/>
      <c r="H165" s="410"/>
      <c r="I165" s="410"/>
      <c r="J165" s="410"/>
      <c r="K165" s="410"/>
      <c r="L165" s="410"/>
      <c r="M165" s="410"/>
      <c r="N165" s="410"/>
      <c r="O165" s="410"/>
      <c r="P165" s="410"/>
      <c r="Q165" s="410"/>
      <c r="R165" s="410"/>
      <c r="S165" s="410"/>
      <c r="T165" s="410"/>
      <c r="U165" s="410"/>
      <c r="V165" s="410"/>
      <c r="W165" s="410"/>
      <c r="X165" s="410"/>
      <c r="Y165" s="410"/>
      <c r="Z165" s="410"/>
      <c r="AA165" s="65"/>
      <c r="AB165" s="65"/>
      <c r="AC165" s="82"/>
    </row>
    <row r="166" spans="1:68" ht="14.25" customHeight="1" x14ac:dyDescent="0.25">
      <c r="A166" s="411" t="s">
        <v>82</v>
      </c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66"/>
      <c r="AB166" s="66"/>
      <c r="AC166" s="83"/>
    </row>
    <row r="167" spans="1:68" ht="16.5" customHeight="1" x14ac:dyDescent="0.25">
      <c r="A167" s="63" t="s">
        <v>279</v>
      </c>
      <c r="B167" s="63" t="s">
        <v>280</v>
      </c>
      <c r="C167" s="36">
        <v>4301071062</v>
      </c>
      <c r="D167" s="412">
        <v>4607111036384</v>
      </c>
      <c r="E167" s="412"/>
      <c r="F167" s="62">
        <v>5</v>
      </c>
      <c r="G167" s="37">
        <v>1</v>
      </c>
      <c r="H167" s="62">
        <v>5</v>
      </c>
      <c r="I167" s="62">
        <v>5.2106000000000003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180</v>
      </c>
      <c r="P167" s="475" t="s">
        <v>281</v>
      </c>
      <c r="Q167" s="414"/>
      <c r="R167" s="414"/>
      <c r="S167" s="414"/>
      <c r="T167" s="415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199" t="s">
        <v>282</v>
      </c>
      <c r="AG167" s="81"/>
      <c r="AJ167" s="87" t="s">
        <v>89</v>
      </c>
      <c r="AK167" s="87">
        <v>1</v>
      </c>
      <c r="BB167" s="20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16.5" customHeight="1" x14ac:dyDescent="0.25">
      <c r="A168" s="63" t="s">
        <v>283</v>
      </c>
      <c r="B168" s="63" t="s">
        <v>284</v>
      </c>
      <c r="C168" s="36">
        <v>4301071056</v>
      </c>
      <c r="D168" s="412">
        <v>4640242180250</v>
      </c>
      <c r="E168" s="412"/>
      <c r="F168" s="62">
        <v>5</v>
      </c>
      <c r="G168" s="37">
        <v>1</v>
      </c>
      <c r="H168" s="62">
        <v>5</v>
      </c>
      <c r="I168" s="62">
        <v>5.2131999999999996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76" t="s">
        <v>285</v>
      </c>
      <c r="Q168" s="414"/>
      <c r="R168" s="414"/>
      <c r="S168" s="414"/>
      <c r="T168" s="41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01" t="s">
        <v>286</v>
      </c>
      <c r="AG168" s="81"/>
      <c r="AJ168" s="87" t="s">
        <v>89</v>
      </c>
      <c r="AK168" s="87">
        <v>1</v>
      </c>
      <c r="BB168" s="20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287</v>
      </c>
      <c r="B169" s="63" t="s">
        <v>288</v>
      </c>
      <c r="C169" s="36">
        <v>4301071050</v>
      </c>
      <c r="D169" s="412">
        <v>4607111036216</v>
      </c>
      <c r="E169" s="412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135</v>
      </c>
      <c r="M169" s="38" t="s">
        <v>86</v>
      </c>
      <c r="N169" s="38"/>
      <c r="O169" s="37">
        <v>180</v>
      </c>
      <c r="P169" s="47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414"/>
      <c r="R169" s="414"/>
      <c r="S169" s="414"/>
      <c r="T169" s="415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203" t="s">
        <v>289</v>
      </c>
      <c r="AG169" s="81"/>
      <c r="AJ169" s="87" t="s">
        <v>136</v>
      </c>
      <c r="AK169" s="87">
        <v>12</v>
      </c>
      <c r="BB169" s="204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4301071061</v>
      </c>
      <c r="D170" s="412">
        <v>4607111036278</v>
      </c>
      <c r="E170" s="412"/>
      <c r="F170" s="62">
        <v>5</v>
      </c>
      <c r="G170" s="37">
        <v>1</v>
      </c>
      <c r="H170" s="62">
        <v>5</v>
      </c>
      <c r="I170" s="62">
        <v>5.2405999999999997</v>
      </c>
      <c r="J170" s="37">
        <v>84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7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414"/>
      <c r="R170" s="414"/>
      <c r="S170" s="414"/>
      <c r="T170" s="41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IFERROR(IF(X170="","",X170*0.0155),"")</f>
        <v>0</v>
      </c>
      <c r="AA170" s="68" t="s">
        <v>46</v>
      </c>
      <c r="AB170" s="69" t="s">
        <v>46</v>
      </c>
      <c r="AC170" s="205" t="s">
        <v>292</v>
      </c>
      <c r="AG170" s="81"/>
      <c r="AJ170" s="87" t="s">
        <v>89</v>
      </c>
      <c r="AK170" s="87">
        <v>1</v>
      </c>
      <c r="BB170" s="206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19"/>
      <c r="B171" s="419"/>
      <c r="C171" s="419"/>
      <c r="D171" s="419"/>
      <c r="E171" s="419"/>
      <c r="F171" s="419"/>
      <c r="G171" s="419"/>
      <c r="H171" s="419"/>
      <c r="I171" s="419"/>
      <c r="J171" s="419"/>
      <c r="K171" s="419"/>
      <c r="L171" s="419"/>
      <c r="M171" s="419"/>
      <c r="N171" s="419"/>
      <c r="O171" s="420"/>
      <c r="P171" s="416" t="s">
        <v>40</v>
      </c>
      <c r="Q171" s="417"/>
      <c r="R171" s="417"/>
      <c r="S171" s="417"/>
      <c r="T171" s="417"/>
      <c r="U171" s="417"/>
      <c r="V171" s="418"/>
      <c r="W171" s="42" t="s">
        <v>39</v>
      </c>
      <c r="X171" s="43">
        <f>IFERROR(SUM(X167:X170),"0")</f>
        <v>0</v>
      </c>
      <c r="Y171" s="43">
        <f>IFERROR(SUM(Y167:Y170),"0")</f>
        <v>0</v>
      </c>
      <c r="Z171" s="43">
        <f>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19"/>
      <c r="B172" s="419"/>
      <c r="C172" s="419"/>
      <c r="D172" s="419"/>
      <c r="E172" s="419"/>
      <c r="F172" s="419"/>
      <c r="G172" s="419"/>
      <c r="H172" s="419"/>
      <c r="I172" s="419"/>
      <c r="J172" s="419"/>
      <c r="K172" s="419"/>
      <c r="L172" s="419"/>
      <c r="M172" s="419"/>
      <c r="N172" s="419"/>
      <c r="O172" s="420"/>
      <c r="P172" s="416" t="s">
        <v>40</v>
      </c>
      <c r="Q172" s="417"/>
      <c r="R172" s="417"/>
      <c r="S172" s="417"/>
      <c r="T172" s="417"/>
      <c r="U172" s="417"/>
      <c r="V172" s="418"/>
      <c r="W172" s="42" t="s">
        <v>0</v>
      </c>
      <c r="X172" s="43">
        <f>IFERROR(SUMPRODUCT(X167:X170*H167:H170),"0")</f>
        <v>0</v>
      </c>
      <c r="Y172" s="43">
        <f>IFERROR(SUMPRODUCT(Y167:Y170*H167:H170),"0")</f>
        <v>0</v>
      </c>
      <c r="Z172" s="42"/>
      <c r="AA172" s="67"/>
      <c r="AB172" s="67"/>
      <c r="AC172" s="67"/>
    </row>
    <row r="173" spans="1:68" ht="14.25" customHeight="1" x14ac:dyDescent="0.25">
      <c r="A173" s="411" t="s">
        <v>293</v>
      </c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1"/>
      <c r="N173" s="411"/>
      <c r="O173" s="411"/>
      <c r="P173" s="411"/>
      <c r="Q173" s="411"/>
      <c r="R173" s="411"/>
      <c r="S173" s="411"/>
      <c r="T173" s="411"/>
      <c r="U173" s="411"/>
      <c r="V173" s="411"/>
      <c r="W173" s="411"/>
      <c r="X173" s="411"/>
      <c r="Y173" s="411"/>
      <c r="Z173" s="411"/>
      <c r="AA173" s="66"/>
      <c r="AB173" s="66"/>
      <c r="AC173" s="83"/>
    </row>
    <row r="174" spans="1:68" ht="27" customHeight="1" x14ac:dyDescent="0.25">
      <c r="A174" s="63" t="s">
        <v>294</v>
      </c>
      <c r="B174" s="63" t="s">
        <v>295</v>
      </c>
      <c r="C174" s="36">
        <v>4301080153</v>
      </c>
      <c r="D174" s="412">
        <v>4607111036827</v>
      </c>
      <c r="E174" s="412"/>
      <c r="F174" s="62">
        <v>1</v>
      </c>
      <c r="G174" s="37">
        <v>5</v>
      </c>
      <c r="H174" s="62">
        <v>5</v>
      </c>
      <c r="I174" s="62">
        <v>5.2</v>
      </c>
      <c r="J174" s="37">
        <v>144</v>
      </c>
      <c r="K174" s="37" t="s">
        <v>87</v>
      </c>
      <c r="L174" s="37" t="s">
        <v>88</v>
      </c>
      <c r="M174" s="38" t="s">
        <v>86</v>
      </c>
      <c r="N174" s="38"/>
      <c r="O174" s="37">
        <v>90</v>
      </c>
      <c r="P174" s="47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414"/>
      <c r="R174" s="414"/>
      <c r="S174" s="414"/>
      <c r="T174" s="41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296</v>
      </c>
      <c r="AG174" s="81"/>
      <c r="AJ174" s="87" t="s">
        <v>89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297</v>
      </c>
      <c r="B175" s="63" t="s">
        <v>298</v>
      </c>
      <c r="C175" s="36">
        <v>4301080154</v>
      </c>
      <c r="D175" s="412">
        <v>4607111036834</v>
      </c>
      <c r="E175" s="412"/>
      <c r="F175" s="62">
        <v>1</v>
      </c>
      <c r="G175" s="37">
        <v>5</v>
      </c>
      <c r="H175" s="62">
        <v>5</v>
      </c>
      <c r="I175" s="62">
        <v>5.2530000000000001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8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414"/>
      <c r="R175" s="414"/>
      <c r="S175" s="414"/>
      <c r="T175" s="41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296</v>
      </c>
      <c r="AG175" s="81"/>
      <c r="AJ175" s="87" t="s">
        <v>89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19"/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19"/>
      <c r="N176" s="419"/>
      <c r="O176" s="420"/>
      <c r="P176" s="416" t="s">
        <v>40</v>
      </c>
      <c r="Q176" s="417"/>
      <c r="R176" s="417"/>
      <c r="S176" s="417"/>
      <c r="T176" s="417"/>
      <c r="U176" s="417"/>
      <c r="V176" s="418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419"/>
      <c r="B177" s="419"/>
      <c r="C177" s="419"/>
      <c r="D177" s="419"/>
      <c r="E177" s="419"/>
      <c r="F177" s="419"/>
      <c r="G177" s="419"/>
      <c r="H177" s="419"/>
      <c r="I177" s="419"/>
      <c r="J177" s="419"/>
      <c r="K177" s="419"/>
      <c r="L177" s="419"/>
      <c r="M177" s="419"/>
      <c r="N177" s="419"/>
      <c r="O177" s="420"/>
      <c r="P177" s="416" t="s">
        <v>40</v>
      </c>
      <c r="Q177" s="417"/>
      <c r="R177" s="417"/>
      <c r="S177" s="417"/>
      <c r="T177" s="417"/>
      <c r="U177" s="417"/>
      <c r="V177" s="418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409" t="s">
        <v>299</v>
      </c>
      <c r="B178" s="409"/>
      <c r="C178" s="409"/>
      <c r="D178" s="409"/>
      <c r="E178" s="409"/>
      <c r="F178" s="409"/>
      <c r="G178" s="409"/>
      <c r="H178" s="409"/>
      <c r="I178" s="409"/>
      <c r="J178" s="409"/>
      <c r="K178" s="409"/>
      <c r="L178" s="409"/>
      <c r="M178" s="409"/>
      <c r="N178" s="409"/>
      <c r="O178" s="409"/>
      <c r="P178" s="409"/>
      <c r="Q178" s="409"/>
      <c r="R178" s="409"/>
      <c r="S178" s="409"/>
      <c r="T178" s="409"/>
      <c r="U178" s="409"/>
      <c r="V178" s="409"/>
      <c r="W178" s="409"/>
      <c r="X178" s="409"/>
      <c r="Y178" s="409"/>
      <c r="Z178" s="409"/>
      <c r="AA178" s="54"/>
      <c r="AB178" s="54"/>
      <c r="AC178" s="54"/>
    </row>
    <row r="179" spans="1:68" ht="16.5" customHeight="1" x14ac:dyDescent="0.25">
      <c r="A179" s="410" t="s">
        <v>300</v>
      </c>
      <c r="B179" s="410"/>
      <c r="C179" s="410"/>
      <c r="D179" s="410"/>
      <c r="E179" s="410"/>
      <c r="F179" s="410"/>
      <c r="G179" s="410"/>
      <c r="H179" s="410"/>
      <c r="I179" s="410"/>
      <c r="J179" s="410"/>
      <c r="K179" s="410"/>
      <c r="L179" s="410"/>
      <c r="M179" s="410"/>
      <c r="N179" s="410"/>
      <c r="O179" s="410"/>
      <c r="P179" s="410"/>
      <c r="Q179" s="410"/>
      <c r="R179" s="410"/>
      <c r="S179" s="410"/>
      <c r="T179" s="410"/>
      <c r="U179" s="410"/>
      <c r="V179" s="410"/>
      <c r="W179" s="410"/>
      <c r="X179" s="410"/>
      <c r="Y179" s="410"/>
      <c r="Z179" s="410"/>
      <c r="AA179" s="65"/>
      <c r="AB179" s="65"/>
      <c r="AC179" s="82"/>
    </row>
    <row r="180" spans="1:68" ht="14.25" customHeight="1" x14ac:dyDescent="0.25">
      <c r="A180" s="411" t="s">
        <v>91</v>
      </c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411"/>
      <c r="M180" s="411"/>
      <c r="N180" s="411"/>
      <c r="O180" s="411"/>
      <c r="P180" s="411"/>
      <c r="Q180" s="411"/>
      <c r="R180" s="411"/>
      <c r="S180" s="411"/>
      <c r="T180" s="411"/>
      <c r="U180" s="411"/>
      <c r="V180" s="411"/>
      <c r="W180" s="411"/>
      <c r="X180" s="411"/>
      <c r="Y180" s="411"/>
      <c r="Z180" s="411"/>
      <c r="AA180" s="66"/>
      <c r="AB180" s="66"/>
      <c r="AC180" s="83"/>
    </row>
    <row r="181" spans="1:68" ht="27" customHeight="1" x14ac:dyDescent="0.25">
      <c r="A181" s="63" t="s">
        <v>301</v>
      </c>
      <c r="B181" s="63" t="s">
        <v>302</v>
      </c>
      <c r="C181" s="36">
        <v>4301132182</v>
      </c>
      <c r="D181" s="412">
        <v>4607111035721</v>
      </c>
      <c r="E181" s="412"/>
      <c r="F181" s="62">
        <v>0.25</v>
      </c>
      <c r="G181" s="37">
        <v>12</v>
      </c>
      <c r="H181" s="62">
        <v>3</v>
      </c>
      <c r="I181" s="62">
        <v>3.3879999999999999</v>
      </c>
      <c r="J181" s="37">
        <v>70</v>
      </c>
      <c r="K181" s="37" t="s">
        <v>97</v>
      </c>
      <c r="L181" s="37" t="s">
        <v>88</v>
      </c>
      <c r="M181" s="38" t="s">
        <v>86</v>
      </c>
      <c r="N181" s="38"/>
      <c r="O181" s="37">
        <v>365</v>
      </c>
      <c r="P181" s="48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1" s="414"/>
      <c r="R181" s="414"/>
      <c r="S181" s="414"/>
      <c r="T181" s="41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1" t="s">
        <v>303</v>
      </c>
      <c r="AG181" s="81"/>
      <c r="AJ181" s="87" t="s">
        <v>89</v>
      </c>
      <c r="AK181" s="87">
        <v>1</v>
      </c>
      <c r="BB181" s="212" t="s">
        <v>96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304</v>
      </c>
      <c r="B182" s="63" t="s">
        <v>305</v>
      </c>
      <c r="C182" s="36">
        <v>4301132179</v>
      </c>
      <c r="D182" s="412">
        <v>4607111035691</v>
      </c>
      <c r="E182" s="412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97</v>
      </c>
      <c r="L182" s="37" t="s">
        <v>88</v>
      </c>
      <c r="M182" s="38" t="s">
        <v>86</v>
      </c>
      <c r="N182" s="38"/>
      <c r="O182" s="37">
        <v>365</v>
      </c>
      <c r="P182" s="48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414"/>
      <c r="R182" s="414"/>
      <c r="S182" s="414"/>
      <c r="T182" s="415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306</v>
      </c>
      <c r="AG182" s="81"/>
      <c r="AJ182" s="87" t="s">
        <v>89</v>
      </c>
      <c r="AK182" s="87">
        <v>1</v>
      </c>
      <c r="BB182" s="214" t="s">
        <v>96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307</v>
      </c>
      <c r="B183" s="63" t="s">
        <v>308</v>
      </c>
      <c r="C183" s="36">
        <v>4301132170</v>
      </c>
      <c r="D183" s="412">
        <v>4607111038487</v>
      </c>
      <c r="E183" s="412"/>
      <c r="F183" s="62">
        <v>0.25</v>
      </c>
      <c r="G183" s="37">
        <v>12</v>
      </c>
      <c r="H183" s="62">
        <v>3</v>
      </c>
      <c r="I183" s="62">
        <v>3.7360000000000002</v>
      </c>
      <c r="J183" s="37">
        <v>70</v>
      </c>
      <c r="K183" s="37" t="s">
        <v>97</v>
      </c>
      <c r="L183" s="37" t="s">
        <v>88</v>
      </c>
      <c r="M183" s="38" t="s">
        <v>86</v>
      </c>
      <c r="N183" s="38"/>
      <c r="O183" s="37">
        <v>180</v>
      </c>
      <c r="P183" s="48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414"/>
      <c r="R183" s="414"/>
      <c r="S183" s="414"/>
      <c r="T183" s="415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309</v>
      </c>
      <c r="AG183" s="81"/>
      <c r="AJ183" s="87" t="s">
        <v>89</v>
      </c>
      <c r="AK183" s="87">
        <v>1</v>
      </c>
      <c r="BB183" s="216" t="s">
        <v>96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19"/>
      <c r="B184" s="419"/>
      <c r="C184" s="419"/>
      <c r="D184" s="419"/>
      <c r="E184" s="419"/>
      <c r="F184" s="419"/>
      <c r="G184" s="419"/>
      <c r="H184" s="419"/>
      <c r="I184" s="419"/>
      <c r="J184" s="419"/>
      <c r="K184" s="419"/>
      <c r="L184" s="419"/>
      <c r="M184" s="419"/>
      <c r="N184" s="419"/>
      <c r="O184" s="420"/>
      <c r="P184" s="416" t="s">
        <v>40</v>
      </c>
      <c r="Q184" s="417"/>
      <c r="R184" s="417"/>
      <c r="S184" s="417"/>
      <c r="T184" s="417"/>
      <c r="U184" s="417"/>
      <c r="V184" s="418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419"/>
      <c r="B185" s="419"/>
      <c r="C185" s="419"/>
      <c r="D185" s="419"/>
      <c r="E185" s="419"/>
      <c r="F185" s="419"/>
      <c r="G185" s="419"/>
      <c r="H185" s="419"/>
      <c r="I185" s="419"/>
      <c r="J185" s="419"/>
      <c r="K185" s="419"/>
      <c r="L185" s="419"/>
      <c r="M185" s="419"/>
      <c r="N185" s="419"/>
      <c r="O185" s="420"/>
      <c r="P185" s="416" t="s">
        <v>40</v>
      </c>
      <c r="Q185" s="417"/>
      <c r="R185" s="417"/>
      <c r="S185" s="417"/>
      <c r="T185" s="417"/>
      <c r="U185" s="417"/>
      <c r="V185" s="418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4.25" customHeight="1" x14ac:dyDescent="0.25">
      <c r="A186" s="411" t="s">
        <v>310</v>
      </c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66"/>
      <c r="AB186" s="66"/>
      <c r="AC186" s="83"/>
    </row>
    <row r="187" spans="1:68" ht="27" customHeight="1" x14ac:dyDescent="0.25">
      <c r="A187" s="63" t="s">
        <v>311</v>
      </c>
      <c r="B187" s="63" t="s">
        <v>312</v>
      </c>
      <c r="C187" s="36">
        <v>4301051855</v>
      </c>
      <c r="D187" s="412">
        <v>4680115885875</v>
      </c>
      <c r="E187" s="412"/>
      <c r="F187" s="62">
        <v>1</v>
      </c>
      <c r="G187" s="37">
        <v>9</v>
      </c>
      <c r="H187" s="62">
        <v>9</v>
      </c>
      <c r="I187" s="62">
        <v>9.4350000000000005</v>
      </c>
      <c r="J187" s="37">
        <v>64</v>
      </c>
      <c r="K187" s="37" t="s">
        <v>317</v>
      </c>
      <c r="L187" s="37" t="s">
        <v>88</v>
      </c>
      <c r="M187" s="38" t="s">
        <v>316</v>
      </c>
      <c r="N187" s="38"/>
      <c r="O187" s="37">
        <v>365</v>
      </c>
      <c r="P187" s="484" t="s">
        <v>313</v>
      </c>
      <c r="Q187" s="414"/>
      <c r="R187" s="414"/>
      <c r="S187" s="414"/>
      <c r="T187" s="41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IFERROR(IF(X187="","",X187*0.01898),"")</f>
        <v>0</v>
      </c>
      <c r="AA187" s="68" t="s">
        <v>46</v>
      </c>
      <c r="AB187" s="69" t="s">
        <v>46</v>
      </c>
      <c r="AC187" s="217" t="s">
        <v>314</v>
      </c>
      <c r="AG187" s="81"/>
      <c r="AJ187" s="87" t="s">
        <v>89</v>
      </c>
      <c r="AK187" s="87">
        <v>1</v>
      </c>
      <c r="BB187" s="218" t="s">
        <v>315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19"/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20"/>
      <c r="P188" s="416" t="s">
        <v>40</v>
      </c>
      <c r="Q188" s="417"/>
      <c r="R188" s="417"/>
      <c r="S188" s="417"/>
      <c r="T188" s="417"/>
      <c r="U188" s="417"/>
      <c r="V188" s="418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419"/>
      <c r="B189" s="419"/>
      <c r="C189" s="419"/>
      <c r="D189" s="419"/>
      <c r="E189" s="419"/>
      <c r="F189" s="419"/>
      <c r="G189" s="419"/>
      <c r="H189" s="419"/>
      <c r="I189" s="419"/>
      <c r="J189" s="419"/>
      <c r="K189" s="419"/>
      <c r="L189" s="419"/>
      <c r="M189" s="419"/>
      <c r="N189" s="419"/>
      <c r="O189" s="420"/>
      <c r="P189" s="416" t="s">
        <v>40</v>
      </c>
      <c r="Q189" s="417"/>
      <c r="R189" s="417"/>
      <c r="S189" s="417"/>
      <c r="T189" s="417"/>
      <c r="U189" s="417"/>
      <c r="V189" s="418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27.75" customHeight="1" x14ac:dyDescent="0.2">
      <c r="A190" s="409" t="s">
        <v>318</v>
      </c>
      <c r="B190" s="409"/>
      <c r="C190" s="409"/>
      <c r="D190" s="409"/>
      <c r="E190" s="409"/>
      <c r="F190" s="409"/>
      <c r="G190" s="409"/>
      <c r="H190" s="409"/>
      <c r="I190" s="409"/>
      <c r="J190" s="409"/>
      <c r="K190" s="409"/>
      <c r="L190" s="409"/>
      <c r="M190" s="409"/>
      <c r="N190" s="409"/>
      <c r="O190" s="409"/>
      <c r="P190" s="409"/>
      <c r="Q190" s="409"/>
      <c r="R190" s="409"/>
      <c r="S190" s="409"/>
      <c r="T190" s="409"/>
      <c r="U190" s="409"/>
      <c r="V190" s="409"/>
      <c r="W190" s="409"/>
      <c r="X190" s="409"/>
      <c r="Y190" s="409"/>
      <c r="Z190" s="409"/>
      <c r="AA190" s="54"/>
      <c r="AB190" s="54"/>
      <c r="AC190" s="54"/>
    </row>
    <row r="191" spans="1:68" ht="16.5" customHeight="1" x14ac:dyDescent="0.25">
      <c r="A191" s="410" t="s">
        <v>319</v>
      </c>
      <c r="B191" s="410"/>
      <c r="C191" s="410"/>
      <c r="D191" s="410"/>
      <c r="E191" s="410"/>
      <c r="F191" s="410"/>
      <c r="G191" s="410"/>
      <c r="H191" s="410"/>
      <c r="I191" s="410"/>
      <c r="J191" s="410"/>
      <c r="K191" s="410"/>
      <c r="L191" s="410"/>
      <c r="M191" s="410"/>
      <c r="N191" s="410"/>
      <c r="O191" s="410"/>
      <c r="P191" s="410"/>
      <c r="Q191" s="410"/>
      <c r="R191" s="410"/>
      <c r="S191" s="410"/>
      <c r="T191" s="410"/>
      <c r="U191" s="410"/>
      <c r="V191" s="410"/>
      <c r="W191" s="410"/>
      <c r="X191" s="410"/>
      <c r="Y191" s="410"/>
      <c r="Z191" s="410"/>
      <c r="AA191" s="65"/>
      <c r="AB191" s="65"/>
      <c r="AC191" s="82"/>
    </row>
    <row r="192" spans="1:68" ht="14.25" customHeight="1" x14ac:dyDescent="0.25">
      <c r="A192" s="411" t="s">
        <v>159</v>
      </c>
      <c r="B192" s="411"/>
      <c r="C192" s="411"/>
      <c r="D192" s="411"/>
      <c r="E192" s="411"/>
      <c r="F192" s="411"/>
      <c r="G192" s="411"/>
      <c r="H192" s="411"/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66"/>
      <c r="AB192" s="66"/>
      <c r="AC192" s="83"/>
    </row>
    <row r="193" spans="1:68" ht="27" customHeight="1" x14ac:dyDescent="0.25">
      <c r="A193" s="63" t="s">
        <v>320</v>
      </c>
      <c r="B193" s="63" t="s">
        <v>321</v>
      </c>
      <c r="C193" s="36">
        <v>4301135707</v>
      </c>
      <c r="D193" s="412">
        <v>4620207490198</v>
      </c>
      <c r="E193" s="412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97</v>
      </c>
      <c r="L193" s="37" t="s">
        <v>88</v>
      </c>
      <c r="M193" s="38" t="s">
        <v>86</v>
      </c>
      <c r="N193" s="38"/>
      <c r="O193" s="37">
        <v>180</v>
      </c>
      <c r="P193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3" s="414"/>
      <c r="R193" s="414"/>
      <c r="S193" s="414"/>
      <c r="T193" s="415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19" t="s">
        <v>322</v>
      </c>
      <c r="AG193" s="81"/>
      <c r="AJ193" s="87" t="s">
        <v>89</v>
      </c>
      <c r="AK193" s="87">
        <v>1</v>
      </c>
      <c r="BB193" s="220" t="s">
        <v>96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323</v>
      </c>
      <c r="B194" s="63" t="s">
        <v>324</v>
      </c>
      <c r="C194" s="36">
        <v>4301135719</v>
      </c>
      <c r="D194" s="412">
        <v>4620207490235</v>
      </c>
      <c r="E194" s="412"/>
      <c r="F194" s="62">
        <v>0.2</v>
      </c>
      <c r="G194" s="37">
        <v>12</v>
      </c>
      <c r="H194" s="62">
        <v>2.4</v>
      </c>
      <c r="I194" s="62">
        <v>3.1036000000000001</v>
      </c>
      <c r="J194" s="37">
        <v>70</v>
      </c>
      <c r="K194" s="37" t="s">
        <v>97</v>
      </c>
      <c r="L194" s="37" t="s">
        <v>88</v>
      </c>
      <c r="M194" s="38" t="s">
        <v>86</v>
      </c>
      <c r="N194" s="38"/>
      <c r="O194" s="37">
        <v>180</v>
      </c>
      <c r="P194" s="48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4" s="414"/>
      <c r="R194" s="414"/>
      <c r="S194" s="414"/>
      <c r="T194" s="415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21" t="s">
        <v>325</v>
      </c>
      <c r="AG194" s="81"/>
      <c r="AJ194" s="87" t="s">
        <v>89</v>
      </c>
      <c r="AK194" s="87">
        <v>1</v>
      </c>
      <c r="BB194" s="222" t="s">
        <v>96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4301135697</v>
      </c>
      <c r="D195" s="412">
        <v>4620207490259</v>
      </c>
      <c r="E195" s="412"/>
      <c r="F195" s="62">
        <v>0.2</v>
      </c>
      <c r="G195" s="37">
        <v>12</v>
      </c>
      <c r="H195" s="62">
        <v>2.4</v>
      </c>
      <c r="I195" s="62">
        <v>3.1036000000000001</v>
      </c>
      <c r="J195" s="37">
        <v>70</v>
      </c>
      <c r="K195" s="37" t="s">
        <v>97</v>
      </c>
      <c r="L195" s="37" t="s">
        <v>88</v>
      </c>
      <c r="M195" s="38" t="s">
        <v>86</v>
      </c>
      <c r="N195" s="38"/>
      <c r="O195" s="37">
        <v>180</v>
      </c>
      <c r="P195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5" s="414"/>
      <c r="R195" s="414"/>
      <c r="S195" s="414"/>
      <c r="T195" s="415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23" t="s">
        <v>322</v>
      </c>
      <c r="AG195" s="81"/>
      <c r="AJ195" s="87" t="s">
        <v>89</v>
      </c>
      <c r="AK195" s="87">
        <v>1</v>
      </c>
      <c r="BB195" s="224" t="s">
        <v>96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4301135681</v>
      </c>
      <c r="D196" s="412">
        <v>4620207490143</v>
      </c>
      <c r="E196" s="412"/>
      <c r="F196" s="62">
        <v>0.22</v>
      </c>
      <c r="G196" s="37">
        <v>12</v>
      </c>
      <c r="H196" s="62">
        <v>2.64</v>
      </c>
      <c r="I196" s="62">
        <v>3.3435999999999999</v>
      </c>
      <c r="J196" s="37">
        <v>70</v>
      </c>
      <c r="K196" s="37" t="s">
        <v>97</v>
      </c>
      <c r="L196" s="37" t="s">
        <v>88</v>
      </c>
      <c r="M196" s="38" t="s">
        <v>86</v>
      </c>
      <c r="N196" s="38"/>
      <c r="O196" s="37">
        <v>180</v>
      </c>
      <c r="P196" s="48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6" s="414"/>
      <c r="R196" s="414"/>
      <c r="S196" s="414"/>
      <c r="T196" s="415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25" t="s">
        <v>330</v>
      </c>
      <c r="AG196" s="81"/>
      <c r="AJ196" s="87" t="s">
        <v>89</v>
      </c>
      <c r="AK196" s="87">
        <v>1</v>
      </c>
      <c r="BB196" s="226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419"/>
      <c r="B197" s="419"/>
      <c r="C197" s="419"/>
      <c r="D197" s="419"/>
      <c r="E197" s="419"/>
      <c r="F197" s="419"/>
      <c r="G197" s="419"/>
      <c r="H197" s="419"/>
      <c r="I197" s="419"/>
      <c r="J197" s="419"/>
      <c r="K197" s="419"/>
      <c r="L197" s="419"/>
      <c r="M197" s="419"/>
      <c r="N197" s="419"/>
      <c r="O197" s="420"/>
      <c r="P197" s="416" t="s">
        <v>40</v>
      </c>
      <c r="Q197" s="417"/>
      <c r="R197" s="417"/>
      <c r="S197" s="417"/>
      <c r="T197" s="417"/>
      <c r="U197" s="417"/>
      <c r="V197" s="418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419"/>
      <c r="B198" s="419"/>
      <c r="C198" s="419"/>
      <c r="D198" s="419"/>
      <c r="E198" s="419"/>
      <c r="F198" s="419"/>
      <c r="G198" s="419"/>
      <c r="H198" s="419"/>
      <c r="I198" s="419"/>
      <c r="J198" s="419"/>
      <c r="K198" s="419"/>
      <c r="L198" s="419"/>
      <c r="M198" s="419"/>
      <c r="N198" s="419"/>
      <c r="O198" s="420"/>
      <c r="P198" s="416" t="s">
        <v>40</v>
      </c>
      <c r="Q198" s="417"/>
      <c r="R198" s="417"/>
      <c r="S198" s="417"/>
      <c r="T198" s="417"/>
      <c r="U198" s="417"/>
      <c r="V198" s="418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410" t="s">
        <v>331</v>
      </c>
      <c r="B199" s="410"/>
      <c r="C199" s="410"/>
      <c r="D199" s="410"/>
      <c r="E199" s="410"/>
      <c r="F199" s="410"/>
      <c r="G199" s="410"/>
      <c r="H199" s="410"/>
      <c r="I199" s="410"/>
      <c r="J199" s="410"/>
      <c r="K199" s="410"/>
      <c r="L199" s="410"/>
      <c r="M199" s="410"/>
      <c r="N199" s="410"/>
      <c r="O199" s="410"/>
      <c r="P199" s="410"/>
      <c r="Q199" s="410"/>
      <c r="R199" s="410"/>
      <c r="S199" s="410"/>
      <c r="T199" s="410"/>
      <c r="U199" s="410"/>
      <c r="V199" s="410"/>
      <c r="W199" s="410"/>
      <c r="X199" s="410"/>
      <c r="Y199" s="410"/>
      <c r="Z199" s="410"/>
      <c r="AA199" s="65"/>
      <c r="AB199" s="65"/>
      <c r="AC199" s="82"/>
    </row>
    <row r="200" spans="1:68" ht="14.25" customHeight="1" x14ac:dyDescent="0.25">
      <c r="A200" s="411" t="s">
        <v>82</v>
      </c>
      <c r="B200" s="411"/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66"/>
      <c r="AB200" s="66"/>
      <c r="AC200" s="83"/>
    </row>
    <row r="201" spans="1:68" ht="16.5" customHeight="1" x14ac:dyDescent="0.25">
      <c r="A201" s="63" t="s">
        <v>332</v>
      </c>
      <c r="B201" s="63" t="s">
        <v>333</v>
      </c>
      <c r="C201" s="36">
        <v>4301070948</v>
      </c>
      <c r="D201" s="412">
        <v>4607111037022</v>
      </c>
      <c r="E201" s="412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135</v>
      </c>
      <c r="M201" s="38" t="s">
        <v>86</v>
      </c>
      <c r="N201" s="38"/>
      <c r="O201" s="37">
        <v>180</v>
      </c>
      <c r="P201" s="48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1" s="414"/>
      <c r="R201" s="414"/>
      <c r="S201" s="414"/>
      <c r="T201" s="415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7" t="s">
        <v>334</v>
      </c>
      <c r="AG201" s="81"/>
      <c r="AJ201" s="87" t="s">
        <v>136</v>
      </c>
      <c r="AK201" s="87">
        <v>12</v>
      </c>
      <c r="BB201" s="228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335</v>
      </c>
      <c r="B202" s="63" t="s">
        <v>336</v>
      </c>
      <c r="C202" s="36">
        <v>4301070990</v>
      </c>
      <c r="D202" s="412">
        <v>4607111038494</v>
      </c>
      <c r="E202" s="412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2" s="414"/>
      <c r="R202" s="414"/>
      <c r="S202" s="414"/>
      <c r="T202" s="415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29" t="s">
        <v>337</v>
      </c>
      <c r="AG202" s="81"/>
      <c r="AJ202" s="87" t="s">
        <v>89</v>
      </c>
      <c r="AK202" s="87">
        <v>1</v>
      </c>
      <c r="BB202" s="230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338</v>
      </c>
      <c r="B203" s="63" t="s">
        <v>339</v>
      </c>
      <c r="C203" s="36">
        <v>4301070966</v>
      </c>
      <c r="D203" s="412">
        <v>4607111038135</v>
      </c>
      <c r="E203" s="412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3" s="414"/>
      <c r="R203" s="414"/>
      <c r="S203" s="414"/>
      <c r="T203" s="415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1" t="s">
        <v>340</v>
      </c>
      <c r="AG203" s="81"/>
      <c r="AJ203" s="87" t="s">
        <v>89</v>
      </c>
      <c r="AK203" s="87">
        <v>1</v>
      </c>
      <c r="BB203" s="232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19"/>
      <c r="B204" s="419"/>
      <c r="C204" s="419"/>
      <c r="D204" s="419"/>
      <c r="E204" s="419"/>
      <c r="F204" s="419"/>
      <c r="G204" s="419"/>
      <c r="H204" s="419"/>
      <c r="I204" s="419"/>
      <c r="J204" s="419"/>
      <c r="K204" s="419"/>
      <c r="L204" s="419"/>
      <c r="M204" s="419"/>
      <c r="N204" s="419"/>
      <c r="O204" s="420"/>
      <c r="P204" s="416" t="s">
        <v>40</v>
      </c>
      <c r="Q204" s="417"/>
      <c r="R204" s="417"/>
      <c r="S204" s="417"/>
      <c r="T204" s="417"/>
      <c r="U204" s="417"/>
      <c r="V204" s="418"/>
      <c r="W204" s="42" t="s">
        <v>39</v>
      </c>
      <c r="X204" s="43">
        <f>IFERROR(SUM(X201:X203),"0")</f>
        <v>0</v>
      </c>
      <c r="Y204" s="43">
        <f>IFERROR(SUM(Y201:Y203),"0")</f>
        <v>0</v>
      </c>
      <c r="Z204" s="43">
        <f>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19"/>
      <c r="B205" s="419"/>
      <c r="C205" s="419"/>
      <c r="D205" s="419"/>
      <c r="E205" s="419"/>
      <c r="F205" s="419"/>
      <c r="G205" s="419"/>
      <c r="H205" s="419"/>
      <c r="I205" s="419"/>
      <c r="J205" s="419"/>
      <c r="K205" s="419"/>
      <c r="L205" s="419"/>
      <c r="M205" s="419"/>
      <c r="N205" s="419"/>
      <c r="O205" s="420"/>
      <c r="P205" s="416" t="s">
        <v>40</v>
      </c>
      <c r="Q205" s="417"/>
      <c r="R205" s="417"/>
      <c r="S205" s="417"/>
      <c r="T205" s="417"/>
      <c r="U205" s="417"/>
      <c r="V205" s="418"/>
      <c r="W205" s="42" t="s">
        <v>0</v>
      </c>
      <c r="X205" s="43">
        <f>IFERROR(SUMPRODUCT(X201:X203*H201:H203),"0")</f>
        <v>0</v>
      </c>
      <c r="Y205" s="43">
        <f>IFERROR(SUMPRODUCT(Y201:Y203*H201:H203),"0")</f>
        <v>0</v>
      </c>
      <c r="Z205" s="42"/>
      <c r="AA205" s="67"/>
      <c r="AB205" s="67"/>
      <c r="AC205" s="67"/>
    </row>
    <row r="206" spans="1:68" ht="16.5" customHeight="1" x14ac:dyDescent="0.25">
      <c r="A206" s="410" t="s">
        <v>341</v>
      </c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0"/>
      <c r="N206" s="410"/>
      <c r="O206" s="410"/>
      <c r="P206" s="410"/>
      <c r="Q206" s="410"/>
      <c r="R206" s="410"/>
      <c r="S206" s="410"/>
      <c r="T206" s="410"/>
      <c r="U206" s="410"/>
      <c r="V206" s="410"/>
      <c r="W206" s="410"/>
      <c r="X206" s="410"/>
      <c r="Y206" s="410"/>
      <c r="Z206" s="410"/>
      <c r="AA206" s="65"/>
      <c r="AB206" s="65"/>
      <c r="AC206" s="82"/>
    </row>
    <row r="207" spans="1:68" ht="14.25" customHeight="1" x14ac:dyDescent="0.25">
      <c r="A207" s="411" t="s">
        <v>82</v>
      </c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1"/>
      <c r="N207" s="411"/>
      <c r="O207" s="411"/>
      <c r="P207" s="411"/>
      <c r="Q207" s="411"/>
      <c r="R207" s="411"/>
      <c r="S207" s="411"/>
      <c r="T207" s="411"/>
      <c r="U207" s="411"/>
      <c r="V207" s="411"/>
      <c r="W207" s="411"/>
      <c r="X207" s="411"/>
      <c r="Y207" s="411"/>
      <c r="Z207" s="411"/>
      <c r="AA207" s="66"/>
      <c r="AB207" s="66"/>
      <c r="AC207" s="83"/>
    </row>
    <row r="208" spans="1:68" ht="27" customHeight="1" x14ac:dyDescent="0.25">
      <c r="A208" s="63" t="s">
        <v>342</v>
      </c>
      <c r="B208" s="63" t="s">
        <v>343</v>
      </c>
      <c r="C208" s="36">
        <v>4301070996</v>
      </c>
      <c r="D208" s="412">
        <v>4607111038654</v>
      </c>
      <c r="E208" s="412"/>
      <c r="F208" s="62">
        <v>0.4</v>
      </c>
      <c r="G208" s="37">
        <v>16</v>
      </c>
      <c r="H208" s="62">
        <v>6.4</v>
      </c>
      <c r="I208" s="62">
        <v>6.63</v>
      </c>
      <c r="J208" s="37">
        <v>84</v>
      </c>
      <c r="K208" s="37" t="s">
        <v>87</v>
      </c>
      <c r="L208" s="37" t="s">
        <v>135</v>
      </c>
      <c r="M208" s="38" t="s">
        <v>86</v>
      </c>
      <c r="N208" s="38"/>
      <c r="O208" s="37">
        <v>180</v>
      </c>
      <c r="P208" s="4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8" s="414"/>
      <c r="R208" s="414"/>
      <c r="S208" s="414"/>
      <c r="T208" s="415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ref="Y208:Y213" si="18">IFERROR(IF(X208="","",X208),"")</f>
        <v>0</v>
      </c>
      <c r="Z208" s="41">
        <f t="shared" ref="Z208:Z213" si="19">IFERROR(IF(X208="","",X208*0.0155),"")</f>
        <v>0</v>
      </c>
      <c r="AA208" s="68" t="s">
        <v>46</v>
      </c>
      <c r="AB208" s="69" t="s">
        <v>46</v>
      </c>
      <c r="AC208" s="233" t="s">
        <v>344</v>
      </c>
      <c r="AG208" s="81"/>
      <c r="AJ208" s="87" t="s">
        <v>136</v>
      </c>
      <c r="AK208" s="87">
        <v>12</v>
      </c>
      <c r="BB208" s="234" t="s">
        <v>70</v>
      </c>
      <c r="BM208" s="81">
        <f t="shared" ref="BM208:BM213" si="20">IFERROR(X208*I208,"0")</f>
        <v>0</v>
      </c>
      <c r="BN208" s="81">
        <f t="shared" ref="BN208:BN213" si="21">IFERROR(Y208*I208,"0")</f>
        <v>0</v>
      </c>
      <c r="BO208" s="81">
        <f t="shared" ref="BO208:BO213" si="22">IFERROR(X208/J208,"0")</f>
        <v>0</v>
      </c>
      <c r="BP208" s="81">
        <f t="shared" ref="BP208:BP213" si="23">IFERROR(Y208/J208,"0")</f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4301070997</v>
      </c>
      <c r="D209" s="412">
        <v>4607111038586</v>
      </c>
      <c r="E209" s="412"/>
      <c r="F209" s="62">
        <v>0.7</v>
      </c>
      <c r="G209" s="37">
        <v>8</v>
      </c>
      <c r="H209" s="62">
        <v>5.6</v>
      </c>
      <c r="I209" s="62">
        <v>5.83</v>
      </c>
      <c r="J209" s="37">
        <v>84</v>
      </c>
      <c r="K209" s="37" t="s">
        <v>87</v>
      </c>
      <c r="L209" s="37" t="s">
        <v>135</v>
      </c>
      <c r="M209" s="38" t="s">
        <v>86</v>
      </c>
      <c r="N209" s="38"/>
      <c r="O209" s="37">
        <v>180</v>
      </c>
      <c r="P209" s="4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9" s="414"/>
      <c r="R209" s="414"/>
      <c r="S209" s="414"/>
      <c r="T209" s="415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8"/>
        <v>0</v>
      </c>
      <c r="Z209" s="41">
        <f t="shared" si="19"/>
        <v>0</v>
      </c>
      <c r="AA209" s="68" t="s">
        <v>46</v>
      </c>
      <c r="AB209" s="69" t="s">
        <v>46</v>
      </c>
      <c r="AC209" s="235" t="s">
        <v>344</v>
      </c>
      <c r="AG209" s="81"/>
      <c r="AJ209" s="87" t="s">
        <v>136</v>
      </c>
      <c r="AK209" s="87">
        <v>12</v>
      </c>
      <c r="BB209" s="236" t="s">
        <v>70</v>
      </c>
      <c r="BM209" s="81">
        <f t="shared" si="20"/>
        <v>0</v>
      </c>
      <c r="BN209" s="81">
        <f t="shared" si="21"/>
        <v>0</v>
      </c>
      <c r="BO209" s="81">
        <f t="shared" si="22"/>
        <v>0</v>
      </c>
      <c r="BP209" s="81">
        <f t="shared" si="23"/>
        <v>0</v>
      </c>
    </row>
    <row r="210" spans="1:68" ht="27" customHeight="1" x14ac:dyDescent="0.25">
      <c r="A210" s="63" t="s">
        <v>347</v>
      </c>
      <c r="B210" s="63" t="s">
        <v>348</v>
      </c>
      <c r="C210" s="36">
        <v>4301070962</v>
      </c>
      <c r="D210" s="412">
        <v>4607111038609</v>
      </c>
      <c r="E210" s="412"/>
      <c r="F210" s="62">
        <v>0.4</v>
      </c>
      <c r="G210" s="37">
        <v>16</v>
      </c>
      <c r="H210" s="62">
        <v>6.4</v>
      </c>
      <c r="I210" s="62">
        <v>6.71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0" s="414"/>
      <c r="R210" s="414"/>
      <c r="S210" s="414"/>
      <c r="T210" s="415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si="18"/>
        <v>0</v>
      </c>
      <c r="Z210" s="41">
        <f t="shared" si="19"/>
        <v>0</v>
      </c>
      <c r="AA210" s="68" t="s">
        <v>46</v>
      </c>
      <c r="AB210" s="69" t="s">
        <v>46</v>
      </c>
      <c r="AC210" s="237" t="s">
        <v>349</v>
      </c>
      <c r="AG210" s="81"/>
      <c r="AJ210" s="87" t="s">
        <v>89</v>
      </c>
      <c r="AK210" s="87">
        <v>1</v>
      </c>
      <c r="BB210" s="238" t="s">
        <v>70</v>
      </c>
      <c r="BM210" s="81">
        <f t="shared" si="20"/>
        <v>0</v>
      </c>
      <c r="BN210" s="81">
        <f t="shared" si="21"/>
        <v>0</v>
      </c>
      <c r="BO210" s="81">
        <f t="shared" si="22"/>
        <v>0</v>
      </c>
      <c r="BP210" s="81">
        <f t="shared" si="23"/>
        <v>0</v>
      </c>
    </row>
    <row r="211" spans="1:68" ht="27" customHeight="1" x14ac:dyDescent="0.25">
      <c r="A211" s="63" t="s">
        <v>350</v>
      </c>
      <c r="B211" s="63" t="s">
        <v>351</v>
      </c>
      <c r="C211" s="36">
        <v>4301070963</v>
      </c>
      <c r="D211" s="412">
        <v>4607111038630</v>
      </c>
      <c r="E211" s="412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1" s="414"/>
      <c r="R211" s="414"/>
      <c r="S211" s="414"/>
      <c r="T211" s="415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si="18"/>
        <v>0</v>
      </c>
      <c r="Z211" s="41">
        <f t="shared" si="19"/>
        <v>0</v>
      </c>
      <c r="AA211" s="68" t="s">
        <v>46</v>
      </c>
      <c r="AB211" s="69" t="s">
        <v>46</v>
      </c>
      <c r="AC211" s="239" t="s">
        <v>349</v>
      </c>
      <c r="AG211" s="81"/>
      <c r="AJ211" s="87" t="s">
        <v>89</v>
      </c>
      <c r="AK211" s="87">
        <v>1</v>
      </c>
      <c r="BB211" s="240" t="s">
        <v>70</v>
      </c>
      <c r="BM211" s="81">
        <f t="shared" si="20"/>
        <v>0</v>
      </c>
      <c r="BN211" s="81">
        <f t="shared" si="21"/>
        <v>0</v>
      </c>
      <c r="BO211" s="81">
        <f t="shared" si="22"/>
        <v>0</v>
      </c>
      <c r="BP211" s="81">
        <f t="shared" si="23"/>
        <v>0</v>
      </c>
    </row>
    <row r="212" spans="1:68" ht="27" customHeight="1" x14ac:dyDescent="0.25">
      <c r="A212" s="63" t="s">
        <v>352</v>
      </c>
      <c r="B212" s="63" t="s">
        <v>353</v>
      </c>
      <c r="C212" s="36">
        <v>4301070959</v>
      </c>
      <c r="D212" s="412">
        <v>4607111038616</v>
      </c>
      <c r="E212" s="412"/>
      <c r="F212" s="62">
        <v>0.4</v>
      </c>
      <c r="G212" s="37">
        <v>16</v>
      </c>
      <c r="H212" s="62">
        <v>6.4</v>
      </c>
      <c r="I212" s="62">
        <v>6.71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2" s="414"/>
      <c r="R212" s="414"/>
      <c r="S212" s="414"/>
      <c r="T212" s="415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41" t="s">
        <v>344</v>
      </c>
      <c r="AG212" s="81"/>
      <c r="AJ212" s="87" t="s">
        <v>89</v>
      </c>
      <c r="AK212" s="87">
        <v>1</v>
      </c>
      <c r="BB212" s="242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4301070960</v>
      </c>
      <c r="D213" s="412">
        <v>4607111038623</v>
      </c>
      <c r="E213" s="412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87</v>
      </c>
      <c r="L213" s="37" t="s">
        <v>135</v>
      </c>
      <c r="M213" s="38" t="s">
        <v>86</v>
      </c>
      <c r="N213" s="38"/>
      <c r="O213" s="37">
        <v>180</v>
      </c>
      <c r="P213" s="4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3" s="414"/>
      <c r="R213" s="414"/>
      <c r="S213" s="414"/>
      <c r="T213" s="415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43" t="s">
        <v>344</v>
      </c>
      <c r="AG213" s="81"/>
      <c r="AJ213" s="87" t="s">
        <v>136</v>
      </c>
      <c r="AK213" s="87">
        <v>12</v>
      </c>
      <c r="BB213" s="244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x14ac:dyDescent="0.2">
      <c r="A214" s="419"/>
      <c r="B214" s="419"/>
      <c r="C214" s="419"/>
      <c r="D214" s="419"/>
      <c r="E214" s="419"/>
      <c r="F214" s="419"/>
      <c r="G214" s="419"/>
      <c r="H214" s="419"/>
      <c r="I214" s="419"/>
      <c r="J214" s="419"/>
      <c r="K214" s="419"/>
      <c r="L214" s="419"/>
      <c r="M214" s="419"/>
      <c r="N214" s="419"/>
      <c r="O214" s="420"/>
      <c r="P214" s="416" t="s">
        <v>40</v>
      </c>
      <c r="Q214" s="417"/>
      <c r="R214" s="417"/>
      <c r="S214" s="417"/>
      <c r="T214" s="417"/>
      <c r="U214" s="417"/>
      <c r="V214" s="418"/>
      <c r="W214" s="42" t="s">
        <v>39</v>
      </c>
      <c r="X214" s="43">
        <f>IFERROR(SUM(X208:X213),"0")</f>
        <v>0</v>
      </c>
      <c r="Y214" s="43">
        <f>IFERROR(SUM(Y208:Y213),"0")</f>
        <v>0</v>
      </c>
      <c r="Z214" s="43">
        <f>IFERROR(IF(Z208="",0,Z208),"0")+IFERROR(IF(Z209="",0,Z209),"0")+IFERROR(IF(Z210="",0,Z210),"0")+IFERROR(IF(Z211="",0,Z211),"0")+IFERROR(IF(Z212="",0,Z212),"0")+IFERROR(IF(Z213="",0,Z213),"0")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419"/>
      <c r="B215" s="419"/>
      <c r="C215" s="419"/>
      <c r="D215" s="419"/>
      <c r="E215" s="419"/>
      <c r="F215" s="419"/>
      <c r="G215" s="419"/>
      <c r="H215" s="419"/>
      <c r="I215" s="419"/>
      <c r="J215" s="419"/>
      <c r="K215" s="419"/>
      <c r="L215" s="419"/>
      <c r="M215" s="419"/>
      <c r="N215" s="419"/>
      <c r="O215" s="420"/>
      <c r="P215" s="416" t="s">
        <v>40</v>
      </c>
      <c r="Q215" s="417"/>
      <c r="R215" s="417"/>
      <c r="S215" s="417"/>
      <c r="T215" s="417"/>
      <c r="U215" s="417"/>
      <c r="V215" s="418"/>
      <c r="W215" s="42" t="s">
        <v>0</v>
      </c>
      <c r="X215" s="43">
        <f>IFERROR(SUMPRODUCT(X208:X213*H208:H213),"0")</f>
        <v>0</v>
      </c>
      <c r="Y215" s="43">
        <f>IFERROR(SUMPRODUCT(Y208:Y213*H208:H213),"0")</f>
        <v>0</v>
      </c>
      <c r="Z215" s="42"/>
      <c r="AA215" s="67"/>
      <c r="AB215" s="67"/>
      <c r="AC215" s="67"/>
    </row>
    <row r="216" spans="1:68" ht="16.5" customHeight="1" x14ac:dyDescent="0.25">
      <c r="A216" s="410" t="s">
        <v>356</v>
      </c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0"/>
      <c r="N216" s="410"/>
      <c r="O216" s="410"/>
      <c r="P216" s="410"/>
      <c r="Q216" s="410"/>
      <c r="R216" s="410"/>
      <c r="S216" s="410"/>
      <c r="T216" s="410"/>
      <c r="U216" s="410"/>
      <c r="V216" s="410"/>
      <c r="W216" s="410"/>
      <c r="X216" s="410"/>
      <c r="Y216" s="410"/>
      <c r="Z216" s="410"/>
      <c r="AA216" s="65"/>
      <c r="AB216" s="65"/>
      <c r="AC216" s="82"/>
    </row>
    <row r="217" spans="1:68" ht="14.25" customHeight="1" x14ac:dyDescent="0.25">
      <c r="A217" s="411" t="s">
        <v>82</v>
      </c>
      <c r="B217" s="411"/>
      <c r="C217" s="411"/>
      <c r="D217" s="411"/>
      <c r="E217" s="411"/>
      <c r="F217" s="411"/>
      <c r="G217" s="411"/>
      <c r="H217" s="411"/>
      <c r="I217" s="411"/>
      <c r="J217" s="411"/>
      <c r="K217" s="411"/>
      <c r="L217" s="411"/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1"/>
      <c r="Y217" s="411"/>
      <c r="Z217" s="411"/>
      <c r="AA217" s="66"/>
      <c r="AB217" s="66"/>
      <c r="AC217" s="83"/>
    </row>
    <row r="218" spans="1:68" ht="27" customHeight="1" x14ac:dyDescent="0.25">
      <c r="A218" s="63" t="s">
        <v>357</v>
      </c>
      <c r="B218" s="63" t="s">
        <v>358</v>
      </c>
      <c r="C218" s="36">
        <v>4301070917</v>
      </c>
      <c r="D218" s="412">
        <v>4607111035912</v>
      </c>
      <c r="E218" s="412"/>
      <c r="F218" s="62">
        <v>0.43</v>
      </c>
      <c r="G218" s="37">
        <v>16</v>
      </c>
      <c r="H218" s="62">
        <v>6.88</v>
      </c>
      <c r="I218" s="62">
        <v>7.19</v>
      </c>
      <c r="J218" s="37">
        <v>84</v>
      </c>
      <c r="K218" s="37" t="s">
        <v>87</v>
      </c>
      <c r="L218" s="37" t="s">
        <v>135</v>
      </c>
      <c r="M218" s="38" t="s">
        <v>86</v>
      </c>
      <c r="N218" s="38"/>
      <c r="O218" s="37">
        <v>180</v>
      </c>
      <c r="P218" s="4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414"/>
      <c r="R218" s="414"/>
      <c r="S218" s="414"/>
      <c r="T218" s="415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5" t="s">
        <v>359</v>
      </c>
      <c r="AG218" s="81"/>
      <c r="AJ218" s="87" t="s">
        <v>136</v>
      </c>
      <c r="AK218" s="87">
        <v>12</v>
      </c>
      <c r="BB218" s="246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360</v>
      </c>
      <c r="B219" s="63" t="s">
        <v>361</v>
      </c>
      <c r="C219" s="36">
        <v>4301070920</v>
      </c>
      <c r="D219" s="412">
        <v>4607111035929</v>
      </c>
      <c r="E219" s="412"/>
      <c r="F219" s="62">
        <v>0.9</v>
      </c>
      <c r="G219" s="37">
        <v>8</v>
      </c>
      <c r="H219" s="62">
        <v>7.2</v>
      </c>
      <c r="I219" s="62">
        <v>7.47</v>
      </c>
      <c r="J219" s="37">
        <v>84</v>
      </c>
      <c r="K219" s="37" t="s">
        <v>87</v>
      </c>
      <c r="L219" s="37" t="s">
        <v>135</v>
      </c>
      <c r="M219" s="38" t="s">
        <v>86</v>
      </c>
      <c r="N219" s="38"/>
      <c r="O219" s="37">
        <v>180</v>
      </c>
      <c r="P219" s="4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414"/>
      <c r="R219" s="414"/>
      <c r="S219" s="414"/>
      <c r="T219" s="415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7" t="s">
        <v>359</v>
      </c>
      <c r="AG219" s="81"/>
      <c r="AJ219" s="87" t="s">
        <v>136</v>
      </c>
      <c r="AK219" s="87">
        <v>12</v>
      </c>
      <c r="BB219" s="248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27" customHeight="1" x14ac:dyDescent="0.25">
      <c r="A220" s="63" t="s">
        <v>362</v>
      </c>
      <c r="B220" s="63" t="s">
        <v>363</v>
      </c>
      <c r="C220" s="36">
        <v>4301070915</v>
      </c>
      <c r="D220" s="412">
        <v>4607111035882</v>
      </c>
      <c r="E220" s="412"/>
      <c r="F220" s="62">
        <v>0.43</v>
      </c>
      <c r="G220" s="37">
        <v>16</v>
      </c>
      <c r="H220" s="62">
        <v>6.88</v>
      </c>
      <c r="I220" s="62">
        <v>7.19</v>
      </c>
      <c r="J220" s="37">
        <v>84</v>
      </c>
      <c r="K220" s="37" t="s">
        <v>87</v>
      </c>
      <c r="L220" s="37" t="s">
        <v>135</v>
      </c>
      <c r="M220" s="38" t="s">
        <v>86</v>
      </c>
      <c r="N220" s="38"/>
      <c r="O220" s="37">
        <v>180</v>
      </c>
      <c r="P220" s="5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0" s="414"/>
      <c r="R220" s="414"/>
      <c r="S220" s="414"/>
      <c r="T220" s="415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49" t="s">
        <v>364</v>
      </c>
      <c r="AG220" s="81"/>
      <c r="AJ220" s="87" t="s">
        <v>136</v>
      </c>
      <c r="AK220" s="87">
        <v>12</v>
      </c>
      <c r="BB220" s="250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365</v>
      </c>
      <c r="B221" s="63" t="s">
        <v>366</v>
      </c>
      <c r="C221" s="36">
        <v>4301070921</v>
      </c>
      <c r="D221" s="412">
        <v>4607111035905</v>
      </c>
      <c r="E221" s="412"/>
      <c r="F221" s="62">
        <v>0.9</v>
      </c>
      <c r="G221" s="37">
        <v>8</v>
      </c>
      <c r="H221" s="62">
        <v>7.2</v>
      </c>
      <c r="I221" s="62">
        <v>7.47</v>
      </c>
      <c r="J221" s="37">
        <v>84</v>
      </c>
      <c r="K221" s="37" t="s">
        <v>87</v>
      </c>
      <c r="L221" s="37" t="s">
        <v>135</v>
      </c>
      <c r="M221" s="38" t="s">
        <v>86</v>
      </c>
      <c r="N221" s="38"/>
      <c r="O221" s="37">
        <v>180</v>
      </c>
      <c r="P221" s="5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1" s="414"/>
      <c r="R221" s="414"/>
      <c r="S221" s="414"/>
      <c r="T221" s="415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1" t="s">
        <v>364</v>
      </c>
      <c r="AG221" s="81"/>
      <c r="AJ221" s="87" t="s">
        <v>136</v>
      </c>
      <c r="AK221" s="87">
        <v>12</v>
      </c>
      <c r="BB221" s="252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419"/>
      <c r="B222" s="419"/>
      <c r="C222" s="419"/>
      <c r="D222" s="419"/>
      <c r="E222" s="419"/>
      <c r="F222" s="419"/>
      <c r="G222" s="419"/>
      <c r="H222" s="419"/>
      <c r="I222" s="419"/>
      <c r="J222" s="419"/>
      <c r="K222" s="419"/>
      <c r="L222" s="419"/>
      <c r="M222" s="419"/>
      <c r="N222" s="419"/>
      <c r="O222" s="420"/>
      <c r="P222" s="416" t="s">
        <v>40</v>
      </c>
      <c r="Q222" s="417"/>
      <c r="R222" s="417"/>
      <c r="S222" s="417"/>
      <c r="T222" s="417"/>
      <c r="U222" s="417"/>
      <c r="V222" s="418"/>
      <c r="W222" s="42" t="s">
        <v>39</v>
      </c>
      <c r="X222" s="43">
        <f>IFERROR(SUM(X218:X221),"0")</f>
        <v>0</v>
      </c>
      <c r="Y222" s="43">
        <f>IFERROR(SUM(Y218:Y221),"0")</f>
        <v>0</v>
      </c>
      <c r="Z222" s="43">
        <f>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419"/>
      <c r="B223" s="419"/>
      <c r="C223" s="419"/>
      <c r="D223" s="419"/>
      <c r="E223" s="419"/>
      <c r="F223" s="419"/>
      <c r="G223" s="419"/>
      <c r="H223" s="419"/>
      <c r="I223" s="419"/>
      <c r="J223" s="419"/>
      <c r="K223" s="419"/>
      <c r="L223" s="419"/>
      <c r="M223" s="419"/>
      <c r="N223" s="419"/>
      <c r="O223" s="420"/>
      <c r="P223" s="416" t="s">
        <v>40</v>
      </c>
      <c r="Q223" s="417"/>
      <c r="R223" s="417"/>
      <c r="S223" s="417"/>
      <c r="T223" s="417"/>
      <c r="U223" s="417"/>
      <c r="V223" s="418"/>
      <c r="W223" s="42" t="s">
        <v>0</v>
      </c>
      <c r="X223" s="43">
        <f>IFERROR(SUMPRODUCT(X218:X221*H218:H221),"0")</f>
        <v>0</v>
      </c>
      <c r="Y223" s="43">
        <f>IFERROR(SUMPRODUCT(Y218:Y221*H218:H221),"0")</f>
        <v>0</v>
      </c>
      <c r="Z223" s="42"/>
      <c r="AA223" s="67"/>
      <c r="AB223" s="67"/>
      <c r="AC223" s="67"/>
    </row>
    <row r="224" spans="1:68" ht="16.5" customHeight="1" x14ac:dyDescent="0.25">
      <c r="A224" s="410" t="s">
        <v>367</v>
      </c>
      <c r="B224" s="410"/>
      <c r="C224" s="410"/>
      <c r="D224" s="410"/>
      <c r="E224" s="410"/>
      <c r="F224" s="410"/>
      <c r="G224" s="410"/>
      <c r="H224" s="410"/>
      <c r="I224" s="410"/>
      <c r="J224" s="410"/>
      <c r="K224" s="410"/>
      <c r="L224" s="410"/>
      <c r="M224" s="410"/>
      <c r="N224" s="410"/>
      <c r="O224" s="410"/>
      <c r="P224" s="410"/>
      <c r="Q224" s="410"/>
      <c r="R224" s="410"/>
      <c r="S224" s="410"/>
      <c r="T224" s="410"/>
      <c r="U224" s="410"/>
      <c r="V224" s="410"/>
      <c r="W224" s="410"/>
      <c r="X224" s="410"/>
      <c r="Y224" s="410"/>
      <c r="Z224" s="410"/>
      <c r="AA224" s="65"/>
      <c r="AB224" s="65"/>
      <c r="AC224" s="82"/>
    </row>
    <row r="225" spans="1:68" ht="14.25" customHeight="1" x14ac:dyDescent="0.25">
      <c r="A225" s="411" t="s">
        <v>82</v>
      </c>
      <c r="B225" s="411"/>
      <c r="C225" s="411"/>
      <c r="D225" s="411"/>
      <c r="E225" s="411"/>
      <c r="F225" s="411"/>
      <c r="G225" s="411"/>
      <c r="H225" s="411"/>
      <c r="I225" s="411"/>
      <c r="J225" s="411"/>
      <c r="K225" s="411"/>
      <c r="L225" s="411"/>
      <c r="M225" s="411"/>
      <c r="N225" s="411"/>
      <c r="O225" s="411"/>
      <c r="P225" s="411"/>
      <c r="Q225" s="411"/>
      <c r="R225" s="411"/>
      <c r="S225" s="411"/>
      <c r="T225" s="411"/>
      <c r="U225" s="411"/>
      <c r="V225" s="411"/>
      <c r="W225" s="411"/>
      <c r="X225" s="411"/>
      <c r="Y225" s="411"/>
      <c r="Z225" s="411"/>
      <c r="AA225" s="66"/>
      <c r="AB225" s="66"/>
      <c r="AC225" s="83"/>
    </row>
    <row r="226" spans="1:68" ht="16.5" customHeight="1" x14ac:dyDescent="0.25">
      <c r="A226" s="63" t="s">
        <v>368</v>
      </c>
      <c r="B226" s="63" t="s">
        <v>369</v>
      </c>
      <c r="C226" s="36">
        <v>4301070912</v>
      </c>
      <c r="D226" s="412">
        <v>4607111037213</v>
      </c>
      <c r="E226" s="412"/>
      <c r="F226" s="62">
        <v>0.4</v>
      </c>
      <c r="G226" s="37">
        <v>8</v>
      </c>
      <c r="H226" s="62">
        <v>3.2</v>
      </c>
      <c r="I226" s="62">
        <v>3.44</v>
      </c>
      <c r="J226" s="37">
        <v>144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50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6" s="414"/>
      <c r="R226" s="414"/>
      <c r="S226" s="414"/>
      <c r="T226" s="415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IFERROR(IF(X226="","",X226*0.00866),"")</f>
        <v>0</v>
      </c>
      <c r="AA226" s="68" t="s">
        <v>46</v>
      </c>
      <c r="AB226" s="69" t="s">
        <v>46</v>
      </c>
      <c r="AC226" s="253" t="s">
        <v>370</v>
      </c>
      <c r="AG226" s="81"/>
      <c r="AJ226" s="87" t="s">
        <v>89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19"/>
      <c r="B227" s="419"/>
      <c r="C227" s="419"/>
      <c r="D227" s="419"/>
      <c r="E227" s="419"/>
      <c r="F227" s="419"/>
      <c r="G227" s="419"/>
      <c r="H227" s="419"/>
      <c r="I227" s="419"/>
      <c r="J227" s="419"/>
      <c r="K227" s="419"/>
      <c r="L227" s="419"/>
      <c r="M227" s="419"/>
      <c r="N227" s="419"/>
      <c r="O227" s="420"/>
      <c r="P227" s="416" t="s">
        <v>40</v>
      </c>
      <c r="Q227" s="417"/>
      <c r="R227" s="417"/>
      <c r="S227" s="417"/>
      <c r="T227" s="417"/>
      <c r="U227" s="417"/>
      <c r="V227" s="418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419"/>
      <c r="B228" s="419"/>
      <c r="C228" s="419"/>
      <c r="D228" s="419"/>
      <c r="E228" s="419"/>
      <c r="F228" s="419"/>
      <c r="G228" s="419"/>
      <c r="H228" s="419"/>
      <c r="I228" s="419"/>
      <c r="J228" s="419"/>
      <c r="K228" s="419"/>
      <c r="L228" s="419"/>
      <c r="M228" s="419"/>
      <c r="N228" s="419"/>
      <c r="O228" s="420"/>
      <c r="P228" s="416" t="s">
        <v>40</v>
      </c>
      <c r="Q228" s="417"/>
      <c r="R228" s="417"/>
      <c r="S228" s="417"/>
      <c r="T228" s="417"/>
      <c r="U228" s="417"/>
      <c r="V228" s="418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16.5" customHeight="1" x14ac:dyDescent="0.25">
      <c r="A229" s="410" t="s">
        <v>371</v>
      </c>
      <c r="B229" s="410"/>
      <c r="C229" s="410"/>
      <c r="D229" s="410"/>
      <c r="E229" s="410"/>
      <c r="F229" s="410"/>
      <c r="G229" s="410"/>
      <c r="H229" s="410"/>
      <c r="I229" s="410"/>
      <c r="J229" s="410"/>
      <c r="K229" s="410"/>
      <c r="L229" s="410"/>
      <c r="M229" s="410"/>
      <c r="N229" s="410"/>
      <c r="O229" s="410"/>
      <c r="P229" s="410"/>
      <c r="Q229" s="410"/>
      <c r="R229" s="410"/>
      <c r="S229" s="410"/>
      <c r="T229" s="410"/>
      <c r="U229" s="410"/>
      <c r="V229" s="410"/>
      <c r="W229" s="410"/>
      <c r="X229" s="410"/>
      <c r="Y229" s="410"/>
      <c r="Z229" s="410"/>
      <c r="AA229" s="65"/>
      <c r="AB229" s="65"/>
      <c r="AC229" s="82"/>
    </row>
    <row r="230" spans="1:68" ht="14.25" customHeight="1" x14ac:dyDescent="0.25">
      <c r="A230" s="411" t="s">
        <v>82</v>
      </c>
      <c r="B230" s="411"/>
      <c r="C230" s="411"/>
      <c r="D230" s="411"/>
      <c r="E230" s="411"/>
      <c r="F230" s="411"/>
      <c r="G230" s="411"/>
      <c r="H230" s="411"/>
      <c r="I230" s="411"/>
      <c r="J230" s="411"/>
      <c r="K230" s="411"/>
      <c r="L230" s="411"/>
      <c r="M230" s="411"/>
      <c r="N230" s="411"/>
      <c r="O230" s="411"/>
      <c r="P230" s="411"/>
      <c r="Q230" s="411"/>
      <c r="R230" s="411"/>
      <c r="S230" s="411"/>
      <c r="T230" s="411"/>
      <c r="U230" s="411"/>
      <c r="V230" s="411"/>
      <c r="W230" s="411"/>
      <c r="X230" s="411"/>
      <c r="Y230" s="411"/>
      <c r="Z230" s="411"/>
      <c r="AA230" s="66"/>
      <c r="AB230" s="66"/>
      <c r="AC230" s="83"/>
    </row>
    <row r="231" spans="1:68" ht="27" customHeight="1" x14ac:dyDescent="0.25">
      <c r="A231" s="63" t="s">
        <v>372</v>
      </c>
      <c r="B231" s="63" t="s">
        <v>373</v>
      </c>
      <c r="C231" s="36">
        <v>4301071093</v>
      </c>
      <c r="D231" s="412">
        <v>4620207490709</v>
      </c>
      <c r="E231" s="412"/>
      <c r="F231" s="62">
        <v>0.65</v>
      </c>
      <c r="G231" s="37">
        <v>8</v>
      </c>
      <c r="H231" s="62">
        <v>5.2</v>
      </c>
      <c r="I231" s="62">
        <v>5.47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503" t="s">
        <v>374</v>
      </c>
      <c r="Q231" s="414"/>
      <c r="R231" s="414"/>
      <c r="S231" s="414"/>
      <c r="T231" s="41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5" t="s">
        <v>375</v>
      </c>
      <c r="AG231" s="81"/>
      <c r="AJ231" s="87" t="s">
        <v>89</v>
      </c>
      <c r="AK231" s="87">
        <v>1</v>
      </c>
      <c r="BB231" s="256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19"/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20"/>
      <c r="P232" s="416" t="s">
        <v>40</v>
      </c>
      <c r="Q232" s="417"/>
      <c r="R232" s="417"/>
      <c r="S232" s="417"/>
      <c r="T232" s="417"/>
      <c r="U232" s="417"/>
      <c r="V232" s="418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19"/>
      <c r="B233" s="419"/>
      <c r="C233" s="419"/>
      <c r="D233" s="419"/>
      <c r="E233" s="419"/>
      <c r="F233" s="419"/>
      <c r="G233" s="419"/>
      <c r="H233" s="419"/>
      <c r="I233" s="419"/>
      <c r="J233" s="419"/>
      <c r="K233" s="419"/>
      <c r="L233" s="419"/>
      <c r="M233" s="419"/>
      <c r="N233" s="419"/>
      <c r="O233" s="420"/>
      <c r="P233" s="416" t="s">
        <v>40</v>
      </c>
      <c r="Q233" s="417"/>
      <c r="R233" s="417"/>
      <c r="S233" s="417"/>
      <c r="T233" s="417"/>
      <c r="U233" s="417"/>
      <c r="V233" s="418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4.25" customHeight="1" x14ac:dyDescent="0.25">
      <c r="A234" s="411" t="s">
        <v>159</v>
      </c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1"/>
      <c r="O234" s="411"/>
      <c r="P234" s="411"/>
      <c r="Q234" s="411"/>
      <c r="R234" s="411"/>
      <c r="S234" s="411"/>
      <c r="T234" s="411"/>
      <c r="U234" s="411"/>
      <c r="V234" s="411"/>
      <c r="W234" s="411"/>
      <c r="X234" s="411"/>
      <c r="Y234" s="411"/>
      <c r="Z234" s="411"/>
      <c r="AA234" s="66"/>
      <c r="AB234" s="66"/>
      <c r="AC234" s="83"/>
    </row>
    <row r="235" spans="1:68" ht="27" customHeight="1" x14ac:dyDescent="0.25">
      <c r="A235" s="63" t="s">
        <v>376</v>
      </c>
      <c r="B235" s="63" t="s">
        <v>377</v>
      </c>
      <c r="C235" s="36">
        <v>4301135692</v>
      </c>
      <c r="D235" s="412">
        <v>4620207490570</v>
      </c>
      <c r="E235" s="412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97</v>
      </c>
      <c r="L235" s="37" t="s">
        <v>88</v>
      </c>
      <c r="M235" s="38" t="s">
        <v>86</v>
      </c>
      <c r="N235" s="38"/>
      <c r="O235" s="37">
        <v>180</v>
      </c>
      <c r="P235" s="504" t="s">
        <v>378</v>
      </c>
      <c r="Q235" s="414"/>
      <c r="R235" s="414"/>
      <c r="S235" s="414"/>
      <c r="T235" s="415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7" t="s">
        <v>379</v>
      </c>
      <c r="AG235" s="81"/>
      <c r="AJ235" s="87" t="s">
        <v>89</v>
      </c>
      <c r="AK235" s="87">
        <v>1</v>
      </c>
      <c r="BB235" s="258" t="s">
        <v>96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380</v>
      </c>
      <c r="B236" s="63" t="s">
        <v>381</v>
      </c>
      <c r="C236" s="36">
        <v>4301135691</v>
      </c>
      <c r="D236" s="412">
        <v>4620207490549</v>
      </c>
      <c r="E236" s="412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97</v>
      </c>
      <c r="L236" s="37" t="s">
        <v>88</v>
      </c>
      <c r="M236" s="38" t="s">
        <v>86</v>
      </c>
      <c r="N236" s="38"/>
      <c r="O236" s="37">
        <v>180</v>
      </c>
      <c r="P236" s="505" t="s">
        <v>382</v>
      </c>
      <c r="Q236" s="414"/>
      <c r="R236" s="414"/>
      <c r="S236" s="414"/>
      <c r="T236" s="41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59" t="s">
        <v>379</v>
      </c>
      <c r="AG236" s="81"/>
      <c r="AJ236" s="87" t="s">
        <v>89</v>
      </c>
      <c r="AK236" s="87">
        <v>1</v>
      </c>
      <c r="BB236" s="260" t="s">
        <v>96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383</v>
      </c>
      <c r="B237" s="63" t="s">
        <v>384</v>
      </c>
      <c r="C237" s="36">
        <v>4301135694</v>
      </c>
      <c r="D237" s="412">
        <v>4620207490501</v>
      </c>
      <c r="E237" s="412"/>
      <c r="F237" s="62">
        <v>0.2</v>
      </c>
      <c r="G237" s="37">
        <v>12</v>
      </c>
      <c r="H237" s="62">
        <v>2.4</v>
      </c>
      <c r="I237" s="62">
        <v>3.1036000000000001</v>
      </c>
      <c r="J237" s="37">
        <v>70</v>
      </c>
      <c r="K237" s="37" t="s">
        <v>97</v>
      </c>
      <c r="L237" s="37" t="s">
        <v>88</v>
      </c>
      <c r="M237" s="38" t="s">
        <v>86</v>
      </c>
      <c r="N237" s="38"/>
      <c r="O237" s="37">
        <v>180</v>
      </c>
      <c r="P237" s="506" t="s">
        <v>385</v>
      </c>
      <c r="Q237" s="414"/>
      <c r="R237" s="414"/>
      <c r="S237" s="414"/>
      <c r="T237" s="415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1" t="s">
        <v>379</v>
      </c>
      <c r="AG237" s="81"/>
      <c r="AJ237" s="87" t="s">
        <v>89</v>
      </c>
      <c r="AK237" s="87">
        <v>1</v>
      </c>
      <c r="BB237" s="262" t="s">
        <v>96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19"/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20"/>
      <c r="P238" s="416" t="s">
        <v>40</v>
      </c>
      <c r="Q238" s="417"/>
      <c r="R238" s="417"/>
      <c r="S238" s="417"/>
      <c r="T238" s="417"/>
      <c r="U238" s="417"/>
      <c r="V238" s="418"/>
      <c r="W238" s="42" t="s">
        <v>39</v>
      </c>
      <c r="X238" s="43">
        <f>IFERROR(SUM(X235:X237),"0")</f>
        <v>0</v>
      </c>
      <c r="Y238" s="43">
        <f>IFERROR(SUM(Y235:Y237),"0")</f>
        <v>0</v>
      </c>
      <c r="Z238" s="43">
        <f>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419"/>
      <c r="B239" s="419"/>
      <c r="C239" s="419"/>
      <c r="D239" s="419"/>
      <c r="E239" s="419"/>
      <c r="F239" s="419"/>
      <c r="G239" s="419"/>
      <c r="H239" s="419"/>
      <c r="I239" s="419"/>
      <c r="J239" s="419"/>
      <c r="K239" s="419"/>
      <c r="L239" s="419"/>
      <c r="M239" s="419"/>
      <c r="N239" s="419"/>
      <c r="O239" s="420"/>
      <c r="P239" s="416" t="s">
        <v>40</v>
      </c>
      <c r="Q239" s="417"/>
      <c r="R239" s="417"/>
      <c r="S239" s="417"/>
      <c r="T239" s="417"/>
      <c r="U239" s="417"/>
      <c r="V239" s="418"/>
      <c r="W239" s="42" t="s">
        <v>0</v>
      </c>
      <c r="X239" s="43">
        <f>IFERROR(SUMPRODUCT(X235:X237*H235:H237),"0")</f>
        <v>0</v>
      </c>
      <c r="Y239" s="43">
        <f>IFERROR(SUMPRODUCT(Y235:Y237*H235:H237),"0")</f>
        <v>0</v>
      </c>
      <c r="Z239" s="42"/>
      <c r="AA239" s="67"/>
      <c r="AB239" s="67"/>
      <c r="AC239" s="67"/>
    </row>
    <row r="240" spans="1:68" ht="16.5" customHeight="1" x14ac:dyDescent="0.25">
      <c r="A240" s="410" t="s">
        <v>386</v>
      </c>
      <c r="B240" s="410"/>
      <c r="C240" s="410"/>
      <c r="D240" s="410"/>
      <c r="E240" s="410"/>
      <c r="F240" s="410"/>
      <c r="G240" s="410"/>
      <c r="H240" s="410"/>
      <c r="I240" s="410"/>
      <c r="J240" s="410"/>
      <c r="K240" s="410"/>
      <c r="L240" s="410"/>
      <c r="M240" s="410"/>
      <c r="N240" s="410"/>
      <c r="O240" s="410"/>
      <c r="P240" s="410"/>
      <c r="Q240" s="410"/>
      <c r="R240" s="410"/>
      <c r="S240" s="410"/>
      <c r="T240" s="410"/>
      <c r="U240" s="410"/>
      <c r="V240" s="410"/>
      <c r="W240" s="410"/>
      <c r="X240" s="410"/>
      <c r="Y240" s="410"/>
      <c r="Z240" s="410"/>
      <c r="AA240" s="65"/>
      <c r="AB240" s="65"/>
      <c r="AC240" s="82"/>
    </row>
    <row r="241" spans="1:68" ht="14.25" customHeight="1" x14ac:dyDescent="0.25">
      <c r="A241" s="411" t="s">
        <v>310</v>
      </c>
      <c r="B241" s="411"/>
      <c r="C241" s="411"/>
      <c r="D241" s="411"/>
      <c r="E241" s="411"/>
      <c r="F241" s="411"/>
      <c r="G241" s="411"/>
      <c r="H241" s="411"/>
      <c r="I241" s="411"/>
      <c r="J241" s="411"/>
      <c r="K241" s="411"/>
      <c r="L241" s="411"/>
      <c r="M241" s="411"/>
      <c r="N241" s="411"/>
      <c r="O241" s="411"/>
      <c r="P241" s="411"/>
      <c r="Q241" s="411"/>
      <c r="R241" s="411"/>
      <c r="S241" s="411"/>
      <c r="T241" s="411"/>
      <c r="U241" s="411"/>
      <c r="V241" s="411"/>
      <c r="W241" s="411"/>
      <c r="X241" s="411"/>
      <c r="Y241" s="411"/>
      <c r="Z241" s="411"/>
      <c r="AA241" s="66"/>
      <c r="AB241" s="66"/>
      <c r="AC241" s="83"/>
    </row>
    <row r="242" spans="1:68" ht="27" customHeight="1" x14ac:dyDescent="0.25">
      <c r="A242" s="63" t="s">
        <v>387</v>
      </c>
      <c r="B242" s="63" t="s">
        <v>388</v>
      </c>
      <c r="C242" s="36">
        <v>4301051320</v>
      </c>
      <c r="D242" s="412">
        <v>4680115881334</v>
      </c>
      <c r="E242" s="412"/>
      <c r="F242" s="62">
        <v>0.33</v>
      </c>
      <c r="G242" s="37">
        <v>6</v>
      </c>
      <c r="H242" s="62">
        <v>1.98</v>
      </c>
      <c r="I242" s="62">
        <v>2.25</v>
      </c>
      <c r="J242" s="37">
        <v>182</v>
      </c>
      <c r="K242" s="37" t="s">
        <v>97</v>
      </c>
      <c r="L242" s="37" t="s">
        <v>88</v>
      </c>
      <c r="M242" s="38" t="s">
        <v>316</v>
      </c>
      <c r="N242" s="38"/>
      <c r="O242" s="37">
        <v>365</v>
      </c>
      <c r="P242" s="5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2" s="414"/>
      <c r="R242" s="414"/>
      <c r="S242" s="414"/>
      <c r="T242" s="415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IFERROR(IF(X242="","",X242*0.00651),"")</f>
        <v>0</v>
      </c>
      <c r="AA242" s="68" t="s">
        <v>46</v>
      </c>
      <c r="AB242" s="69" t="s">
        <v>46</v>
      </c>
      <c r="AC242" s="263" t="s">
        <v>389</v>
      </c>
      <c r="AG242" s="81"/>
      <c r="AJ242" s="87" t="s">
        <v>89</v>
      </c>
      <c r="AK242" s="87">
        <v>1</v>
      </c>
      <c r="BB242" s="264" t="s">
        <v>315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9"/>
      <c r="B243" s="419"/>
      <c r="C243" s="419"/>
      <c r="D243" s="419"/>
      <c r="E243" s="419"/>
      <c r="F243" s="419"/>
      <c r="G243" s="419"/>
      <c r="H243" s="419"/>
      <c r="I243" s="419"/>
      <c r="J243" s="419"/>
      <c r="K243" s="419"/>
      <c r="L243" s="419"/>
      <c r="M243" s="419"/>
      <c r="N243" s="419"/>
      <c r="O243" s="420"/>
      <c r="P243" s="416" t="s">
        <v>40</v>
      </c>
      <c r="Q243" s="417"/>
      <c r="R243" s="417"/>
      <c r="S243" s="417"/>
      <c r="T243" s="417"/>
      <c r="U243" s="417"/>
      <c r="V243" s="418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419"/>
      <c r="B244" s="419"/>
      <c r="C244" s="419"/>
      <c r="D244" s="419"/>
      <c r="E244" s="419"/>
      <c r="F244" s="419"/>
      <c r="G244" s="419"/>
      <c r="H244" s="419"/>
      <c r="I244" s="419"/>
      <c r="J244" s="419"/>
      <c r="K244" s="419"/>
      <c r="L244" s="419"/>
      <c r="M244" s="419"/>
      <c r="N244" s="419"/>
      <c r="O244" s="420"/>
      <c r="P244" s="416" t="s">
        <v>40</v>
      </c>
      <c r="Q244" s="417"/>
      <c r="R244" s="417"/>
      <c r="S244" s="417"/>
      <c r="T244" s="417"/>
      <c r="U244" s="417"/>
      <c r="V244" s="418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6.5" customHeight="1" x14ac:dyDescent="0.25">
      <c r="A245" s="410" t="s">
        <v>390</v>
      </c>
      <c r="B245" s="410"/>
      <c r="C245" s="410"/>
      <c r="D245" s="410"/>
      <c r="E245" s="410"/>
      <c r="F245" s="410"/>
      <c r="G245" s="410"/>
      <c r="H245" s="410"/>
      <c r="I245" s="410"/>
      <c r="J245" s="410"/>
      <c r="K245" s="410"/>
      <c r="L245" s="410"/>
      <c r="M245" s="410"/>
      <c r="N245" s="410"/>
      <c r="O245" s="410"/>
      <c r="P245" s="410"/>
      <c r="Q245" s="410"/>
      <c r="R245" s="410"/>
      <c r="S245" s="410"/>
      <c r="T245" s="410"/>
      <c r="U245" s="410"/>
      <c r="V245" s="410"/>
      <c r="W245" s="410"/>
      <c r="X245" s="410"/>
      <c r="Y245" s="410"/>
      <c r="Z245" s="410"/>
      <c r="AA245" s="65"/>
      <c r="AB245" s="65"/>
      <c r="AC245" s="82"/>
    </row>
    <row r="246" spans="1:68" ht="14.25" customHeight="1" x14ac:dyDescent="0.25">
      <c r="A246" s="411" t="s">
        <v>82</v>
      </c>
      <c r="B246" s="411"/>
      <c r="C246" s="411"/>
      <c r="D246" s="411"/>
      <c r="E246" s="411"/>
      <c r="F246" s="411"/>
      <c r="G246" s="411"/>
      <c r="H246" s="411"/>
      <c r="I246" s="411"/>
      <c r="J246" s="411"/>
      <c r="K246" s="411"/>
      <c r="L246" s="411"/>
      <c r="M246" s="411"/>
      <c r="N246" s="411"/>
      <c r="O246" s="411"/>
      <c r="P246" s="411"/>
      <c r="Q246" s="411"/>
      <c r="R246" s="411"/>
      <c r="S246" s="411"/>
      <c r="T246" s="411"/>
      <c r="U246" s="411"/>
      <c r="V246" s="411"/>
      <c r="W246" s="411"/>
      <c r="X246" s="411"/>
      <c r="Y246" s="411"/>
      <c r="Z246" s="411"/>
      <c r="AA246" s="66"/>
      <c r="AB246" s="66"/>
      <c r="AC246" s="83"/>
    </row>
    <row r="247" spans="1:68" ht="16.5" customHeight="1" x14ac:dyDescent="0.25">
      <c r="A247" s="63" t="s">
        <v>391</v>
      </c>
      <c r="B247" s="63" t="s">
        <v>392</v>
      </c>
      <c r="C247" s="36">
        <v>4301071063</v>
      </c>
      <c r="D247" s="412">
        <v>4607111039019</v>
      </c>
      <c r="E247" s="412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50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414"/>
      <c r="R247" s="414"/>
      <c r="S247" s="414"/>
      <c r="T247" s="415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5" t="s">
        <v>393</v>
      </c>
      <c r="AG247" s="81"/>
      <c r="AJ247" s="87" t="s">
        <v>89</v>
      </c>
      <c r="AK247" s="87">
        <v>1</v>
      </c>
      <c r="BB247" s="26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394</v>
      </c>
      <c r="B248" s="63" t="s">
        <v>395</v>
      </c>
      <c r="C248" s="36">
        <v>4301071000</v>
      </c>
      <c r="D248" s="412">
        <v>4607111038708</v>
      </c>
      <c r="E248" s="412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5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414"/>
      <c r="R248" s="414"/>
      <c r="S248" s="414"/>
      <c r="T248" s="415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7" t="s">
        <v>393</v>
      </c>
      <c r="AG248" s="81"/>
      <c r="AJ248" s="87" t="s">
        <v>89</v>
      </c>
      <c r="AK248" s="87">
        <v>1</v>
      </c>
      <c r="BB248" s="26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20"/>
      <c r="P249" s="416" t="s">
        <v>40</v>
      </c>
      <c r="Q249" s="417"/>
      <c r="R249" s="417"/>
      <c r="S249" s="417"/>
      <c r="T249" s="417"/>
      <c r="U249" s="417"/>
      <c r="V249" s="418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419"/>
      <c r="B250" s="419"/>
      <c r="C250" s="419"/>
      <c r="D250" s="419"/>
      <c r="E250" s="419"/>
      <c r="F250" s="419"/>
      <c r="G250" s="419"/>
      <c r="H250" s="419"/>
      <c r="I250" s="419"/>
      <c r="J250" s="419"/>
      <c r="K250" s="419"/>
      <c r="L250" s="419"/>
      <c r="M250" s="419"/>
      <c r="N250" s="419"/>
      <c r="O250" s="420"/>
      <c r="P250" s="416" t="s">
        <v>40</v>
      </c>
      <c r="Q250" s="417"/>
      <c r="R250" s="417"/>
      <c r="S250" s="417"/>
      <c r="T250" s="417"/>
      <c r="U250" s="417"/>
      <c r="V250" s="418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409" t="s">
        <v>396</v>
      </c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54"/>
      <c r="AB251" s="54"/>
      <c r="AC251" s="54"/>
    </row>
    <row r="252" spans="1:68" ht="16.5" customHeight="1" x14ac:dyDescent="0.25">
      <c r="A252" s="410" t="s">
        <v>397</v>
      </c>
      <c r="B252" s="410"/>
      <c r="C252" s="410"/>
      <c r="D252" s="410"/>
      <c r="E252" s="410"/>
      <c r="F252" s="410"/>
      <c r="G252" s="410"/>
      <c r="H252" s="410"/>
      <c r="I252" s="410"/>
      <c r="J252" s="410"/>
      <c r="K252" s="410"/>
      <c r="L252" s="410"/>
      <c r="M252" s="410"/>
      <c r="N252" s="410"/>
      <c r="O252" s="410"/>
      <c r="P252" s="410"/>
      <c r="Q252" s="410"/>
      <c r="R252" s="410"/>
      <c r="S252" s="410"/>
      <c r="T252" s="410"/>
      <c r="U252" s="410"/>
      <c r="V252" s="410"/>
      <c r="W252" s="410"/>
      <c r="X252" s="410"/>
      <c r="Y252" s="410"/>
      <c r="Z252" s="410"/>
      <c r="AA252" s="65"/>
      <c r="AB252" s="65"/>
      <c r="AC252" s="82"/>
    </row>
    <row r="253" spans="1:68" ht="14.25" customHeight="1" x14ac:dyDescent="0.25">
      <c r="A253" s="411" t="s">
        <v>82</v>
      </c>
      <c r="B253" s="411"/>
      <c r="C253" s="411"/>
      <c r="D253" s="411"/>
      <c r="E253" s="411"/>
      <c r="F253" s="411"/>
      <c r="G253" s="411"/>
      <c r="H253" s="411"/>
      <c r="I253" s="411"/>
      <c r="J253" s="411"/>
      <c r="K253" s="411"/>
      <c r="L253" s="411"/>
      <c r="M253" s="411"/>
      <c r="N253" s="411"/>
      <c r="O253" s="411"/>
      <c r="P253" s="411"/>
      <c r="Q253" s="411"/>
      <c r="R253" s="411"/>
      <c r="S253" s="411"/>
      <c r="T253" s="411"/>
      <c r="U253" s="411"/>
      <c r="V253" s="411"/>
      <c r="W253" s="411"/>
      <c r="X253" s="411"/>
      <c r="Y253" s="411"/>
      <c r="Z253" s="411"/>
      <c r="AA253" s="66"/>
      <c r="AB253" s="66"/>
      <c r="AC253" s="83"/>
    </row>
    <row r="254" spans="1:68" ht="27" customHeight="1" x14ac:dyDescent="0.25">
      <c r="A254" s="63" t="s">
        <v>398</v>
      </c>
      <c r="B254" s="63" t="s">
        <v>399</v>
      </c>
      <c r="C254" s="36">
        <v>4301071036</v>
      </c>
      <c r="D254" s="412">
        <v>4607111036162</v>
      </c>
      <c r="E254" s="412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51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414"/>
      <c r="R254" s="414"/>
      <c r="S254" s="414"/>
      <c r="T254" s="41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9" t="s">
        <v>400</v>
      </c>
      <c r="AG254" s="81"/>
      <c r="AJ254" s="87" t="s">
        <v>89</v>
      </c>
      <c r="AK254" s="87">
        <v>1</v>
      </c>
      <c r="BB254" s="270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19"/>
      <c r="B255" s="419"/>
      <c r="C255" s="419"/>
      <c r="D255" s="419"/>
      <c r="E255" s="419"/>
      <c r="F255" s="419"/>
      <c r="G255" s="419"/>
      <c r="H255" s="419"/>
      <c r="I255" s="419"/>
      <c r="J255" s="419"/>
      <c r="K255" s="419"/>
      <c r="L255" s="419"/>
      <c r="M255" s="419"/>
      <c r="N255" s="419"/>
      <c r="O255" s="420"/>
      <c r="P255" s="416" t="s">
        <v>40</v>
      </c>
      <c r="Q255" s="417"/>
      <c r="R255" s="417"/>
      <c r="S255" s="417"/>
      <c r="T255" s="417"/>
      <c r="U255" s="417"/>
      <c r="V255" s="418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19"/>
      <c r="B256" s="419"/>
      <c r="C256" s="419"/>
      <c r="D256" s="419"/>
      <c r="E256" s="419"/>
      <c r="F256" s="419"/>
      <c r="G256" s="419"/>
      <c r="H256" s="419"/>
      <c r="I256" s="419"/>
      <c r="J256" s="419"/>
      <c r="K256" s="419"/>
      <c r="L256" s="419"/>
      <c r="M256" s="419"/>
      <c r="N256" s="419"/>
      <c r="O256" s="420"/>
      <c r="P256" s="416" t="s">
        <v>40</v>
      </c>
      <c r="Q256" s="417"/>
      <c r="R256" s="417"/>
      <c r="S256" s="417"/>
      <c r="T256" s="417"/>
      <c r="U256" s="417"/>
      <c r="V256" s="418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409" t="s">
        <v>401</v>
      </c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  <c r="AA257" s="54"/>
      <c r="AB257" s="54"/>
      <c r="AC257" s="54"/>
    </row>
    <row r="258" spans="1:68" ht="16.5" customHeight="1" x14ac:dyDescent="0.25">
      <c r="A258" s="410" t="s">
        <v>402</v>
      </c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0"/>
      <c r="M258" s="410"/>
      <c r="N258" s="410"/>
      <c r="O258" s="410"/>
      <c r="P258" s="410"/>
      <c r="Q258" s="410"/>
      <c r="R258" s="410"/>
      <c r="S258" s="410"/>
      <c r="T258" s="410"/>
      <c r="U258" s="410"/>
      <c r="V258" s="410"/>
      <c r="W258" s="410"/>
      <c r="X258" s="410"/>
      <c r="Y258" s="410"/>
      <c r="Z258" s="410"/>
      <c r="AA258" s="65"/>
      <c r="AB258" s="65"/>
      <c r="AC258" s="82"/>
    </row>
    <row r="259" spans="1:68" ht="14.25" customHeight="1" x14ac:dyDescent="0.25">
      <c r="A259" s="411" t="s">
        <v>82</v>
      </c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1"/>
      <c r="N259" s="411"/>
      <c r="O259" s="411"/>
      <c r="P259" s="411"/>
      <c r="Q259" s="411"/>
      <c r="R259" s="411"/>
      <c r="S259" s="411"/>
      <c r="T259" s="411"/>
      <c r="U259" s="411"/>
      <c r="V259" s="411"/>
      <c r="W259" s="411"/>
      <c r="X259" s="411"/>
      <c r="Y259" s="411"/>
      <c r="Z259" s="411"/>
      <c r="AA259" s="66"/>
      <c r="AB259" s="66"/>
      <c r="AC259" s="83"/>
    </row>
    <row r="260" spans="1:68" ht="27" customHeight="1" x14ac:dyDescent="0.25">
      <c r="A260" s="63" t="s">
        <v>403</v>
      </c>
      <c r="B260" s="63" t="s">
        <v>404</v>
      </c>
      <c r="C260" s="36">
        <v>4301071029</v>
      </c>
      <c r="D260" s="412">
        <v>4607111035899</v>
      </c>
      <c r="E260" s="412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135</v>
      </c>
      <c r="M260" s="38" t="s">
        <v>86</v>
      </c>
      <c r="N260" s="38"/>
      <c r="O260" s="37">
        <v>180</v>
      </c>
      <c r="P260" s="5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414"/>
      <c r="R260" s="414"/>
      <c r="S260" s="414"/>
      <c r="T260" s="41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1" t="s">
        <v>289</v>
      </c>
      <c r="AG260" s="81"/>
      <c r="AJ260" s="87" t="s">
        <v>136</v>
      </c>
      <c r="AK260" s="87">
        <v>12</v>
      </c>
      <c r="BB260" s="272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405</v>
      </c>
      <c r="B261" s="63" t="s">
        <v>406</v>
      </c>
      <c r="C261" s="36">
        <v>4301070991</v>
      </c>
      <c r="D261" s="412">
        <v>4607111038180</v>
      </c>
      <c r="E261" s="412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1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414"/>
      <c r="R261" s="414"/>
      <c r="S261" s="414"/>
      <c r="T261" s="415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3" t="s">
        <v>407</v>
      </c>
      <c r="AG261" s="81"/>
      <c r="AJ261" s="87" t="s">
        <v>89</v>
      </c>
      <c r="AK261" s="87">
        <v>1</v>
      </c>
      <c r="BB261" s="274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19"/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20"/>
      <c r="P262" s="416" t="s">
        <v>40</v>
      </c>
      <c r="Q262" s="417"/>
      <c r="R262" s="417"/>
      <c r="S262" s="417"/>
      <c r="T262" s="417"/>
      <c r="U262" s="417"/>
      <c r="V262" s="418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419"/>
      <c r="B263" s="419"/>
      <c r="C263" s="419"/>
      <c r="D263" s="419"/>
      <c r="E263" s="419"/>
      <c r="F263" s="419"/>
      <c r="G263" s="419"/>
      <c r="H263" s="419"/>
      <c r="I263" s="419"/>
      <c r="J263" s="419"/>
      <c r="K263" s="419"/>
      <c r="L263" s="419"/>
      <c r="M263" s="419"/>
      <c r="N263" s="419"/>
      <c r="O263" s="420"/>
      <c r="P263" s="416" t="s">
        <v>40</v>
      </c>
      <c r="Q263" s="417"/>
      <c r="R263" s="417"/>
      <c r="S263" s="417"/>
      <c r="T263" s="417"/>
      <c r="U263" s="417"/>
      <c r="V263" s="418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409" t="s">
        <v>408</v>
      </c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09"/>
      <c r="P264" s="409"/>
      <c r="Q264" s="409"/>
      <c r="R264" s="409"/>
      <c r="S264" s="409"/>
      <c r="T264" s="409"/>
      <c r="U264" s="409"/>
      <c r="V264" s="409"/>
      <c r="W264" s="409"/>
      <c r="X264" s="409"/>
      <c r="Y264" s="409"/>
      <c r="Z264" s="409"/>
      <c r="AA264" s="54"/>
      <c r="AB264" s="54"/>
      <c r="AC264" s="54"/>
    </row>
    <row r="265" spans="1:68" ht="16.5" customHeight="1" x14ac:dyDescent="0.25">
      <c r="A265" s="410" t="s">
        <v>409</v>
      </c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0"/>
      <c r="M265" s="410"/>
      <c r="N265" s="410"/>
      <c r="O265" s="410"/>
      <c r="P265" s="410"/>
      <c r="Q265" s="410"/>
      <c r="R265" s="410"/>
      <c r="S265" s="410"/>
      <c r="T265" s="410"/>
      <c r="U265" s="410"/>
      <c r="V265" s="410"/>
      <c r="W265" s="410"/>
      <c r="X265" s="410"/>
      <c r="Y265" s="410"/>
      <c r="Z265" s="410"/>
      <c r="AA265" s="65"/>
      <c r="AB265" s="65"/>
      <c r="AC265" s="82"/>
    </row>
    <row r="266" spans="1:68" ht="14.25" customHeight="1" x14ac:dyDescent="0.25">
      <c r="A266" s="411" t="s">
        <v>410</v>
      </c>
      <c r="B266" s="411"/>
      <c r="C266" s="411"/>
      <c r="D266" s="411"/>
      <c r="E266" s="411"/>
      <c r="F266" s="411"/>
      <c r="G266" s="411"/>
      <c r="H266" s="411"/>
      <c r="I266" s="411"/>
      <c r="J266" s="411"/>
      <c r="K266" s="411"/>
      <c r="L266" s="411"/>
      <c r="M266" s="411"/>
      <c r="N266" s="411"/>
      <c r="O266" s="411"/>
      <c r="P266" s="411"/>
      <c r="Q266" s="411"/>
      <c r="R266" s="411"/>
      <c r="S266" s="411"/>
      <c r="T266" s="411"/>
      <c r="U266" s="411"/>
      <c r="V266" s="411"/>
      <c r="W266" s="411"/>
      <c r="X266" s="411"/>
      <c r="Y266" s="411"/>
      <c r="Z266" s="411"/>
      <c r="AA266" s="66"/>
      <c r="AB266" s="66"/>
      <c r="AC266" s="83"/>
    </row>
    <row r="267" spans="1:68" ht="27" customHeight="1" x14ac:dyDescent="0.25">
      <c r="A267" s="63" t="s">
        <v>411</v>
      </c>
      <c r="B267" s="63" t="s">
        <v>412</v>
      </c>
      <c r="C267" s="36">
        <v>4301133004</v>
      </c>
      <c r="D267" s="412">
        <v>4607111039774</v>
      </c>
      <c r="E267" s="412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97</v>
      </c>
      <c r="L267" s="37" t="s">
        <v>88</v>
      </c>
      <c r="M267" s="38" t="s">
        <v>86</v>
      </c>
      <c r="N267" s="38"/>
      <c r="O267" s="37">
        <v>180</v>
      </c>
      <c r="P267" s="513" t="s">
        <v>413</v>
      </c>
      <c r="Q267" s="414"/>
      <c r="R267" s="414"/>
      <c r="S267" s="414"/>
      <c r="T267" s="415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5" t="s">
        <v>414</v>
      </c>
      <c r="AG267" s="81"/>
      <c r="AJ267" s="87" t="s">
        <v>89</v>
      </c>
      <c r="AK267" s="87">
        <v>1</v>
      </c>
      <c r="BB267" s="276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19"/>
      <c r="N268" s="419"/>
      <c r="O268" s="420"/>
      <c r="P268" s="416" t="s">
        <v>40</v>
      </c>
      <c r="Q268" s="417"/>
      <c r="R268" s="417"/>
      <c r="S268" s="417"/>
      <c r="T268" s="417"/>
      <c r="U268" s="417"/>
      <c r="V268" s="418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19"/>
      <c r="B269" s="419"/>
      <c r="C269" s="419"/>
      <c r="D269" s="419"/>
      <c r="E269" s="419"/>
      <c r="F269" s="419"/>
      <c r="G269" s="419"/>
      <c r="H269" s="419"/>
      <c r="I269" s="419"/>
      <c r="J269" s="419"/>
      <c r="K269" s="419"/>
      <c r="L269" s="419"/>
      <c r="M269" s="419"/>
      <c r="N269" s="419"/>
      <c r="O269" s="420"/>
      <c r="P269" s="416" t="s">
        <v>40</v>
      </c>
      <c r="Q269" s="417"/>
      <c r="R269" s="417"/>
      <c r="S269" s="417"/>
      <c r="T269" s="417"/>
      <c r="U269" s="417"/>
      <c r="V269" s="418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411" t="s">
        <v>159</v>
      </c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1"/>
      <c r="P270" s="411"/>
      <c r="Q270" s="411"/>
      <c r="R270" s="411"/>
      <c r="S270" s="411"/>
      <c r="T270" s="411"/>
      <c r="U270" s="411"/>
      <c r="V270" s="411"/>
      <c r="W270" s="411"/>
      <c r="X270" s="411"/>
      <c r="Y270" s="411"/>
      <c r="Z270" s="411"/>
      <c r="AA270" s="66"/>
      <c r="AB270" s="66"/>
      <c r="AC270" s="83"/>
    </row>
    <row r="271" spans="1:68" ht="37.5" customHeight="1" x14ac:dyDescent="0.25">
      <c r="A271" s="63" t="s">
        <v>415</v>
      </c>
      <c r="B271" s="63" t="s">
        <v>416</v>
      </c>
      <c r="C271" s="36">
        <v>4301135400</v>
      </c>
      <c r="D271" s="412">
        <v>4607111039361</v>
      </c>
      <c r="E271" s="412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97</v>
      </c>
      <c r="L271" s="37" t="s">
        <v>88</v>
      </c>
      <c r="M271" s="38" t="s">
        <v>86</v>
      </c>
      <c r="N271" s="38"/>
      <c r="O271" s="37">
        <v>180</v>
      </c>
      <c r="P271" s="5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414"/>
      <c r="R271" s="414"/>
      <c r="S271" s="414"/>
      <c r="T271" s="415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7" t="s">
        <v>414</v>
      </c>
      <c r="AG271" s="81"/>
      <c r="AJ271" s="87" t="s">
        <v>89</v>
      </c>
      <c r="AK271" s="87">
        <v>1</v>
      </c>
      <c r="BB271" s="278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19"/>
      <c r="B272" s="419"/>
      <c r="C272" s="419"/>
      <c r="D272" s="419"/>
      <c r="E272" s="419"/>
      <c r="F272" s="419"/>
      <c r="G272" s="419"/>
      <c r="H272" s="419"/>
      <c r="I272" s="419"/>
      <c r="J272" s="419"/>
      <c r="K272" s="419"/>
      <c r="L272" s="419"/>
      <c r="M272" s="419"/>
      <c r="N272" s="419"/>
      <c r="O272" s="420"/>
      <c r="P272" s="416" t="s">
        <v>40</v>
      </c>
      <c r="Q272" s="417"/>
      <c r="R272" s="417"/>
      <c r="S272" s="417"/>
      <c r="T272" s="417"/>
      <c r="U272" s="417"/>
      <c r="V272" s="418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19"/>
      <c r="B273" s="419"/>
      <c r="C273" s="419"/>
      <c r="D273" s="419"/>
      <c r="E273" s="419"/>
      <c r="F273" s="419"/>
      <c r="G273" s="419"/>
      <c r="H273" s="419"/>
      <c r="I273" s="419"/>
      <c r="J273" s="419"/>
      <c r="K273" s="419"/>
      <c r="L273" s="419"/>
      <c r="M273" s="419"/>
      <c r="N273" s="419"/>
      <c r="O273" s="420"/>
      <c r="P273" s="416" t="s">
        <v>40</v>
      </c>
      <c r="Q273" s="417"/>
      <c r="R273" s="417"/>
      <c r="S273" s="417"/>
      <c r="T273" s="417"/>
      <c r="U273" s="417"/>
      <c r="V273" s="418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409" t="s">
        <v>274</v>
      </c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409"/>
      <c r="AA274" s="54"/>
      <c r="AB274" s="54"/>
      <c r="AC274" s="54"/>
    </row>
    <row r="275" spans="1:68" ht="16.5" customHeight="1" x14ac:dyDescent="0.25">
      <c r="A275" s="410" t="s">
        <v>274</v>
      </c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0"/>
      <c r="O275" s="410"/>
      <c r="P275" s="410"/>
      <c r="Q275" s="410"/>
      <c r="R275" s="410"/>
      <c r="S275" s="410"/>
      <c r="T275" s="410"/>
      <c r="U275" s="410"/>
      <c r="V275" s="410"/>
      <c r="W275" s="410"/>
      <c r="X275" s="410"/>
      <c r="Y275" s="410"/>
      <c r="Z275" s="410"/>
      <c r="AA275" s="65"/>
      <c r="AB275" s="65"/>
      <c r="AC275" s="82"/>
    </row>
    <row r="276" spans="1:68" ht="14.25" customHeight="1" x14ac:dyDescent="0.25">
      <c r="A276" s="411" t="s">
        <v>82</v>
      </c>
      <c r="B276" s="411"/>
      <c r="C276" s="411"/>
      <c r="D276" s="411"/>
      <c r="E276" s="411"/>
      <c r="F276" s="411"/>
      <c r="G276" s="411"/>
      <c r="H276" s="411"/>
      <c r="I276" s="411"/>
      <c r="J276" s="411"/>
      <c r="K276" s="411"/>
      <c r="L276" s="411"/>
      <c r="M276" s="411"/>
      <c r="N276" s="411"/>
      <c r="O276" s="411"/>
      <c r="P276" s="411"/>
      <c r="Q276" s="411"/>
      <c r="R276" s="411"/>
      <c r="S276" s="411"/>
      <c r="T276" s="411"/>
      <c r="U276" s="411"/>
      <c r="V276" s="411"/>
      <c r="W276" s="411"/>
      <c r="X276" s="411"/>
      <c r="Y276" s="411"/>
      <c r="Z276" s="411"/>
      <c r="AA276" s="66"/>
      <c r="AB276" s="66"/>
      <c r="AC276" s="83"/>
    </row>
    <row r="277" spans="1:68" ht="27" customHeight="1" x14ac:dyDescent="0.25">
      <c r="A277" s="63" t="s">
        <v>417</v>
      </c>
      <c r="B277" s="63" t="s">
        <v>418</v>
      </c>
      <c r="C277" s="36">
        <v>4301071014</v>
      </c>
      <c r="D277" s="412">
        <v>4640242181264</v>
      </c>
      <c r="E277" s="412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15" t="s">
        <v>419</v>
      </c>
      <c r="Q277" s="414"/>
      <c r="R277" s="414"/>
      <c r="S277" s="414"/>
      <c r="T277" s="41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9" t="s">
        <v>420</v>
      </c>
      <c r="AG277" s="81"/>
      <c r="AJ277" s="87" t="s">
        <v>89</v>
      </c>
      <c r="AK277" s="87">
        <v>1</v>
      </c>
      <c r="BB277" s="280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421</v>
      </c>
      <c r="B278" s="63" t="s">
        <v>422</v>
      </c>
      <c r="C278" s="36">
        <v>4301071021</v>
      </c>
      <c r="D278" s="412">
        <v>4640242181325</v>
      </c>
      <c r="E278" s="412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16" t="s">
        <v>423</v>
      </c>
      <c r="Q278" s="414"/>
      <c r="R278" s="414"/>
      <c r="S278" s="414"/>
      <c r="T278" s="41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1" t="s">
        <v>420</v>
      </c>
      <c r="AG278" s="81"/>
      <c r="AJ278" s="87" t="s">
        <v>89</v>
      </c>
      <c r="AK278" s="87">
        <v>1</v>
      </c>
      <c r="BB278" s="282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424</v>
      </c>
      <c r="B279" s="63" t="s">
        <v>425</v>
      </c>
      <c r="C279" s="36">
        <v>4301070993</v>
      </c>
      <c r="D279" s="412">
        <v>4640242180670</v>
      </c>
      <c r="E279" s="412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17" t="s">
        <v>426</v>
      </c>
      <c r="Q279" s="414"/>
      <c r="R279" s="414"/>
      <c r="S279" s="414"/>
      <c r="T279" s="415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3" t="s">
        <v>427</v>
      </c>
      <c r="AG279" s="81"/>
      <c r="AJ279" s="87" t="s">
        <v>89</v>
      </c>
      <c r="AK279" s="87">
        <v>1</v>
      </c>
      <c r="BB279" s="284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20"/>
      <c r="P280" s="416" t="s">
        <v>40</v>
      </c>
      <c r="Q280" s="417"/>
      <c r="R280" s="417"/>
      <c r="S280" s="417"/>
      <c r="T280" s="417"/>
      <c r="U280" s="417"/>
      <c r="V280" s="418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419"/>
      <c r="B281" s="419"/>
      <c r="C281" s="419"/>
      <c r="D281" s="419"/>
      <c r="E281" s="419"/>
      <c r="F281" s="419"/>
      <c r="G281" s="419"/>
      <c r="H281" s="419"/>
      <c r="I281" s="419"/>
      <c r="J281" s="419"/>
      <c r="K281" s="419"/>
      <c r="L281" s="419"/>
      <c r="M281" s="419"/>
      <c r="N281" s="419"/>
      <c r="O281" s="420"/>
      <c r="P281" s="416" t="s">
        <v>40</v>
      </c>
      <c r="Q281" s="417"/>
      <c r="R281" s="417"/>
      <c r="S281" s="417"/>
      <c r="T281" s="417"/>
      <c r="U281" s="417"/>
      <c r="V281" s="418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411" t="s">
        <v>183</v>
      </c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1"/>
      <c r="N282" s="411"/>
      <c r="O282" s="411"/>
      <c r="P282" s="411"/>
      <c r="Q282" s="411"/>
      <c r="R282" s="411"/>
      <c r="S282" s="411"/>
      <c r="T282" s="411"/>
      <c r="U282" s="411"/>
      <c r="V282" s="411"/>
      <c r="W282" s="411"/>
      <c r="X282" s="411"/>
      <c r="Y282" s="411"/>
      <c r="Z282" s="411"/>
      <c r="AA282" s="66"/>
      <c r="AB282" s="66"/>
      <c r="AC282" s="83"/>
    </row>
    <row r="283" spans="1:68" ht="27" customHeight="1" x14ac:dyDescent="0.25">
      <c r="A283" s="63" t="s">
        <v>428</v>
      </c>
      <c r="B283" s="63" t="s">
        <v>429</v>
      </c>
      <c r="C283" s="36">
        <v>4301131019</v>
      </c>
      <c r="D283" s="412">
        <v>4640242180427</v>
      </c>
      <c r="E283" s="412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174</v>
      </c>
      <c r="L283" s="37" t="s">
        <v>135</v>
      </c>
      <c r="M283" s="38" t="s">
        <v>86</v>
      </c>
      <c r="N283" s="38"/>
      <c r="O283" s="37">
        <v>180</v>
      </c>
      <c r="P283" s="51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414"/>
      <c r="R283" s="414"/>
      <c r="S283" s="414"/>
      <c r="T283" s="415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430</v>
      </c>
      <c r="AG283" s="81"/>
      <c r="AJ283" s="87" t="s">
        <v>136</v>
      </c>
      <c r="AK283" s="87">
        <v>18</v>
      </c>
      <c r="BB283" s="286" t="s">
        <v>96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19"/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20"/>
      <c r="P284" s="416" t="s">
        <v>40</v>
      </c>
      <c r="Q284" s="417"/>
      <c r="R284" s="417"/>
      <c r="S284" s="417"/>
      <c r="T284" s="417"/>
      <c r="U284" s="417"/>
      <c r="V284" s="418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419"/>
      <c r="B285" s="419"/>
      <c r="C285" s="419"/>
      <c r="D285" s="419"/>
      <c r="E285" s="419"/>
      <c r="F285" s="419"/>
      <c r="G285" s="419"/>
      <c r="H285" s="419"/>
      <c r="I285" s="419"/>
      <c r="J285" s="419"/>
      <c r="K285" s="419"/>
      <c r="L285" s="419"/>
      <c r="M285" s="419"/>
      <c r="N285" s="419"/>
      <c r="O285" s="420"/>
      <c r="P285" s="416" t="s">
        <v>40</v>
      </c>
      <c r="Q285" s="417"/>
      <c r="R285" s="417"/>
      <c r="S285" s="417"/>
      <c r="T285" s="417"/>
      <c r="U285" s="417"/>
      <c r="V285" s="418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411" t="s">
        <v>91</v>
      </c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1"/>
      <c r="N286" s="411"/>
      <c r="O286" s="411"/>
      <c r="P286" s="411"/>
      <c r="Q286" s="411"/>
      <c r="R286" s="411"/>
      <c r="S286" s="411"/>
      <c r="T286" s="411"/>
      <c r="U286" s="411"/>
      <c r="V286" s="411"/>
      <c r="W286" s="411"/>
      <c r="X286" s="411"/>
      <c r="Y286" s="411"/>
      <c r="Z286" s="411"/>
      <c r="AA286" s="66"/>
      <c r="AB286" s="66"/>
      <c r="AC286" s="83"/>
    </row>
    <row r="287" spans="1:68" ht="27" customHeight="1" x14ac:dyDescent="0.25">
      <c r="A287" s="63" t="s">
        <v>431</v>
      </c>
      <c r="B287" s="63" t="s">
        <v>432</v>
      </c>
      <c r="C287" s="36">
        <v>4301132080</v>
      </c>
      <c r="D287" s="412">
        <v>4640242180397</v>
      </c>
      <c r="E287" s="412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135</v>
      </c>
      <c r="M287" s="38" t="s">
        <v>86</v>
      </c>
      <c r="N287" s="38"/>
      <c r="O287" s="37">
        <v>180</v>
      </c>
      <c r="P287" s="51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414"/>
      <c r="R287" s="414"/>
      <c r="S287" s="414"/>
      <c r="T287" s="41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7" t="s">
        <v>433</v>
      </c>
      <c r="AG287" s="81"/>
      <c r="AJ287" s="87" t="s">
        <v>136</v>
      </c>
      <c r="AK287" s="87">
        <v>12</v>
      </c>
      <c r="BB287" s="288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434</v>
      </c>
      <c r="B288" s="63" t="s">
        <v>435</v>
      </c>
      <c r="C288" s="36">
        <v>4301132104</v>
      </c>
      <c r="D288" s="412">
        <v>4640242181219</v>
      </c>
      <c r="E288" s="412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174</v>
      </c>
      <c r="L288" s="37" t="s">
        <v>88</v>
      </c>
      <c r="M288" s="38" t="s">
        <v>86</v>
      </c>
      <c r="N288" s="38"/>
      <c r="O288" s="37">
        <v>180</v>
      </c>
      <c r="P288" s="520" t="s">
        <v>436</v>
      </c>
      <c r="Q288" s="414"/>
      <c r="R288" s="414"/>
      <c r="S288" s="414"/>
      <c r="T288" s="415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9" t="s">
        <v>433</v>
      </c>
      <c r="AG288" s="81"/>
      <c r="AJ288" s="87" t="s">
        <v>89</v>
      </c>
      <c r="AK288" s="87">
        <v>1</v>
      </c>
      <c r="BB288" s="290" t="s">
        <v>96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19"/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20"/>
      <c r="P289" s="416" t="s">
        <v>40</v>
      </c>
      <c r="Q289" s="417"/>
      <c r="R289" s="417"/>
      <c r="S289" s="417"/>
      <c r="T289" s="417"/>
      <c r="U289" s="417"/>
      <c r="V289" s="418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419"/>
      <c r="B290" s="419"/>
      <c r="C290" s="419"/>
      <c r="D290" s="419"/>
      <c r="E290" s="419"/>
      <c r="F290" s="419"/>
      <c r="G290" s="419"/>
      <c r="H290" s="419"/>
      <c r="I290" s="419"/>
      <c r="J290" s="419"/>
      <c r="K290" s="419"/>
      <c r="L290" s="419"/>
      <c r="M290" s="419"/>
      <c r="N290" s="419"/>
      <c r="O290" s="420"/>
      <c r="P290" s="416" t="s">
        <v>40</v>
      </c>
      <c r="Q290" s="417"/>
      <c r="R290" s="417"/>
      <c r="S290" s="417"/>
      <c r="T290" s="417"/>
      <c r="U290" s="417"/>
      <c r="V290" s="418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411" t="s">
        <v>155</v>
      </c>
      <c r="B291" s="411"/>
      <c r="C291" s="411"/>
      <c r="D291" s="411"/>
      <c r="E291" s="411"/>
      <c r="F291" s="411"/>
      <c r="G291" s="411"/>
      <c r="H291" s="411"/>
      <c r="I291" s="411"/>
      <c r="J291" s="411"/>
      <c r="K291" s="411"/>
      <c r="L291" s="411"/>
      <c r="M291" s="411"/>
      <c r="N291" s="411"/>
      <c r="O291" s="411"/>
      <c r="P291" s="411"/>
      <c r="Q291" s="411"/>
      <c r="R291" s="411"/>
      <c r="S291" s="411"/>
      <c r="T291" s="411"/>
      <c r="U291" s="411"/>
      <c r="V291" s="411"/>
      <c r="W291" s="411"/>
      <c r="X291" s="411"/>
      <c r="Y291" s="411"/>
      <c r="Z291" s="411"/>
      <c r="AA291" s="66"/>
      <c r="AB291" s="66"/>
      <c r="AC291" s="83"/>
    </row>
    <row r="292" spans="1:68" ht="27" customHeight="1" x14ac:dyDescent="0.25">
      <c r="A292" s="63" t="s">
        <v>437</v>
      </c>
      <c r="B292" s="63" t="s">
        <v>438</v>
      </c>
      <c r="C292" s="36">
        <v>4301136028</v>
      </c>
      <c r="D292" s="412">
        <v>4640242180304</v>
      </c>
      <c r="E292" s="412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97</v>
      </c>
      <c r="L292" s="37" t="s">
        <v>135</v>
      </c>
      <c r="M292" s="38" t="s">
        <v>86</v>
      </c>
      <c r="N292" s="38"/>
      <c r="O292" s="37">
        <v>180</v>
      </c>
      <c r="P292" s="521" t="s">
        <v>439</v>
      </c>
      <c r="Q292" s="414"/>
      <c r="R292" s="414"/>
      <c r="S292" s="414"/>
      <c r="T292" s="41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91" t="s">
        <v>440</v>
      </c>
      <c r="AG292" s="81"/>
      <c r="AJ292" s="87" t="s">
        <v>136</v>
      </c>
      <c r="AK292" s="87">
        <v>14</v>
      </c>
      <c r="BB292" s="292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441</v>
      </c>
      <c r="B293" s="63" t="s">
        <v>442</v>
      </c>
      <c r="C293" s="36">
        <v>4301136026</v>
      </c>
      <c r="D293" s="412">
        <v>4640242180236</v>
      </c>
      <c r="E293" s="412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135</v>
      </c>
      <c r="M293" s="38" t="s">
        <v>86</v>
      </c>
      <c r="N293" s="38"/>
      <c r="O293" s="37">
        <v>180</v>
      </c>
      <c r="P293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414"/>
      <c r="R293" s="414"/>
      <c r="S293" s="414"/>
      <c r="T293" s="415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93" t="s">
        <v>440</v>
      </c>
      <c r="AG293" s="81"/>
      <c r="AJ293" s="87" t="s">
        <v>136</v>
      </c>
      <c r="AK293" s="87">
        <v>12</v>
      </c>
      <c r="BB293" s="294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443</v>
      </c>
      <c r="B294" s="63" t="s">
        <v>444</v>
      </c>
      <c r="C294" s="36">
        <v>4301136029</v>
      </c>
      <c r="D294" s="412">
        <v>4640242180410</v>
      </c>
      <c r="E294" s="412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97</v>
      </c>
      <c r="L294" s="37" t="s">
        <v>88</v>
      </c>
      <c r="M294" s="38" t="s">
        <v>86</v>
      </c>
      <c r="N294" s="38"/>
      <c r="O294" s="37">
        <v>180</v>
      </c>
      <c r="P294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414"/>
      <c r="R294" s="414"/>
      <c r="S294" s="414"/>
      <c r="T294" s="415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5" t="s">
        <v>440</v>
      </c>
      <c r="AG294" s="81"/>
      <c r="AJ294" s="87" t="s">
        <v>89</v>
      </c>
      <c r="AK294" s="87">
        <v>1</v>
      </c>
      <c r="BB294" s="296" t="s">
        <v>96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19"/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20"/>
      <c r="P295" s="416" t="s">
        <v>40</v>
      </c>
      <c r="Q295" s="417"/>
      <c r="R295" s="417"/>
      <c r="S295" s="417"/>
      <c r="T295" s="417"/>
      <c r="U295" s="417"/>
      <c r="V295" s="418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19"/>
      <c r="B296" s="419"/>
      <c r="C296" s="419"/>
      <c r="D296" s="419"/>
      <c r="E296" s="419"/>
      <c r="F296" s="419"/>
      <c r="G296" s="419"/>
      <c r="H296" s="419"/>
      <c r="I296" s="419"/>
      <c r="J296" s="419"/>
      <c r="K296" s="419"/>
      <c r="L296" s="419"/>
      <c r="M296" s="419"/>
      <c r="N296" s="419"/>
      <c r="O296" s="420"/>
      <c r="P296" s="416" t="s">
        <v>40</v>
      </c>
      <c r="Q296" s="417"/>
      <c r="R296" s="417"/>
      <c r="S296" s="417"/>
      <c r="T296" s="417"/>
      <c r="U296" s="417"/>
      <c r="V296" s="418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411" t="s">
        <v>159</v>
      </c>
      <c r="B297" s="411"/>
      <c r="C297" s="411"/>
      <c r="D297" s="411"/>
      <c r="E297" s="411"/>
      <c r="F297" s="411"/>
      <c r="G297" s="411"/>
      <c r="H297" s="411"/>
      <c r="I297" s="411"/>
      <c r="J297" s="411"/>
      <c r="K297" s="411"/>
      <c r="L297" s="411"/>
      <c r="M297" s="411"/>
      <c r="N297" s="411"/>
      <c r="O297" s="411"/>
      <c r="P297" s="411"/>
      <c r="Q297" s="411"/>
      <c r="R297" s="411"/>
      <c r="S297" s="411"/>
      <c r="T297" s="411"/>
      <c r="U297" s="411"/>
      <c r="V297" s="411"/>
      <c r="W297" s="411"/>
      <c r="X297" s="411"/>
      <c r="Y297" s="411"/>
      <c r="Z297" s="411"/>
      <c r="AA297" s="66"/>
      <c r="AB297" s="66"/>
      <c r="AC297" s="83"/>
    </row>
    <row r="298" spans="1:68" ht="37.5" customHeight="1" x14ac:dyDescent="0.25">
      <c r="A298" s="63" t="s">
        <v>445</v>
      </c>
      <c r="B298" s="63" t="s">
        <v>446</v>
      </c>
      <c r="C298" s="36">
        <v>4301135504</v>
      </c>
      <c r="D298" s="412">
        <v>4640242181554</v>
      </c>
      <c r="E298" s="412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524" t="s">
        <v>447</v>
      </c>
      <c r="Q298" s="414"/>
      <c r="R298" s="414"/>
      <c r="S298" s="414"/>
      <c r="T298" s="41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8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7" t="s">
        <v>448</v>
      </c>
      <c r="AG298" s="81"/>
      <c r="AJ298" s="87" t="s">
        <v>89</v>
      </c>
      <c r="AK298" s="87">
        <v>1</v>
      </c>
      <c r="BB298" s="298" t="s">
        <v>96</v>
      </c>
      <c r="BM298" s="81">
        <f t="shared" ref="BM298:BM318" si="25">IFERROR(X298*I298,"0")</f>
        <v>0</v>
      </c>
      <c r="BN298" s="81">
        <f t="shared" ref="BN298:BN318" si="26">IFERROR(Y298*I298,"0")</f>
        <v>0</v>
      </c>
      <c r="BO298" s="81">
        <f t="shared" ref="BO298:BO318" si="27">IFERROR(X298/J298,"0")</f>
        <v>0</v>
      </c>
      <c r="BP298" s="81">
        <f t="shared" ref="BP298:BP318" si="28">IFERROR(Y298/J298,"0")</f>
        <v>0</v>
      </c>
    </row>
    <row r="299" spans="1:68" ht="27" customHeight="1" x14ac:dyDescent="0.25">
      <c r="A299" s="63" t="s">
        <v>449</v>
      </c>
      <c r="B299" s="63" t="s">
        <v>450</v>
      </c>
      <c r="C299" s="36">
        <v>4301135394</v>
      </c>
      <c r="D299" s="412">
        <v>4640242181561</v>
      </c>
      <c r="E299" s="412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97</v>
      </c>
      <c r="L299" s="37" t="s">
        <v>135</v>
      </c>
      <c r="M299" s="38" t="s">
        <v>86</v>
      </c>
      <c r="N299" s="38"/>
      <c r="O299" s="37">
        <v>180</v>
      </c>
      <c r="P299" s="525" t="s">
        <v>451</v>
      </c>
      <c r="Q299" s="414"/>
      <c r="R299" s="414"/>
      <c r="S299" s="414"/>
      <c r="T299" s="41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9" t="s">
        <v>452</v>
      </c>
      <c r="AG299" s="81"/>
      <c r="AJ299" s="87" t="s">
        <v>136</v>
      </c>
      <c r="AK299" s="87">
        <v>14</v>
      </c>
      <c r="BB299" s="300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453</v>
      </c>
      <c r="B300" s="63" t="s">
        <v>454</v>
      </c>
      <c r="C300" s="36">
        <v>4301135374</v>
      </c>
      <c r="D300" s="412">
        <v>4640242181424</v>
      </c>
      <c r="E300" s="412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414"/>
      <c r="R300" s="414"/>
      <c r="S300" s="414"/>
      <c r="T300" s="415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01" t="s">
        <v>448</v>
      </c>
      <c r="AG300" s="81"/>
      <c r="AJ300" s="87" t="s">
        <v>89</v>
      </c>
      <c r="AK300" s="87">
        <v>1</v>
      </c>
      <c r="BB300" s="302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455</v>
      </c>
      <c r="B301" s="63" t="s">
        <v>456</v>
      </c>
      <c r="C301" s="36">
        <v>4301135320</v>
      </c>
      <c r="D301" s="412">
        <v>4640242181592</v>
      </c>
      <c r="E301" s="412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27" t="s">
        <v>457</v>
      </c>
      <c r="Q301" s="414"/>
      <c r="R301" s="414"/>
      <c r="S301" s="414"/>
      <c r="T301" s="415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303" t="s">
        <v>458</v>
      </c>
      <c r="AG301" s="81"/>
      <c r="AJ301" s="87" t="s">
        <v>89</v>
      </c>
      <c r="AK301" s="87">
        <v>1</v>
      </c>
      <c r="BB301" s="304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459</v>
      </c>
      <c r="B302" s="63" t="s">
        <v>460</v>
      </c>
      <c r="C302" s="36">
        <v>4301135552</v>
      </c>
      <c r="D302" s="412">
        <v>4640242181431</v>
      </c>
      <c r="E302" s="412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8" t="s">
        <v>461</v>
      </c>
      <c r="Q302" s="414"/>
      <c r="R302" s="414"/>
      <c r="S302" s="414"/>
      <c r="T302" s="415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5" t="s">
        <v>462</v>
      </c>
      <c r="AG302" s="81"/>
      <c r="AJ302" s="87" t="s">
        <v>89</v>
      </c>
      <c r="AK302" s="87">
        <v>1</v>
      </c>
      <c r="BB302" s="306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463</v>
      </c>
      <c r="B303" s="63" t="s">
        <v>464</v>
      </c>
      <c r="C303" s="36">
        <v>4301135405</v>
      </c>
      <c r="D303" s="412">
        <v>4640242181523</v>
      </c>
      <c r="E303" s="412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5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414"/>
      <c r="R303" s="414"/>
      <c r="S303" s="414"/>
      <c r="T303" s="415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7" t="s">
        <v>452</v>
      </c>
      <c r="AG303" s="81"/>
      <c r="AJ303" s="87" t="s">
        <v>89</v>
      </c>
      <c r="AK303" s="87">
        <v>1</v>
      </c>
      <c r="BB303" s="308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465</v>
      </c>
      <c r="B304" s="63" t="s">
        <v>466</v>
      </c>
      <c r="C304" s="36">
        <v>4301135404</v>
      </c>
      <c r="D304" s="412">
        <v>4640242181516</v>
      </c>
      <c r="E304" s="412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530" t="s">
        <v>467</v>
      </c>
      <c r="Q304" s="414"/>
      <c r="R304" s="414"/>
      <c r="S304" s="414"/>
      <c r="T304" s="415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9" t="s">
        <v>462</v>
      </c>
      <c r="AG304" s="81"/>
      <c r="AJ304" s="87" t="s">
        <v>89</v>
      </c>
      <c r="AK304" s="87">
        <v>1</v>
      </c>
      <c r="BB304" s="310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468</v>
      </c>
      <c r="B305" s="63" t="s">
        <v>469</v>
      </c>
      <c r="C305" s="36">
        <v>4301135375</v>
      </c>
      <c r="D305" s="412">
        <v>4640242181486</v>
      </c>
      <c r="E305" s="412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135</v>
      </c>
      <c r="M305" s="38" t="s">
        <v>86</v>
      </c>
      <c r="N305" s="38"/>
      <c r="O305" s="37">
        <v>180</v>
      </c>
      <c r="P305" s="5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414"/>
      <c r="R305" s="414"/>
      <c r="S305" s="414"/>
      <c r="T305" s="415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1" t="s">
        <v>448</v>
      </c>
      <c r="AG305" s="81"/>
      <c r="AJ305" s="87" t="s">
        <v>136</v>
      </c>
      <c r="AK305" s="87">
        <v>14</v>
      </c>
      <c r="BB305" s="312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470</v>
      </c>
      <c r="B306" s="63" t="s">
        <v>471</v>
      </c>
      <c r="C306" s="36">
        <v>4301135402</v>
      </c>
      <c r="D306" s="412">
        <v>4640242181493</v>
      </c>
      <c r="E306" s="412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532" t="s">
        <v>472</v>
      </c>
      <c r="Q306" s="414"/>
      <c r="R306" s="414"/>
      <c r="S306" s="414"/>
      <c r="T306" s="415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3" t="s">
        <v>448</v>
      </c>
      <c r="AG306" s="81"/>
      <c r="AJ306" s="87" t="s">
        <v>89</v>
      </c>
      <c r="AK306" s="87">
        <v>1</v>
      </c>
      <c r="BB306" s="314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473</v>
      </c>
      <c r="B307" s="63" t="s">
        <v>474</v>
      </c>
      <c r="C307" s="36">
        <v>4301135403</v>
      </c>
      <c r="D307" s="412">
        <v>4640242181509</v>
      </c>
      <c r="E307" s="412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53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414"/>
      <c r="R307" s="414"/>
      <c r="S307" s="414"/>
      <c r="T307" s="41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5" t="s">
        <v>448</v>
      </c>
      <c r="AG307" s="81"/>
      <c r="AJ307" s="87" t="s">
        <v>89</v>
      </c>
      <c r="AK307" s="87">
        <v>1</v>
      </c>
      <c r="BB307" s="316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475</v>
      </c>
      <c r="B308" s="63" t="s">
        <v>476</v>
      </c>
      <c r="C308" s="36">
        <v>4301135304</v>
      </c>
      <c r="D308" s="412">
        <v>4640242181240</v>
      </c>
      <c r="E308" s="412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534" t="s">
        <v>477</v>
      </c>
      <c r="Q308" s="414"/>
      <c r="R308" s="414"/>
      <c r="S308" s="414"/>
      <c r="T308" s="41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7" t="s">
        <v>448</v>
      </c>
      <c r="AG308" s="81"/>
      <c r="AJ308" s="87" t="s">
        <v>89</v>
      </c>
      <c r="AK308" s="87">
        <v>1</v>
      </c>
      <c r="BB308" s="318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478</v>
      </c>
      <c r="B309" s="63" t="s">
        <v>479</v>
      </c>
      <c r="C309" s="36">
        <v>4301135310</v>
      </c>
      <c r="D309" s="412">
        <v>4640242181318</v>
      </c>
      <c r="E309" s="412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535" t="s">
        <v>480</v>
      </c>
      <c r="Q309" s="414"/>
      <c r="R309" s="414"/>
      <c r="S309" s="414"/>
      <c r="T309" s="41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9" t="s">
        <v>452</v>
      </c>
      <c r="AG309" s="81"/>
      <c r="AJ309" s="87" t="s">
        <v>89</v>
      </c>
      <c r="AK309" s="87">
        <v>1</v>
      </c>
      <c r="BB309" s="320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481</v>
      </c>
      <c r="B310" s="63" t="s">
        <v>482</v>
      </c>
      <c r="C310" s="36">
        <v>4301135306</v>
      </c>
      <c r="D310" s="412">
        <v>4640242181387</v>
      </c>
      <c r="E310" s="412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174</v>
      </c>
      <c r="L310" s="37" t="s">
        <v>88</v>
      </c>
      <c r="M310" s="38" t="s">
        <v>86</v>
      </c>
      <c r="N310" s="38"/>
      <c r="O310" s="37">
        <v>180</v>
      </c>
      <c r="P310" s="536" t="s">
        <v>483</v>
      </c>
      <c r="Q310" s="414"/>
      <c r="R310" s="414"/>
      <c r="S310" s="414"/>
      <c r="T310" s="41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1" t="s">
        <v>448</v>
      </c>
      <c r="AG310" s="81"/>
      <c r="AJ310" s="87" t="s">
        <v>89</v>
      </c>
      <c r="AK310" s="87">
        <v>1</v>
      </c>
      <c r="BB310" s="322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484</v>
      </c>
      <c r="B311" s="63" t="s">
        <v>485</v>
      </c>
      <c r="C311" s="36">
        <v>4301135305</v>
      </c>
      <c r="D311" s="412">
        <v>4640242181394</v>
      </c>
      <c r="E311" s="412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174</v>
      </c>
      <c r="L311" s="37" t="s">
        <v>88</v>
      </c>
      <c r="M311" s="38" t="s">
        <v>86</v>
      </c>
      <c r="N311" s="38"/>
      <c r="O311" s="37">
        <v>180</v>
      </c>
      <c r="P311" s="537" t="s">
        <v>486</v>
      </c>
      <c r="Q311" s="414"/>
      <c r="R311" s="414"/>
      <c r="S311" s="414"/>
      <c r="T311" s="41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3" t="s">
        <v>448</v>
      </c>
      <c r="AG311" s="81"/>
      <c r="AJ311" s="87" t="s">
        <v>89</v>
      </c>
      <c r="AK311" s="87">
        <v>1</v>
      </c>
      <c r="BB311" s="324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487</v>
      </c>
      <c r="B312" s="63" t="s">
        <v>488</v>
      </c>
      <c r="C312" s="36">
        <v>4301135309</v>
      </c>
      <c r="D312" s="412">
        <v>4640242181332</v>
      </c>
      <c r="E312" s="412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174</v>
      </c>
      <c r="L312" s="37" t="s">
        <v>88</v>
      </c>
      <c r="M312" s="38" t="s">
        <v>86</v>
      </c>
      <c r="N312" s="38"/>
      <c r="O312" s="37">
        <v>180</v>
      </c>
      <c r="P312" s="538" t="s">
        <v>489</v>
      </c>
      <c r="Q312" s="414"/>
      <c r="R312" s="414"/>
      <c r="S312" s="414"/>
      <c r="T312" s="41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5" t="s">
        <v>448</v>
      </c>
      <c r="AG312" s="81"/>
      <c r="AJ312" s="87" t="s">
        <v>89</v>
      </c>
      <c r="AK312" s="87">
        <v>1</v>
      </c>
      <c r="BB312" s="326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490</v>
      </c>
      <c r="B313" s="63" t="s">
        <v>491</v>
      </c>
      <c r="C313" s="36">
        <v>4301135308</v>
      </c>
      <c r="D313" s="412">
        <v>4640242181349</v>
      </c>
      <c r="E313" s="412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174</v>
      </c>
      <c r="L313" s="37" t="s">
        <v>88</v>
      </c>
      <c r="M313" s="38" t="s">
        <v>86</v>
      </c>
      <c r="N313" s="38"/>
      <c r="O313" s="37">
        <v>180</v>
      </c>
      <c r="P313" s="539" t="s">
        <v>492</v>
      </c>
      <c r="Q313" s="414"/>
      <c r="R313" s="414"/>
      <c r="S313" s="414"/>
      <c r="T313" s="41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7" t="s">
        <v>448</v>
      </c>
      <c r="AG313" s="81"/>
      <c r="AJ313" s="87" t="s">
        <v>89</v>
      </c>
      <c r="AK313" s="87">
        <v>1</v>
      </c>
      <c r="BB313" s="328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493</v>
      </c>
      <c r="B314" s="63" t="s">
        <v>494</v>
      </c>
      <c r="C314" s="36">
        <v>4301135307</v>
      </c>
      <c r="D314" s="412">
        <v>4640242181370</v>
      </c>
      <c r="E314" s="412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174</v>
      </c>
      <c r="L314" s="37" t="s">
        <v>88</v>
      </c>
      <c r="M314" s="38" t="s">
        <v>86</v>
      </c>
      <c r="N314" s="38"/>
      <c r="O314" s="37">
        <v>180</v>
      </c>
      <c r="P314" s="540" t="s">
        <v>495</v>
      </c>
      <c r="Q314" s="414"/>
      <c r="R314" s="414"/>
      <c r="S314" s="414"/>
      <c r="T314" s="41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9" t="s">
        <v>496</v>
      </c>
      <c r="AG314" s="81"/>
      <c r="AJ314" s="87" t="s">
        <v>89</v>
      </c>
      <c r="AK314" s="87">
        <v>1</v>
      </c>
      <c r="BB314" s="330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497</v>
      </c>
      <c r="B315" s="63" t="s">
        <v>498</v>
      </c>
      <c r="C315" s="36">
        <v>4301135318</v>
      </c>
      <c r="D315" s="412">
        <v>4607111037480</v>
      </c>
      <c r="E315" s="412"/>
      <c r="F315" s="62">
        <v>1</v>
      </c>
      <c r="G315" s="37">
        <v>4</v>
      </c>
      <c r="H315" s="62">
        <v>4</v>
      </c>
      <c r="I315" s="62">
        <v>4.2724000000000002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41" t="s">
        <v>499</v>
      </c>
      <c r="Q315" s="414"/>
      <c r="R315" s="414"/>
      <c r="S315" s="414"/>
      <c r="T315" s="41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1" t="s">
        <v>500</v>
      </c>
      <c r="AG315" s="81"/>
      <c r="AJ315" s="87" t="s">
        <v>89</v>
      </c>
      <c r="AK315" s="87">
        <v>1</v>
      </c>
      <c r="BB315" s="332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501</v>
      </c>
      <c r="B316" s="63" t="s">
        <v>502</v>
      </c>
      <c r="C316" s="36">
        <v>4301135319</v>
      </c>
      <c r="D316" s="412">
        <v>4607111037473</v>
      </c>
      <c r="E316" s="412"/>
      <c r="F316" s="62">
        <v>1</v>
      </c>
      <c r="G316" s="37">
        <v>4</v>
      </c>
      <c r="H316" s="62">
        <v>4</v>
      </c>
      <c r="I316" s="62">
        <v>4.2300000000000004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42" t="s">
        <v>503</v>
      </c>
      <c r="Q316" s="414"/>
      <c r="R316" s="414"/>
      <c r="S316" s="414"/>
      <c r="T316" s="41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3" t="s">
        <v>504</v>
      </c>
      <c r="AG316" s="81"/>
      <c r="AJ316" s="87" t="s">
        <v>89</v>
      </c>
      <c r="AK316" s="87">
        <v>1</v>
      </c>
      <c r="BB316" s="334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505</v>
      </c>
      <c r="B317" s="63" t="s">
        <v>506</v>
      </c>
      <c r="C317" s="36">
        <v>4301135198</v>
      </c>
      <c r="D317" s="412">
        <v>4640242180663</v>
      </c>
      <c r="E317" s="412"/>
      <c r="F317" s="62">
        <v>0.9</v>
      </c>
      <c r="G317" s="37">
        <v>4</v>
      </c>
      <c r="H317" s="62">
        <v>3.6</v>
      </c>
      <c r="I317" s="62">
        <v>3.83</v>
      </c>
      <c r="J317" s="37">
        <v>84</v>
      </c>
      <c r="K317" s="37" t="s">
        <v>87</v>
      </c>
      <c r="L317" s="37" t="s">
        <v>88</v>
      </c>
      <c r="M317" s="38" t="s">
        <v>86</v>
      </c>
      <c r="N317" s="38"/>
      <c r="O317" s="37">
        <v>180</v>
      </c>
      <c r="P317" s="543" t="s">
        <v>507</v>
      </c>
      <c r="Q317" s="414"/>
      <c r="R317" s="414"/>
      <c r="S317" s="414"/>
      <c r="T317" s="41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5" t="s">
        <v>508</v>
      </c>
      <c r="AG317" s="81"/>
      <c r="AJ317" s="87" t="s">
        <v>89</v>
      </c>
      <c r="AK317" s="87">
        <v>1</v>
      </c>
      <c r="BB317" s="336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509</v>
      </c>
      <c r="B318" s="63" t="s">
        <v>510</v>
      </c>
      <c r="C318" s="36">
        <v>4301135723</v>
      </c>
      <c r="D318" s="412">
        <v>4640242181783</v>
      </c>
      <c r="E318" s="412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97</v>
      </c>
      <c r="L318" s="37" t="s">
        <v>88</v>
      </c>
      <c r="M318" s="38" t="s">
        <v>86</v>
      </c>
      <c r="N318" s="38"/>
      <c r="O318" s="37">
        <v>180</v>
      </c>
      <c r="P318" s="544" t="s">
        <v>511</v>
      </c>
      <c r="Q318" s="414"/>
      <c r="R318" s="414"/>
      <c r="S318" s="414"/>
      <c r="T318" s="415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IFERROR(IF(X318="","",X318*0.00936),"")</f>
        <v>0</v>
      </c>
      <c r="AA318" s="68" t="s">
        <v>46</v>
      </c>
      <c r="AB318" s="69" t="s">
        <v>46</v>
      </c>
      <c r="AC318" s="337" t="s">
        <v>512</v>
      </c>
      <c r="AG318" s="81"/>
      <c r="AJ318" s="87" t="s">
        <v>89</v>
      </c>
      <c r="AK318" s="87">
        <v>1</v>
      </c>
      <c r="BB318" s="338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x14ac:dyDescent="0.2">
      <c r="A319" s="419"/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20"/>
      <c r="P319" s="416" t="s">
        <v>40</v>
      </c>
      <c r="Q319" s="417"/>
      <c r="R319" s="417"/>
      <c r="S319" s="417"/>
      <c r="T319" s="417"/>
      <c r="U319" s="417"/>
      <c r="V319" s="418"/>
      <c r="W319" s="42" t="s">
        <v>39</v>
      </c>
      <c r="X319" s="43">
        <f>IFERROR(SUM(X298:X318),"0")</f>
        <v>0</v>
      </c>
      <c r="Y319" s="43">
        <f>IFERROR(SUM(Y298:Y318),"0")</f>
        <v>0</v>
      </c>
      <c r="Z319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419"/>
      <c r="B320" s="419"/>
      <c r="C320" s="419"/>
      <c r="D320" s="419"/>
      <c r="E320" s="419"/>
      <c r="F320" s="419"/>
      <c r="G320" s="419"/>
      <c r="H320" s="419"/>
      <c r="I320" s="419"/>
      <c r="J320" s="419"/>
      <c r="K320" s="419"/>
      <c r="L320" s="419"/>
      <c r="M320" s="419"/>
      <c r="N320" s="419"/>
      <c r="O320" s="420"/>
      <c r="P320" s="416" t="s">
        <v>40</v>
      </c>
      <c r="Q320" s="417"/>
      <c r="R320" s="417"/>
      <c r="S320" s="417"/>
      <c r="T320" s="417"/>
      <c r="U320" s="417"/>
      <c r="V320" s="418"/>
      <c r="W320" s="42" t="s">
        <v>0</v>
      </c>
      <c r="X320" s="43">
        <f>IFERROR(SUMPRODUCT(X298:X318*H298:H318),"0")</f>
        <v>0</v>
      </c>
      <c r="Y320" s="43">
        <f>IFERROR(SUMPRODUCT(Y298:Y318*H298:H318),"0")</f>
        <v>0</v>
      </c>
      <c r="Z320" s="42"/>
      <c r="AA320" s="67"/>
      <c r="AB320" s="67"/>
      <c r="AC320" s="67"/>
    </row>
    <row r="321" spans="1:68" ht="16.5" customHeight="1" x14ac:dyDescent="0.25">
      <c r="A321" s="410" t="s">
        <v>513</v>
      </c>
      <c r="B321" s="410"/>
      <c r="C321" s="410"/>
      <c r="D321" s="410"/>
      <c r="E321" s="410"/>
      <c r="F321" s="410"/>
      <c r="G321" s="410"/>
      <c r="H321" s="410"/>
      <c r="I321" s="410"/>
      <c r="J321" s="410"/>
      <c r="K321" s="410"/>
      <c r="L321" s="410"/>
      <c r="M321" s="410"/>
      <c r="N321" s="410"/>
      <c r="O321" s="410"/>
      <c r="P321" s="410"/>
      <c r="Q321" s="410"/>
      <c r="R321" s="410"/>
      <c r="S321" s="410"/>
      <c r="T321" s="410"/>
      <c r="U321" s="410"/>
      <c r="V321" s="410"/>
      <c r="W321" s="410"/>
      <c r="X321" s="410"/>
      <c r="Y321" s="410"/>
      <c r="Z321" s="410"/>
      <c r="AA321" s="65"/>
      <c r="AB321" s="65"/>
      <c r="AC321" s="82"/>
    </row>
    <row r="322" spans="1:68" ht="14.25" customHeight="1" x14ac:dyDescent="0.25">
      <c r="A322" s="411" t="s">
        <v>159</v>
      </c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1"/>
      <c r="O322" s="411"/>
      <c r="P322" s="411"/>
      <c r="Q322" s="411"/>
      <c r="R322" s="411"/>
      <c r="S322" s="411"/>
      <c r="T322" s="411"/>
      <c r="U322" s="411"/>
      <c r="V322" s="411"/>
      <c r="W322" s="411"/>
      <c r="X322" s="411"/>
      <c r="Y322" s="411"/>
      <c r="Z322" s="411"/>
      <c r="AA322" s="66"/>
      <c r="AB322" s="66"/>
      <c r="AC322" s="83"/>
    </row>
    <row r="323" spans="1:68" ht="27" customHeight="1" x14ac:dyDescent="0.25">
      <c r="A323" s="63" t="s">
        <v>514</v>
      </c>
      <c r="B323" s="63" t="s">
        <v>515</v>
      </c>
      <c r="C323" s="36">
        <v>4301135268</v>
      </c>
      <c r="D323" s="412">
        <v>4640242181134</v>
      </c>
      <c r="E323" s="412"/>
      <c r="F323" s="62">
        <v>0.8</v>
      </c>
      <c r="G323" s="37">
        <v>5</v>
      </c>
      <c r="H323" s="62">
        <v>4</v>
      </c>
      <c r="I323" s="62">
        <v>4.2830000000000004</v>
      </c>
      <c r="J323" s="37">
        <v>84</v>
      </c>
      <c r="K323" s="37" t="s">
        <v>87</v>
      </c>
      <c r="L323" s="37" t="s">
        <v>88</v>
      </c>
      <c r="M323" s="38" t="s">
        <v>86</v>
      </c>
      <c r="N323" s="38"/>
      <c r="O323" s="37">
        <v>180</v>
      </c>
      <c r="P323" s="545" t="s">
        <v>516</v>
      </c>
      <c r="Q323" s="414"/>
      <c r="R323" s="414"/>
      <c r="S323" s="414"/>
      <c r="T323" s="415"/>
      <c r="U323" s="39" t="s">
        <v>46</v>
      </c>
      <c r="V323" s="39" t="s">
        <v>46</v>
      </c>
      <c r="W323" s="40" t="s">
        <v>39</v>
      </c>
      <c r="X323" s="58">
        <v>0</v>
      </c>
      <c r="Y323" s="55">
        <f>IFERROR(IF(X323="","",X323),"")</f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39" t="s">
        <v>517</v>
      </c>
      <c r="AG323" s="81"/>
      <c r="AJ323" s="87" t="s">
        <v>89</v>
      </c>
      <c r="AK323" s="87">
        <v>1</v>
      </c>
      <c r="BB323" s="340" t="s">
        <v>96</v>
      </c>
      <c r="BM323" s="81">
        <f>IFERROR(X323*I323,"0")</f>
        <v>0</v>
      </c>
      <c r="BN323" s="81">
        <f>IFERROR(Y323*I323,"0")</f>
        <v>0</v>
      </c>
      <c r="BO323" s="81">
        <f>IFERROR(X323/J323,"0")</f>
        <v>0</v>
      </c>
      <c r="BP323" s="81">
        <f>IFERROR(Y323/J323,"0")</f>
        <v>0</v>
      </c>
    </row>
    <row r="324" spans="1:68" x14ac:dyDescent="0.2">
      <c r="A324" s="419"/>
      <c r="B324" s="419"/>
      <c r="C324" s="419"/>
      <c r="D324" s="419"/>
      <c r="E324" s="419"/>
      <c r="F324" s="419"/>
      <c r="G324" s="419"/>
      <c r="H324" s="419"/>
      <c r="I324" s="419"/>
      <c r="J324" s="419"/>
      <c r="K324" s="419"/>
      <c r="L324" s="419"/>
      <c r="M324" s="419"/>
      <c r="N324" s="419"/>
      <c r="O324" s="420"/>
      <c r="P324" s="416" t="s">
        <v>40</v>
      </c>
      <c r="Q324" s="417"/>
      <c r="R324" s="417"/>
      <c r="S324" s="417"/>
      <c r="T324" s="417"/>
      <c r="U324" s="417"/>
      <c r="V324" s="418"/>
      <c r="W324" s="42" t="s">
        <v>39</v>
      </c>
      <c r="X324" s="43">
        <f>IFERROR(SUM(X323:X323),"0")</f>
        <v>0</v>
      </c>
      <c r="Y324" s="43">
        <f>IFERROR(SUM(Y323:Y323),"0")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419"/>
      <c r="B325" s="419"/>
      <c r="C325" s="419"/>
      <c r="D325" s="419"/>
      <c r="E325" s="419"/>
      <c r="F325" s="419"/>
      <c r="G325" s="419"/>
      <c r="H325" s="419"/>
      <c r="I325" s="419"/>
      <c r="J325" s="419"/>
      <c r="K325" s="419"/>
      <c r="L325" s="419"/>
      <c r="M325" s="419"/>
      <c r="N325" s="419"/>
      <c r="O325" s="420"/>
      <c r="P325" s="416" t="s">
        <v>40</v>
      </c>
      <c r="Q325" s="417"/>
      <c r="R325" s="417"/>
      <c r="S325" s="417"/>
      <c r="T325" s="417"/>
      <c r="U325" s="417"/>
      <c r="V325" s="418"/>
      <c r="W325" s="42" t="s">
        <v>0</v>
      </c>
      <c r="X325" s="43">
        <f>IFERROR(SUMPRODUCT(X323:X323*H323:H323),"0")</f>
        <v>0</v>
      </c>
      <c r="Y325" s="43">
        <f>IFERROR(SUMPRODUCT(Y323:Y323*H323:H323),"0")</f>
        <v>0</v>
      </c>
      <c r="Z325" s="42"/>
      <c r="AA325" s="67"/>
      <c r="AB325" s="67"/>
      <c r="AC325" s="67"/>
    </row>
    <row r="326" spans="1:68" ht="15" customHeight="1" x14ac:dyDescent="0.2">
      <c r="A326" s="419"/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549"/>
      <c r="P326" s="546" t="s">
        <v>33</v>
      </c>
      <c r="Q326" s="547"/>
      <c r="R326" s="547"/>
      <c r="S326" s="547"/>
      <c r="T326" s="547"/>
      <c r="U326" s="547"/>
      <c r="V326" s="548"/>
      <c r="W326" s="42" t="s">
        <v>0</v>
      </c>
      <c r="X326" s="43">
        <f>IFERROR(X24+X33+X40+X52+X57+X61+X65+X69+X75+X81+X86+X92+X102+X109+X119+X125+X131+X137+X142+X147+X153+X158+X164+X172+X177+X185+X189+X198+X205+X215+X223+X228+X233+X239+X244+X250+X256+X263+X269+X273+X281+X285+X290+X296+X320+X325,"0")</f>
        <v>0</v>
      </c>
      <c r="Y326" s="43">
        <f>IFERROR(Y24+Y33+Y40+Y52+Y57+Y61+Y65+Y69+Y75+Y81+Y86+Y92+Y102+Y109+Y119+Y125+Y131+Y137+Y142+Y147+Y153+Y158+Y164+Y172+Y177+Y185+Y189+Y198+Y205+Y215+Y223+Y228+Y233+Y239+Y244+Y250+Y256+Y263+Y269+Y273+Y281+Y285+Y290+Y296+Y320+Y325,"0")</f>
        <v>0</v>
      </c>
      <c r="Z326" s="42"/>
      <c r="AA326" s="67"/>
      <c r="AB326" s="67"/>
      <c r="AC326" s="67"/>
    </row>
    <row r="327" spans="1:68" x14ac:dyDescent="0.2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549"/>
      <c r="P327" s="546" t="s">
        <v>34</v>
      </c>
      <c r="Q327" s="547"/>
      <c r="R327" s="547"/>
      <c r="S327" s="547"/>
      <c r="T327" s="547"/>
      <c r="U327" s="547"/>
      <c r="V327" s="548"/>
      <c r="W327" s="42" t="s">
        <v>0</v>
      </c>
      <c r="X327" s="43">
        <f>IFERROR(SUM(BM22:BM323),"0")</f>
        <v>0</v>
      </c>
      <c r="Y327" s="43">
        <f>IFERROR(SUM(BN22:BN323),"0")</f>
        <v>0</v>
      </c>
      <c r="Z327" s="42"/>
      <c r="AA327" s="67"/>
      <c r="AB327" s="67"/>
      <c r="AC327" s="67"/>
    </row>
    <row r="328" spans="1:68" x14ac:dyDescent="0.2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549"/>
      <c r="P328" s="546" t="s">
        <v>35</v>
      </c>
      <c r="Q328" s="547"/>
      <c r="R328" s="547"/>
      <c r="S328" s="547"/>
      <c r="T328" s="547"/>
      <c r="U328" s="547"/>
      <c r="V328" s="548"/>
      <c r="W328" s="42" t="s">
        <v>20</v>
      </c>
      <c r="X328" s="44">
        <f>ROUNDUP(SUM(BO22:BO323),0)</f>
        <v>0</v>
      </c>
      <c r="Y328" s="44">
        <f>ROUNDUP(SUM(BP22:BP323),0)</f>
        <v>0</v>
      </c>
      <c r="Z328" s="42"/>
      <c r="AA328" s="67"/>
      <c r="AB328" s="67"/>
      <c r="AC328" s="67"/>
    </row>
    <row r="329" spans="1:68" x14ac:dyDescent="0.2">
      <c r="A329" s="419"/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549"/>
      <c r="P329" s="546" t="s">
        <v>36</v>
      </c>
      <c r="Q329" s="547"/>
      <c r="R329" s="547"/>
      <c r="S329" s="547"/>
      <c r="T329" s="547"/>
      <c r="U329" s="547"/>
      <c r="V329" s="548"/>
      <c r="W329" s="42" t="s">
        <v>0</v>
      </c>
      <c r="X329" s="43">
        <f>GrossWeightTotal+PalletQtyTotal*25</f>
        <v>0</v>
      </c>
      <c r="Y329" s="43">
        <f>GrossWeightTotalR+PalletQtyTotalR*25</f>
        <v>0</v>
      </c>
      <c r="Z329" s="42"/>
      <c r="AA329" s="67"/>
      <c r="AB329" s="67"/>
      <c r="AC329" s="67"/>
    </row>
    <row r="330" spans="1:68" x14ac:dyDescent="0.2">
      <c r="A330" s="419"/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549"/>
      <c r="P330" s="546" t="s">
        <v>37</v>
      </c>
      <c r="Q330" s="547"/>
      <c r="R330" s="547"/>
      <c r="S330" s="547"/>
      <c r="T330" s="547"/>
      <c r="U330" s="547"/>
      <c r="V330" s="548"/>
      <c r="W330" s="42" t="s">
        <v>20</v>
      </c>
      <c r="X330" s="43">
        <f>IFERROR(X23+X32+X39+X51+X56+X60+X64+X68+X74+X80+X85+X91+X101+X108+X118+X124+X130+X136+X141+X146+X152+X157+X163+X171+X176+X184+X188+X197+X204+X214+X222+X227+X232+X238+X243+X249+X255+X262+X268+X272+X280+X284+X289+X295+X319+X324,"0")</f>
        <v>0</v>
      </c>
      <c r="Y330" s="43">
        <f>IFERROR(Y23+Y32+Y39+Y51+Y56+Y60+Y64+Y68+Y74+Y80+Y85+Y91+Y101+Y108+Y118+Y124+Y130+Y136+Y141+Y146+Y152+Y157+Y163+Y171+Y176+Y184+Y188+Y197+Y204+Y214+Y222+Y227+Y232+Y238+Y243+Y249+Y255+Y262+Y268+Y272+Y280+Y284+Y289+Y295+Y319+Y324,"0")</f>
        <v>0</v>
      </c>
      <c r="Z330" s="42"/>
      <c r="AA330" s="67"/>
      <c r="AB330" s="67"/>
      <c r="AC330" s="67"/>
    </row>
    <row r="331" spans="1:68" ht="14.25" x14ac:dyDescent="0.2">
      <c r="A331" s="419"/>
      <c r="B331" s="419"/>
      <c r="C331" s="419"/>
      <c r="D331" s="419"/>
      <c r="E331" s="419"/>
      <c r="F331" s="419"/>
      <c r="G331" s="419"/>
      <c r="H331" s="419"/>
      <c r="I331" s="419"/>
      <c r="J331" s="419"/>
      <c r="K331" s="419"/>
      <c r="L331" s="419"/>
      <c r="M331" s="419"/>
      <c r="N331" s="419"/>
      <c r="O331" s="549"/>
      <c r="P331" s="546" t="s">
        <v>38</v>
      </c>
      <c r="Q331" s="547"/>
      <c r="R331" s="547"/>
      <c r="S331" s="547"/>
      <c r="T331" s="547"/>
      <c r="U331" s="547"/>
      <c r="V331" s="548"/>
      <c r="W331" s="45" t="s">
        <v>52</v>
      </c>
      <c r="X331" s="42"/>
      <c r="Y331" s="42"/>
      <c r="Z331" s="42">
        <f>IFERROR(Z23+Z32+Z39+Z51+Z56+Z60+Z64+Z68+Z74+Z80+Z85+Z91+Z101+Z108+Z118+Z124+Z130+Z136+Z141+Z146+Z152+Z157+Z163+Z171+Z176+Z184+Z188+Z197+Z204+Z214+Z222+Z227+Z232+Z238+Z243+Z249+Z255+Z262+Z268+Z272+Z280+Z284+Z289+Z295+Z319+Z324,"0")</f>
        <v>0</v>
      </c>
      <c r="AA331" s="67"/>
      <c r="AB331" s="67"/>
      <c r="AC331" s="67"/>
    </row>
    <row r="332" spans="1:68" ht="13.5" thickBot="1" x14ac:dyDescent="0.25"/>
    <row r="333" spans="1:68" ht="27" thickTop="1" thickBot="1" x14ac:dyDescent="0.25">
      <c r="A333" s="46" t="s">
        <v>9</v>
      </c>
      <c r="B333" s="88" t="s">
        <v>81</v>
      </c>
      <c r="C333" s="550" t="s">
        <v>45</v>
      </c>
      <c r="D333" s="550" t="s">
        <v>45</v>
      </c>
      <c r="E333" s="550" t="s">
        <v>45</v>
      </c>
      <c r="F333" s="550" t="s">
        <v>45</v>
      </c>
      <c r="G333" s="550" t="s">
        <v>45</v>
      </c>
      <c r="H333" s="550" t="s">
        <v>45</v>
      </c>
      <c r="I333" s="550" t="s">
        <v>45</v>
      </c>
      <c r="J333" s="550" t="s">
        <v>45</v>
      </c>
      <c r="K333" s="550" t="s">
        <v>45</v>
      </c>
      <c r="L333" s="550" t="s">
        <v>45</v>
      </c>
      <c r="M333" s="550" t="s">
        <v>45</v>
      </c>
      <c r="N333" s="551"/>
      <c r="O333" s="550" t="s">
        <v>45</v>
      </c>
      <c r="P333" s="550" t="s">
        <v>45</v>
      </c>
      <c r="Q333" s="550" t="s">
        <v>45</v>
      </c>
      <c r="R333" s="550" t="s">
        <v>45</v>
      </c>
      <c r="S333" s="550" t="s">
        <v>45</v>
      </c>
      <c r="T333" s="550" t="s">
        <v>45</v>
      </c>
      <c r="U333" s="550" t="s">
        <v>273</v>
      </c>
      <c r="V333" s="550" t="s">
        <v>273</v>
      </c>
      <c r="W333" s="88" t="s">
        <v>299</v>
      </c>
      <c r="X333" s="550" t="s">
        <v>318</v>
      </c>
      <c r="Y333" s="550" t="s">
        <v>318</v>
      </c>
      <c r="Z333" s="550" t="s">
        <v>318</v>
      </c>
      <c r="AA333" s="550" t="s">
        <v>318</v>
      </c>
      <c r="AB333" s="550" t="s">
        <v>318</v>
      </c>
      <c r="AC333" s="550" t="s">
        <v>318</v>
      </c>
      <c r="AD333" s="550" t="s">
        <v>318</v>
      </c>
      <c r="AE333" s="550" t="s">
        <v>318</v>
      </c>
      <c r="AF333" s="88" t="s">
        <v>396</v>
      </c>
      <c r="AG333" s="88" t="s">
        <v>401</v>
      </c>
      <c r="AH333" s="88" t="s">
        <v>408</v>
      </c>
      <c r="AI333" s="550" t="s">
        <v>274</v>
      </c>
      <c r="AJ333" s="550" t="s">
        <v>274</v>
      </c>
    </row>
    <row r="334" spans="1:68" ht="14.25" customHeight="1" thickTop="1" x14ac:dyDescent="0.2">
      <c r="A334" s="552" t="s">
        <v>10</v>
      </c>
      <c r="B334" s="550" t="s">
        <v>81</v>
      </c>
      <c r="C334" s="550" t="s">
        <v>90</v>
      </c>
      <c r="D334" s="550" t="s">
        <v>107</v>
      </c>
      <c r="E334" s="550" t="s">
        <v>120</v>
      </c>
      <c r="F334" s="550" t="s">
        <v>141</v>
      </c>
      <c r="G334" s="550" t="s">
        <v>170</v>
      </c>
      <c r="H334" s="550" t="s">
        <v>177</v>
      </c>
      <c r="I334" s="550" t="s">
        <v>182</v>
      </c>
      <c r="J334" s="550" t="s">
        <v>191</v>
      </c>
      <c r="K334" s="550" t="s">
        <v>210</v>
      </c>
      <c r="L334" s="550" t="s">
        <v>220</v>
      </c>
      <c r="M334" s="550" t="s">
        <v>234</v>
      </c>
      <c r="N334" s="1"/>
      <c r="O334" s="550" t="s">
        <v>240</v>
      </c>
      <c r="P334" s="550" t="s">
        <v>247</v>
      </c>
      <c r="Q334" s="550" t="s">
        <v>253</v>
      </c>
      <c r="R334" s="550" t="s">
        <v>258</v>
      </c>
      <c r="S334" s="550" t="s">
        <v>261</v>
      </c>
      <c r="T334" s="550" t="s">
        <v>269</v>
      </c>
      <c r="U334" s="550" t="s">
        <v>274</v>
      </c>
      <c r="V334" s="550" t="s">
        <v>278</v>
      </c>
      <c r="W334" s="550" t="s">
        <v>300</v>
      </c>
      <c r="X334" s="550" t="s">
        <v>319</v>
      </c>
      <c r="Y334" s="550" t="s">
        <v>331</v>
      </c>
      <c r="Z334" s="550" t="s">
        <v>341</v>
      </c>
      <c r="AA334" s="550" t="s">
        <v>356</v>
      </c>
      <c r="AB334" s="550" t="s">
        <v>367</v>
      </c>
      <c r="AC334" s="550" t="s">
        <v>371</v>
      </c>
      <c r="AD334" s="550" t="s">
        <v>386</v>
      </c>
      <c r="AE334" s="550" t="s">
        <v>390</v>
      </c>
      <c r="AF334" s="550" t="s">
        <v>397</v>
      </c>
      <c r="AG334" s="550" t="s">
        <v>402</v>
      </c>
      <c r="AH334" s="550" t="s">
        <v>409</v>
      </c>
      <c r="AI334" s="550" t="s">
        <v>274</v>
      </c>
      <c r="AJ334" s="550" t="s">
        <v>513</v>
      </c>
    </row>
    <row r="335" spans="1:68" ht="13.5" thickBot="1" x14ac:dyDescent="0.25">
      <c r="A335" s="553"/>
      <c r="B335" s="550"/>
      <c r="C335" s="550"/>
      <c r="D335" s="550"/>
      <c r="E335" s="550"/>
      <c r="F335" s="550"/>
      <c r="G335" s="550"/>
      <c r="H335" s="550"/>
      <c r="I335" s="550"/>
      <c r="J335" s="550"/>
      <c r="K335" s="550"/>
      <c r="L335" s="550"/>
      <c r="M335" s="550"/>
      <c r="N335" s="1"/>
      <c r="O335" s="550"/>
      <c r="P335" s="550"/>
      <c r="Q335" s="550"/>
      <c r="R335" s="550"/>
      <c r="S335" s="550"/>
      <c r="T335" s="550"/>
      <c r="U335" s="550"/>
      <c r="V335" s="550"/>
      <c r="W335" s="550"/>
      <c r="X335" s="550"/>
      <c r="Y335" s="550"/>
      <c r="Z335" s="550"/>
      <c r="AA335" s="550"/>
      <c r="AB335" s="550"/>
      <c r="AC335" s="550"/>
      <c r="AD335" s="550"/>
      <c r="AE335" s="550"/>
      <c r="AF335" s="550"/>
      <c r="AG335" s="550"/>
      <c r="AH335" s="550"/>
      <c r="AI335" s="550"/>
      <c r="AJ335" s="550"/>
    </row>
    <row r="336" spans="1:68" ht="18" thickTop="1" thickBot="1" x14ac:dyDescent="0.25">
      <c r="A336" s="46" t="s">
        <v>13</v>
      </c>
      <c r="B336" s="52">
        <f>IFERROR(X22*H22,"0")</f>
        <v>0</v>
      </c>
      <c r="C336" s="52">
        <f>IFERROR(X28*H28,"0")+IFERROR(X29*H29,"0")+IFERROR(X30*H30,"0")+IFERROR(X31*H31,"0")</f>
        <v>0</v>
      </c>
      <c r="D336" s="52">
        <f>IFERROR(X36*H36,"0")+IFERROR(X37*H37,"0")+IFERROR(X38*H38,"0")</f>
        <v>0</v>
      </c>
      <c r="E336" s="52">
        <f>IFERROR(X43*H43,"0")+IFERROR(X44*H44,"0")+IFERROR(X45*H45,"0")+IFERROR(X46*H46,"0")+IFERROR(X47*H47,"0")+IFERROR(X48*H48,"0")+IFERROR(X49*H49,"0")+IFERROR(X50*H50,"0")</f>
        <v>0</v>
      </c>
      <c r="F336" s="52">
        <f>IFERROR(X55*H55,"0")+IFERROR(X59*H59,"0")+IFERROR(X63*H63,"0")+IFERROR(X67*H67,"0")+IFERROR(X71*H71,"0")+IFERROR(X72*H72,"0")+IFERROR(X73*H73,"0")</f>
        <v>0</v>
      </c>
      <c r="G336" s="52">
        <f>IFERROR(X78*H78,"0")+IFERROR(X79*H79,"0")</f>
        <v>0</v>
      </c>
      <c r="H336" s="52">
        <f>IFERROR(X84*H84,"0")</f>
        <v>0</v>
      </c>
      <c r="I336" s="52">
        <f>IFERROR(X89*H89,"0")+IFERROR(X90*H90,"0")</f>
        <v>0</v>
      </c>
      <c r="J336" s="52">
        <f>IFERROR(X95*H95,"0")+IFERROR(X96*H96,"0")+IFERROR(X97*H97,"0")+IFERROR(X98*H98,"0")+IFERROR(X99*H99,"0")+IFERROR(X100*H100,"0")</f>
        <v>0</v>
      </c>
      <c r="K336" s="52">
        <f>IFERROR(X105*H105,"0")+IFERROR(X106*H106,"0")+IFERROR(X107*H107,"0")</f>
        <v>0</v>
      </c>
      <c r="L336" s="52">
        <f>IFERROR(X112*H112,"0")+IFERROR(X113*H113,"0")+IFERROR(X114*H114,"0")+IFERROR(X115*H115,"0")+IFERROR(X116*H116,"0")+IFERROR(X117*H117,"0")</f>
        <v>0</v>
      </c>
      <c r="M336" s="52">
        <f>IFERROR(X122*H122,"0")+IFERROR(X123*H123,"0")</f>
        <v>0</v>
      </c>
      <c r="N336" s="1"/>
      <c r="O336" s="52">
        <f>IFERROR(X128*H128,"0")+IFERROR(X129*H129,"0")</f>
        <v>0</v>
      </c>
      <c r="P336" s="52">
        <f>IFERROR(X134*H134,"0")+IFERROR(X135*H135,"0")</f>
        <v>0</v>
      </c>
      <c r="Q336" s="52">
        <f>IFERROR(X140*H140,"0")</f>
        <v>0</v>
      </c>
      <c r="R336" s="52">
        <f>IFERROR(X145*H145,"0")</f>
        <v>0</v>
      </c>
      <c r="S336" s="52">
        <f>IFERROR(X150*H150,"0")+IFERROR(X151*H151,"0")</f>
        <v>0</v>
      </c>
      <c r="T336" s="52">
        <f>IFERROR(X156*H156,"0")</f>
        <v>0</v>
      </c>
      <c r="U336" s="52">
        <f>IFERROR(X162*H162,"0")</f>
        <v>0</v>
      </c>
      <c r="V336" s="52">
        <f>IFERROR(X167*H167,"0")+IFERROR(X168*H168,"0")+IFERROR(X169*H169,"0")+IFERROR(X170*H170,"0")+IFERROR(X174*H174,"0")+IFERROR(X175*H175,"0")</f>
        <v>0</v>
      </c>
      <c r="W336" s="52">
        <f>IFERROR(X181*H181,"0")+IFERROR(X182*H182,"0")+IFERROR(X183*H183,"0")+IFERROR(X187*H187,"0")</f>
        <v>0</v>
      </c>
      <c r="X336" s="52">
        <f>IFERROR(X193*H193,"0")+IFERROR(X194*H194,"0")+IFERROR(X195*H195,"0")+IFERROR(X196*H196,"0")</f>
        <v>0</v>
      </c>
      <c r="Y336" s="52">
        <f>IFERROR(X201*H201,"0")+IFERROR(X202*H202,"0")+IFERROR(X203*H203,"0")</f>
        <v>0</v>
      </c>
      <c r="Z336" s="52">
        <f>IFERROR(X208*H208,"0")+IFERROR(X209*H209,"0")+IFERROR(X210*H210,"0")+IFERROR(X211*H211,"0")+IFERROR(X212*H212,"0")+IFERROR(X213*H213,"0")</f>
        <v>0</v>
      </c>
      <c r="AA336" s="52">
        <f>IFERROR(X218*H218,"0")+IFERROR(X219*H219,"0")+IFERROR(X220*H220,"0")+IFERROR(X221*H221,"0")</f>
        <v>0</v>
      </c>
      <c r="AB336" s="52">
        <f>IFERROR(X226*H226,"0")</f>
        <v>0</v>
      </c>
      <c r="AC336" s="52">
        <f>IFERROR(X231*H231,"0")+IFERROR(X235*H235,"0")+IFERROR(X236*H236,"0")+IFERROR(X237*H237,"0")</f>
        <v>0</v>
      </c>
      <c r="AD336" s="52">
        <f>IFERROR(X242*H242,"0")</f>
        <v>0</v>
      </c>
      <c r="AE336" s="52">
        <f>IFERROR(X247*H247,"0")+IFERROR(X248*H248,"0")</f>
        <v>0</v>
      </c>
      <c r="AF336" s="52">
        <f>IFERROR(X254*H254,"0")</f>
        <v>0</v>
      </c>
      <c r="AG336" s="52">
        <f>IFERROR(X260*H260,"0")+IFERROR(X261*H261,"0")</f>
        <v>0</v>
      </c>
      <c r="AH336" s="52">
        <f>IFERROR(X267*H267,"0")+IFERROR(X271*H271,"0")</f>
        <v>0</v>
      </c>
      <c r="AI336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J336" s="52">
        <f>IFERROR(X323*H323,"0")</f>
        <v>0</v>
      </c>
    </row>
    <row r="337" spans="1:3" ht="13.5" thickTop="1" x14ac:dyDescent="0.2">
      <c r="C337" s="1"/>
    </row>
    <row r="338" spans="1:3" ht="19.5" customHeight="1" x14ac:dyDescent="0.2">
      <c r="A338" s="70" t="s">
        <v>62</v>
      </c>
      <c r="B338" s="70" t="s">
        <v>63</v>
      </c>
      <c r="C338" s="70" t="s">
        <v>65</v>
      </c>
    </row>
    <row r="339" spans="1:3" x14ac:dyDescent="0.2">
      <c r="A339" s="71">
        <f>SUMPRODUCT(--(BB:BB="ЗПФ"),--(W:W="кор"),H:H,Y:Y)+SUMPRODUCT(--(BB:BB="ЗПФ"),--(W:W="кг"),Y:Y)</f>
        <v>0</v>
      </c>
      <c r="B339" s="72">
        <f>SUMPRODUCT(--(BB:BB="ПГП"),--(W:W="кор"),H:H,Y:Y)+SUMPRODUCT(--(BB:BB="ПГП"),--(W:W="кг"),Y:Y)</f>
        <v>0</v>
      </c>
      <c r="C339" s="72">
        <f>SUMPRODUCT(--(BB:BB="КИЗ"),--(W:W="кор"),H:H,Y:Y)+SUMPRODUCT(--(BB:BB="КИЗ"),--(W:W="кг"),Y:Y)</f>
        <v>0</v>
      </c>
    </row>
  </sheetData>
  <sheetProtection algorithmName="SHA-512" hashValue="She6/Foq29Xtmoojh1wBxAthV2k5X/6srfczKl4HQXQBMTAt9PEwgwSEdS1TXS5nfVXVwb32ry9FU7XM8siJcQ==" saltValue="Ta5oMTTKVJAmguVcXWhB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1">
    <mergeCell ref="AE334:AE335"/>
    <mergeCell ref="AF334:AF335"/>
    <mergeCell ref="AG334:AG335"/>
    <mergeCell ref="AH334:AH335"/>
    <mergeCell ref="AI334:AI335"/>
    <mergeCell ref="AJ334:AJ335"/>
    <mergeCell ref="V334:V335"/>
    <mergeCell ref="W334:W335"/>
    <mergeCell ref="X334:X335"/>
    <mergeCell ref="Y334:Y335"/>
    <mergeCell ref="Z334:Z335"/>
    <mergeCell ref="AA334:AA335"/>
    <mergeCell ref="AB334:AB335"/>
    <mergeCell ref="AC334:AC335"/>
    <mergeCell ref="AD334:AD335"/>
    <mergeCell ref="C333:T333"/>
    <mergeCell ref="U333:V333"/>
    <mergeCell ref="X333:AE333"/>
    <mergeCell ref="AI333:AJ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K334:K335"/>
    <mergeCell ref="L334:L335"/>
    <mergeCell ref="M334:M335"/>
    <mergeCell ref="O334:O335"/>
    <mergeCell ref="P334:P335"/>
    <mergeCell ref="Q334:Q335"/>
    <mergeCell ref="R334:R335"/>
    <mergeCell ref="S334:S335"/>
    <mergeCell ref="T334:T335"/>
    <mergeCell ref="U334:U335"/>
    <mergeCell ref="D323:E323"/>
    <mergeCell ref="P323:T323"/>
    <mergeCell ref="P324:V324"/>
    <mergeCell ref="A324:O325"/>
    <mergeCell ref="P325:V325"/>
    <mergeCell ref="P326:V326"/>
    <mergeCell ref="A326:O331"/>
    <mergeCell ref="P327:V327"/>
    <mergeCell ref="P328:V328"/>
    <mergeCell ref="P329:V329"/>
    <mergeCell ref="P330:V330"/>
    <mergeCell ref="P331:V331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84:V284"/>
    <mergeCell ref="A284:O285"/>
    <mergeCell ref="P285:V285"/>
    <mergeCell ref="A286:Z286"/>
    <mergeCell ref="D287:E287"/>
    <mergeCell ref="P287:T287"/>
    <mergeCell ref="D288:E288"/>
    <mergeCell ref="P288:T288"/>
    <mergeCell ref="P289:V289"/>
    <mergeCell ref="A289:O290"/>
    <mergeCell ref="P290:V290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D277:E277"/>
    <mergeCell ref="P277:T277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A270:Z270"/>
    <mergeCell ref="A257:Z257"/>
    <mergeCell ref="A258:Z258"/>
    <mergeCell ref="A259:Z259"/>
    <mergeCell ref="D260:E260"/>
    <mergeCell ref="P260:T260"/>
    <mergeCell ref="D261:E261"/>
    <mergeCell ref="P261:T261"/>
    <mergeCell ref="P262:V262"/>
    <mergeCell ref="A262:O263"/>
    <mergeCell ref="P263:V263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A224:Z224"/>
    <mergeCell ref="A225:Z225"/>
    <mergeCell ref="D226:E226"/>
    <mergeCell ref="P226:T226"/>
    <mergeCell ref="P227:V227"/>
    <mergeCell ref="A227:O228"/>
    <mergeCell ref="P228:V228"/>
    <mergeCell ref="A229:Z229"/>
    <mergeCell ref="A230:Z230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P176:V176"/>
    <mergeCell ref="A176:O177"/>
    <mergeCell ref="P177:V177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A159:Z159"/>
    <mergeCell ref="A160:Z160"/>
    <mergeCell ref="A161:Z161"/>
    <mergeCell ref="D162:E162"/>
    <mergeCell ref="P162:T162"/>
    <mergeCell ref="P163:V163"/>
    <mergeCell ref="A163:O164"/>
    <mergeCell ref="P164:V164"/>
    <mergeCell ref="A165:Z165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A62:Z62"/>
    <mergeCell ref="D63:E63"/>
    <mergeCell ref="P63:T63"/>
    <mergeCell ref="P64:V64"/>
    <mergeCell ref="A64:O65"/>
    <mergeCell ref="P65:V65"/>
    <mergeCell ref="A66:Z66"/>
    <mergeCell ref="D67:E67"/>
    <mergeCell ref="P67:T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3 X306:X318 X300:X304 X298 X294 X288 X277:X279 X271 X267 X261 X254 X247:X248 X242 X235:X237 X231 X226 X210:X212 X202:X203 X193:X196 X187 X181:X183 X174:X175 X170 X167:X168 X162 X156 X150:X151 X145 X140 X128:X129 X117 X106 X97:X99 X95 X89 X84 X71:X73 X67 X63 X59 X55 X43:X47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5 X299 X292:X293 X287 X283 X260 X218:X221 X213 X208:X209 X201 X169 X134:X135 X115:X116 X112:X113 X105 X90 X78:X79 X48:X50" xr:uid="{00000000-0002-0000-0000-00001E000000}">
      <formula1>IF(AK48&gt;0,OR(X48=0,AND(IF(X48-AK48&gt;=0,TRUE,FALSE),X48&gt;0,IF(X48/K48=ROUND(X48/K48,0),TRUE,FALSE))),FALSE)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2:X123 X114 X107 X100" xr:uid="{00000000-0002-0000-0000-00002E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518</v>
      </c>
      <c r="H1" s="9"/>
    </row>
    <row r="3" spans="2:8" x14ac:dyDescent="0.2">
      <c r="B3" s="53" t="s">
        <v>519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521</v>
      </c>
      <c r="D6" s="53" t="s">
        <v>522</v>
      </c>
      <c r="E6" s="53" t="s">
        <v>46</v>
      </c>
    </row>
    <row r="8" spans="2:8" x14ac:dyDescent="0.2">
      <c r="B8" s="53" t="s">
        <v>80</v>
      </c>
      <c r="C8" s="53" t="s">
        <v>521</v>
      </c>
      <c r="D8" s="53" t="s">
        <v>46</v>
      </c>
      <c r="E8" s="53" t="s">
        <v>46</v>
      </c>
    </row>
    <row r="10" spans="2:8" x14ac:dyDescent="0.2">
      <c r="B10" s="53" t="s">
        <v>523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524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525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533</v>
      </c>
      <c r="C20" s="53" t="s">
        <v>46</v>
      </c>
      <c r="D20" s="53" t="s">
        <v>46</v>
      </c>
      <c r="E20" s="53" t="s">
        <v>46</v>
      </c>
    </row>
  </sheetData>
  <sheetProtection algorithmName="SHA-512" hashValue="OG9h+sswHlqLJr0AGxZ8Kg/FHzVYw61e+K5ga/9jEF7Nq5kWOPqSrE3Iqh5ebCkkelWoGGK92wl4WZzc0+PIdA==" saltValue="R0fnqydBqcum/KNZ/b4sr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2025-04-08T06:36:00Z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