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FE42E3-7EB9-488D-84C5-60DB03F18B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заказа'!$B$287:$B$287</definedName>
    <definedName name="ProductId101">'Бланк заказа'!$B$288:$B$288</definedName>
    <definedName name="ProductId102">'Бланк заказа'!$B$292:$B$292</definedName>
    <definedName name="ProductId103">'Бланк заказа'!$B$293:$B$293</definedName>
    <definedName name="ProductId104">'Бланк заказа'!$B$294:$B$294</definedName>
    <definedName name="ProductId105">'Бланк заказа'!$B$298:$B$298</definedName>
    <definedName name="ProductId106">'Бланк заказа'!$B$299:$B$299</definedName>
    <definedName name="ProductId107">'Бланк заказа'!$B$300:$B$300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заказа'!$B$156:$B$156</definedName>
    <definedName name="ProductId55">'Бланк заказа'!$B$162:$B$162</definedName>
    <definedName name="ProductId56">'Бланк заказа'!$B$167:$B$167</definedName>
    <definedName name="ProductId57">'Бланк заказа'!$B$168:$B$168</definedName>
    <definedName name="ProductId58">'Бланк заказа'!$B$169:$B$169</definedName>
    <definedName name="ProductId59">'Бланк заказа'!$B$170:$B$170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заказа'!$B$181:$B$181</definedName>
    <definedName name="ProductId63">'Бланк заказа'!$B$182:$B$182</definedName>
    <definedName name="ProductId64">'Бланк заказа'!$B$183:$B$183</definedName>
    <definedName name="ProductId65">'Бланк заказа'!$B$187:$B$187</definedName>
    <definedName name="ProductId66">'Бланк заказа'!$B$193:$B$193</definedName>
    <definedName name="ProductId67">'Бланк заказа'!$B$194:$B$194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заказа'!$B$235:$B$235</definedName>
    <definedName name="ProductId86">'Бланк заказа'!$B$236:$B$236</definedName>
    <definedName name="ProductId87">'Бланк заказа'!$B$237:$B$237</definedName>
    <definedName name="ProductId88">'Бланк заказа'!$B$242:$B$242</definedName>
    <definedName name="ProductId89">'Бланк заказа'!$B$247:$B$247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заказа'!$B$260:$B$260</definedName>
    <definedName name="ProductId93">'Бланк заказа'!$B$261:$B$261</definedName>
    <definedName name="ProductId94">'Бланк заказа'!$B$267:$B$267</definedName>
    <definedName name="ProductId95">'Бланк заказа'!$B$271:$B$271</definedName>
    <definedName name="ProductId96">'Бланк заказа'!$B$277:$B$277</definedName>
    <definedName name="ProductId97">'Бланк заказа'!$B$278:$B$278</definedName>
    <definedName name="ProductId98">'Бланк заказа'!$B$279:$B$279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заказа'!$X$287:$X$287</definedName>
    <definedName name="SalesQty101">'Бланк заказа'!$X$288:$X$288</definedName>
    <definedName name="SalesQty102">'Бланк заказа'!$X$292:$X$292</definedName>
    <definedName name="SalesQty103">'Бланк заказа'!$X$293:$X$293</definedName>
    <definedName name="SalesQty104">'Бланк заказа'!$X$294:$X$294</definedName>
    <definedName name="SalesQty105">'Бланк заказа'!$X$298:$X$298</definedName>
    <definedName name="SalesQty106">'Бланк заказа'!$X$299:$X$299</definedName>
    <definedName name="SalesQty107">'Бланк заказа'!$X$300:$X$300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заказа'!$X$122:$X$122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заказа'!$X$156:$X$156</definedName>
    <definedName name="SalesQty55">'Бланк заказа'!$X$162:$X$162</definedName>
    <definedName name="SalesQty56">'Бланк заказа'!$X$167:$X$167</definedName>
    <definedName name="SalesQty57">'Бланк заказа'!$X$168:$X$168</definedName>
    <definedName name="SalesQty58">'Бланк заказа'!$X$169:$X$169</definedName>
    <definedName name="SalesQty59">'Бланк заказа'!$X$170:$X$170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заказа'!$X$181:$X$181</definedName>
    <definedName name="SalesQty63">'Бланк заказа'!$X$182:$X$182</definedName>
    <definedName name="SalesQty64">'Бланк заказа'!$X$183:$X$183</definedName>
    <definedName name="SalesQty65">'Бланк заказа'!$X$187:$X$187</definedName>
    <definedName name="SalesQty66">'Бланк заказа'!$X$193:$X$193</definedName>
    <definedName name="SalesQty67">'Бланк заказа'!$X$194:$X$194</definedName>
    <definedName name="SalesQty68">'Бланк заказа'!$X$195:$X$195</definedName>
    <definedName name="SalesQty69">'Бланк заказа'!$X$196:$X$196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заказа'!$X$208:$X$208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заказа'!$X$231:$X$231</definedName>
    <definedName name="SalesQty85">'Бланк заказа'!$X$235:$X$235</definedName>
    <definedName name="SalesQty86">'Бланк заказа'!$X$236:$X$236</definedName>
    <definedName name="SalesQty87">'Бланк заказа'!$X$237:$X$237</definedName>
    <definedName name="SalesQty88">'Бланк заказа'!$X$242:$X$242</definedName>
    <definedName name="SalesQty89">'Бланк заказа'!$X$247:$X$247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заказа'!$X$260:$X$260</definedName>
    <definedName name="SalesQty93">'Бланк заказа'!$X$261:$X$261</definedName>
    <definedName name="SalesQty94">'Бланк заказа'!$X$267:$X$267</definedName>
    <definedName name="SalesQty95">'Бланк заказа'!$X$271:$X$271</definedName>
    <definedName name="SalesQty96">'Бланк заказа'!$X$277:$X$277</definedName>
    <definedName name="SalesQty97">'Бланк заказа'!$X$278:$X$278</definedName>
    <definedName name="SalesQty98">'Бланк заказа'!$X$279:$X$279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заказа'!$Y$287:$Y$287</definedName>
    <definedName name="SalesRoundBox101">'Бланк заказа'!$Y$288:$Y$288</definedName>
    <definedName name="SalesRoundBox102">'Бланк заказа'!$Y$292:$Y$292</definedName>
    <definedName name="SalesRoundBox103">'Бланк заказа'!$Y$293:$Y$293</definedName>
    <definedName name="SalesRoundBox104">'Бланк заказа'!$Y$294:$Y$294</definedName>
    <definedName name="SalesRoundBox105">'Бланк заказа'!$Y$298:$Y$298</definedName>
    <definedName name="SalesRoundBox106">'Бланк заказа'!$Y$299:$Y$299</definedName>
    <definedName name="SalesRoundBox107">'Бланк заказа'!$Y$300:$Y$300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заказа'!$Y$122:$Y$122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заказа'!$Y$156:$Y$156</definedName>
    <definedName name="SalesRoundBox55">'Бланк заказа'!$Y$162:$Y$162</definedName>
    <definedName name="SalesRoundBox56">'Бланк заказа'!$Y$167:$Y$167</definedName>
    <definedName name="SalesRoundBox57">'Бланк заказа'!$Y$168:$Y$168</definedName>
    <definedName name="SalesRoundBox58">'Бланк заказа'!$Y$169:$Y$169</definedName>
    <definedName name="SalesRoundBox59">'Бланк заказа'!$Y$170:$Y$170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заказа'!$Y$181:$Y$181</definedName>
    <definedName name="SalesRoundBox63">'Бланк заказа'!$Y$182:$Y$182</definedName>
    <definedName name="SalesRoundBox64">'Бланк заказа'!$Y$183:$Y$183</definedName>
    <definedName name="SalesRoundBox65">'Бланк заказа'!$Y$187:$Y$187</definedName>
    <definedName name="SalesRoundBox66">'Бланк заказа'!$Y$193:$Y$193</definedName>
    <definedName name="SalesRoundBox67">'Бланк заказа'!$Y$194:$Y$194</definedName>
    <definedName name="SalesRoundBox68">'Бланк заказа'!$Y$195:$Y$195</definedName>
    <definedName name="SalesRoundBox69">'Бланк заказа'!$Y$196:$Y$196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заказа'!$Y$208:$Y$208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заказа'!$Y$231:$Y$231</definedName>
    <definedName name="SalesRoundBox85">'Бланк заказа'!$Y$235:$Y$235</definedName>
    <definedName name="SalesRoundBox86">'Бланк заказа'!$Y$236:$Y$236</definedName>
    <definedName name="SalesRoundBox87">'Бланк заказа'!$Y$237:$Y$237</definedName>
    <definedName name="SalesRoundBox88">'Бланк заказа'!$Y$242:$Y$242</definedName>
    <definedName name="SalesRoundBox89">'Бланк заказа'!$Y$247:$Y$247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заказа'!$Y$260:$Y$260</definedName>
    <definedName name="SalesRoundBox93">'Бланк заказа'!$Y$261:$Y$261</definedName>
    <definedName name="SalesRoundBox94">'Бланк заказа'!$Y$267:$Y$267</definedName>
    <definedName name="SalesRoundBox95">'Бланк заказа'!$Y$271:$Y$271</definedName>
    <definedName name="SalesRoundBox96">'Бланк заказа'!$Y$277:$Y$277</definedName>
    <definedName name="SalesRoundBox97">'Бланк заказа'!$Y$278:$Y$278</definedName>
    <definedName name="SalesRoundBox98">'Бланк заказа'!$Y$279:$Y$279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заказа'!$W$287:$W$287</definedName>
    <definedName name="UnitOfMeasure101">'Бланк заказа'!$W$288:$W$288</definedName>
    <definedName name="UnitOfMeasure102">'Бланк заказа'!$W$292:$W$292</definedName>
    <definedName name="UnitOfMeasure103">'Бланк заказа'!$W$293:$W$293</definedName>
    <definedName name="UnitOfMeasure104">'Бланк заказа'!$W$294:$W$294</definedName>
    <definedName name="UnitOfMeasure105">'Бланк заказа'!$W$298:$W$298</definedName>
    <definedName name="UnitOfMeasure106">'Бланк заказа'!$W$299:$W$299</definedName>
    <definedName name="UnitOfMeasure107">'Бланк заказа'!$W$300:$W$300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заказа'!$W$122:$W$122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заказа'!$W$156:$W$156</definedName>
    <definedName name="UnitOfMeasure55">'Бланк заказа'!$W$162:$W$162</definedName>
    <definedName name="UnitOfMeasure56">'Бланк заказа'!$W$167:$W$167</definedName>
    <definedName name="UnitOfMeasure57">'Бланк заказа'!$W$168:$W$168</definedName>
    <definedName name="UnitOfMeasure58">'Бланк заказа'!$W$169:$W$169</definedName>
    <definedName name="UnitOfMeasure59">'Бланк заказа'!$W$170:$W$170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заказа'!$W$181:$W$181</definedName>
    <definedName name="UnitOfMeasure63">'Бланк заказа'!$W$182:$W$182</definedName>
    <definedName name="UnitOfMeasure64">'Бланк заказа'!$W$183:$W$183</definedName>
    <definedName name="UnitOfMeasure65">'Бланк заказа'!$W$187:$W$187</definedName>
    <definedName name="UnitOfMeasure66">'Бланк заказа'!$W$193:$W$193</definedName>
    <definedName name="UnitOfMeasure67">'Бланк заказа'!$W$194:$W$194</definedName>
    <definedName name="UnitOfMeasure68">'Бланк заказа'!$W$195:$W$195</definedName>
    <definedName name="UnitOfMeasure69">'Бланк заказа'!$W$196:$W$196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заказа'!$W$208:$W$208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заказа'!$W$231:$W$231</definedName>
    <definedName name="UnitOfMeasure85">'Бланк заказа'!$W$235:$W$235</definedName>
    <definedName name="UnitOfMeasure86">'Бланк заказа'!$W$236:$W$236</definedName>
    <definedName name="UnitOfMeasure87">'Бланк заказа'!$W$237:$W$237</definedName>
    <definedName name="UnitOfMeasure88">'Бланк заказа'!$W$242:$W$242</definedName>
    <definedName name="UnitOfMeasure89">'Бланк заказа'!$W$247:$W$247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заказа'!$W$260:$W$260</definedName>
    <definedName name="UnitOfMeasure93">'Бланк заказа'!$W$261:$W$261</definedName>
    <definedName name="UnitOfMeasure94">'Бланк заказа'!$W$267:$W$267</definedName>
    <definedName name="UnitOfMeasure95">'Бланк заказа'!$W$271:$W$271</definedName>
    <definedName name="UnitOfMeasure96">'Бланк заказа'!$W$277:$W$277</definedName>
    <definedName name="UnitOfMeasure97">'Бланк заказа'!$W$278:$W$278</definedName>
    <definedName name="UnitOfMeasure98">'Бланк заказа'!$W$279:$W$279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6" i="2" l="1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X324" i="2"/>
  <c r="BO323" i="2"/>
  <c r="BM323" i="2"/>
  <c r="Z323" i="2"/>
  <c r="Z324" i="2" s="1"/>
  <c r="Y323" i="2"/>
  <c r="Y324" i="2" s="1"/>
  <c r="X320" i="2"/>
  <c r="X319" i="2"/>
  <c r="BO318" i="2"/>
  <c r="BM318" i="2"/>
  <c r="Z318" i="2"/>
  <c r="Y318" i="2"/>
  <c r="BP318" i="2" s="1"/>
  <c r="BO317" i="2"/>
  <c r="BM317" i="2"/>
  <c r="Z317" i="2"/>
  <c r="Y317" i="2"/>
  <c r="BP317" i="2" s="1"/>
  <c r="BO316" i="2"/>
  <c r="BN316" i="2"/>
  <c r="BM316" i="2"/>
  <c r="Z316" i="2"/>
  <c r="Y316" i="2"/>
  <c r="BP316" i="2" s="1"/>
  <c r="BO315" i="2"/>
  <c r="BM315" i="2"/>
  <c r="Z315" i="2"/>
  <c r="Y315" i="2"/>
  <c r="BO314" i="2"/>
  <c r="BM314" i="2"/>
  <c r="Z314" i="2"/>
  <c r="Y314" i="2"/>
  <c r="BN314" i="2" s="1"/>
  <c r="BO313" i="2"/>
  <c r="BM313" i="2"/>
  <c r="Z313" i="2"/>
  <c r="Y313" i="2"/>
  <c r="BP313" i="2" s="1"/>
  <c r="BO312" i="2"/>
  <c r="BN312" i="2"/>
  <c r="BM312" i="2"/>
  <c r="Z312" i="2"/>
  <c r="Y312" i="2"/>
  <c r="BP312" i="2" s="1"/>
  <c r="BO311" i="2"/>
  <c r="BM311" i="2"/>
  <c r="Z311" i="2"/>
  <c r="Y311" i="2"/>
  <c r="BP310" i="2"/>
  <c r="BO310" i="2"/>
  <c r="BN310" i="2"/>
  <c r="BM310" i="2"/>
  <c r="Z310" i="2"/>
  <c r="Y310" i="2"/>
  <c r="BP309" i="2"/>
  <c r="BO309" i="2"/>
  <c r="BN309" i="2"/>
  <c r="BM309" i="2"/>
  <c r="Z309" i="2"/>
  <c r="Y309" i="2"/>
  <c r="BO308" i="2"/>
  <c r="BM308" i="2"/>
  <c r="Z308" i="2"/>
  <c r="Y308" i="2"/>
  <c r="BP308" i="2" s="1"/>
  <c r="BO307" i="2"/>
  <c r="BM307" i="2"/>
  <c r="Z307" i="2"/>
  <c r="Y307" i="2"/>
  <c r="P307" i="2"/>
  <c r="BO306" i="2"/>
  <c r="BM306" i="2"/>
  <c r="Z306" i="2"/>
  <c r="Y306" i="2"/>
  <c r="BP306" i="2" s="1"/>
  <c r="BP305" i="2"/>
  <c r="BO305" i="2"/>
  <c r="BN305" i="2"/>
  <c r="BM305" i="2"/>
  <c r="Z305" i="2"/>
  <c r="Y305" i="2"/>
  <c r="P305" i="2"/>
  <c r="BO304" i="2"/>
  <c r="BM304" i="2"/>
  <c r="Z304" i="2"/>
  <c r="Y304" i="2"/>
  <c r="BP304" i="2" s="1"/>
  <c r="BO303" i="2"/>
  <c r="BM303" i="2"/>
  <c r="Z303" i="2"/>
  <c r="Y303" i="2"/>
  <c r="BP303" i="2" s="1"/>
  <c r="P303" i="2"/>
  <c r="BO302" i="2"/>
  <c r="BM302" i="2"/>
  <c r="Z302" i="2"/>
  <c r="Y302" i="2"/>
  <c r="BP302" i="2" s="1"/>
  <c r="BO301" i="2"/>
  <c r="BM301" i="2"/>
  <c r="Z301" i="2"/>
  <c r="Y301" i="2"/>
  <c r="BN301" i="2" s="1"/>
  <c r="BO300" i="2"/>
  <c r="BM300" i="2"/>
  <c r="Z300" i="2"/>
  <c r="Y300" i="2"/>
  <c r="BP300" i="2" s="1"/>
  <c r="P300" i="2"/>
  <c r="BO299" i="2"/>
  <c r="BM299" i="2"/>
  <c r="Z299" i="2"/>
  <c r="Y299" i="2"/>
  <c r="BP299" i="2" s="1"/>
  <c r="BO298" i="2"/>
  <c r="BM298" i="2"/>
  <c r="Z298" i="2"/>
  <c r="Y298" i="2"/>
  <c r="X296" i="2"/>
  <c r="X295" i="2"/>
  <c r="BO294" i="2"/>
  <c r="BM294" i="2"/>
  <c r="Z294" i="2"/>
  <c r="Y294" i="2"/>
  <c r="BP294" i="2" s="1"/>
  <c r="P294" i="2"/>
  <c r="BO293" i="2"/>
  <c r="BM293" i="2"/>
  <c r="Z293" i="2"/>
  <c r="Y293" i="2"/>
  <c r="BP293" i="2" s="1"/>
  <c r="P293" i="2"/>
  <c r="BO292" i="2"/>
  <c r="BM292" i="2"/>
  <c r="Z292" i="2"/>
  <c r="Y292" i="2"/>
  <c r="Y295" i="2" s="1"/>
  <c r="X290" i="2"/>
  <c r="X289" i="2"/>
  <c r="BO288" i="2"/>
  <c r="BM288" i="2"/>
  <c r="Z288" i="2"/>
  <c r="Y288" i="2"/>
  <c r="BP288" i="2" s="1"/>
  <c r="BO287" i="2"/>
  <c r="BM287" i="2"/>
  <c r="Z287" i="2"/>
  <c r="Z289" i="2" s="1"/>
  <c r="Y287" i="2"/>
  <c r="P287" i="2"/>
  <c r="X285" i="2"/>
  <c r="Z284" i="2"/>
  <c r="X284" i="2"/>
  <c r="BO283" i="2"/>
  <c r="BM283" i="2"/>
  <c r="Z283" i="2"/>
  <c r="Y283" i="2"/>
  <c r="Y284" i="2" s="1"/>
  <c r="P283" i="2"/>
  <c r="X281" i="2"/>
  <c r="X280" i="2"/>
  <c r="BP279" i="2"/>
  <c r="BO279" i="2"/>
  <c r="BN279" i="2"/>
  <c r="BM279" i="2"/>
  <c r="Z279" i="2"/>
  <c r="Y279" i="2"/>
  <c r="BO278" i="2"/>
  <c r="BM278" i="2"/>
  <c r="Z278" i="2"/>
  <c r="Y278" i="2"/>
  <c r="BP277" i="2"/>
  <c r="BO277" i="2"/>
  <c r="BN277" i="2"/>
  <c r="BM277" i="2"/>
  <c r="Z277" i="2"/>
  <c r="Y277" i="2"/>
  <c r="X273" i="2"/>
  <c r="X272" i="2"/>
  <c r="BO271" i="2"/>
  <c r="BM271" i="2"/>
  <c r="Z271" i="2"/>
  <c r="Z272" i="2" s="1"/>
  <c r="Y271" i="2"/>
  <c r="BN271" i="2" s="1"/>
  <c r="P271" i="2"/>
  <c r="X269" i="2"/>
  <c r="X268" i="2"/>
  <c r="BO267" i="2"/>
  <c r="BM267" i="2"/>
  <c r="Z267" i="2"/>
  <c r="Z268" i="2" s="1"/>
  <c r="Y267" i="2"/>
  <c r="BN267" i="2" s="1"/>
  <c r="X263" i="2"/>
  <c r="X262" i="2"/>
  <c r="BO261" i="2"/>
  <c r="BM261" i="2"/>
  <c r="Z261" i="2"/>
  <c r="Y261" i="2"/>
  <c r="BP261" i="2" s="1"/>
  <c r="P261" i="2"/>
  <c r="BO260" i="2"/>
  <c r="BM260" i="2"/>
  <c r="Z260" i="2"/>
  <c r="Z262" i="2" s="1"/>
  <c r="Y260" i="2"/>
  <c r="P260" i="2"/>
  <c r="X256" i="2"/>
  <c r="X255" i="2"/>
  <c r="BO254" i="2"/>
  <c r="BM254" i="2"/>
  <c r="Z254" i="2"/>
  <c r="Z255" i="2" s="1"/>
  <c r="Y254" i="2"/>
  <c r="Y255" i="2" s="1"/>
  <c r="P254" i="2"/>
  <c r="X250" i="2"/>
  <c r="X249" i="2"/>
  <c r="BO248" i="2"/>
  <c r="BM248" i="2"/>
  <c r="Z248" i="2"/>
  <c r="Y248" i="2"/>
  <c r="Y250" i="2" s="1"/>
  <c r="P248" i="2"/>
  <c r="BP247" i="2"/>
  <c r="BO247" i="2"/>
  <c r="BN247" i="2"/>
  <c r="BM247" i="2"/>
  <c r="Z247" i="2"/>
  <c r="Y247" i="2"/>
  <c r="P247" i="2"/>
  <c r="X244" i="2"/>
  <c r="X243" i="2"/>
  <c r="BO242" i="2"/>
  <c r="BM242" i="2"/>
  <c r="Z242" i="2"/>
  <c r="Z243" i="2" s="1"/>
  <c r="Y242" i="2"/>
  <c r="P242" i="2"/>
  <c r="X239" i="2"/>
  <c r="Z238" i="2"/>
  <c r="X238" i="2"/>
  <c r="BO237" i="2"/>
  <c r="BM237" i="2"/>
  <c r="Z237" i="2"/>
  <c r="Y237" i="2"/>
  <c r="BP237" i="2" s="1"/>
  <c r="BO236" i="2"/>
  <c r="BM236" i="2"/>
  <c r="Z236" i="2"/>
  <c r="Y236" i="2"/>
  <c r="BN236" i="2" s="1"/>
  <c r="BO235" i="2"/>
  <c r="BM235" i="2"/>
  <c r="Z235" i="2"/>
  <c r="Y235" i="2"/>
  <c r="BP235" i="2" s="1"/>
  <c r="X233" i="2"/>
  <c r="X232" i="2"/>
  <c r="BO231" i="2"/>
  <c r="BM231" i="2"/>
  <c r="Z231" i="2"/>
  <c r="Z232" i="2" s="1"/>
  <c r="Y231" i="2"/>
  <c r="X228" i="2"/>
  <c r="X227" i="2"/>
  <c r="BO226" i="2"/>
  <c r="BN226" i="2"/>
  <c r="BM226" i="2"/>
  <c r="Z226" i="2"/>
  <c r="Z227" i="2" s="1"/>
  <c r="Y226" i="2"/>
  <c r="P226" i="2"/>
  <c r="X223" i="2"/>
  <c r="X222" i="2"/>
  <c r="BO221" i="2"/>
  <c r="BM221" i="2"/>
  <c r="Z221" i="2"/>
  <c r="Y221" i="2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BO218" i="2"/>
  <c r="BM218" i="2"/>
  <c r="Z218" i="2"/>
  <c r="Z222" i="2" s="1"/>
  <c r="Y218" i="2"/>
  <c r="P218" i="2"/>
  <c r="X215" i="2"/>
  <c r="X214" i="2"/>
  <c r="BO213" i="2"/>
  <c r="BM213" i="2"/>
  <c r="Z213" i="2"/>
  <c r="Y213" i="2"/>
  <c r="P213" i="2"/>
  <c r="BO212" i="2"/>
  <c r="BM212" i="2"/>
  <c r="Z212" i="2"/>
  <c r="Y212" i="2"/>
  <c r="BP212" i="2" s="1"/>
  <c r="P212" i="2"/>
  <c r="BO211" i="2"/>
  <c r="BM211" i="2"/>
  <c r="Z211" i="2"/>
  <c r="Y211" i="2"/>
  <c r="P211" i="2"/>
  <c r="BO210" i="2"/>
  <c r="BM210" i="2"/>
  <c r="Z210" i="2"/>
  <c r="Y210" i="2"/>
  <c r="BP210" i="2" s="1"/>
  <c r="P210" i="2"/>
  <c r="BO209" i="2"/>
  <c r="BM209" i="2"/>
  <c r="Z209" i="2"/>
  <c r="Y209" i="2"/>
  <c r="BP209" i="2" s="1"/>
  <c r="P209" i="2"/>
  <c r="BO208" i="2"/>
  <c r="BM208" i="2"/>
  <c r="Z208" i="2"/>
  <c r="Z214" i="2" s="1"/>
  <c r="Y208" i="2"/>
  <c r="BN208" i="2" s="1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P201" i="2"/>
  <c r="X198" i="2"/>
  <c r="X197" i="2"/>
  <c r="BO196" i="2"/>
  <c r="BM196" i="2"/>
  <c r="Z196" i="2"/>
  <c r="Y196" i="2"/>
  <c r="P196" i="2"/>
  <c r="BO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Y198" i="2" s="1"/>
  <c r="P193" i="2"/>
  <c r="X189" i="2"/>
  <c r="X188" i="2"/>
  <c r="BO187" i="2"/>
  <c r="BM187" i="2"/>
  <c r="Z187" i="2"/>
  <c r="Z188" i="2" s="1"/>
  <c r="Y187" i="2"/>
  <c r="Y189" i="2" s="1"/>
  <c r="X185" i="2"/>
  <c r="X184" i="2"/>
  <c r="BO183" i="2"/>
  <c r="BM183" i="2"/>
  <c r="Z183" i="2"/>
  <c r="Y183" i="2"/>
  <c r="BP183" i="2" s="1"/>
  <c r="P183" i="2"/>
  <c r="BO182" i="2"/>
  <c r="BM182" i="2"/>
  <c r="Z182" i="2"/>
  <c r="Y182" i="2"/>
  <c r="BP182" i="2" s="1"/>
  <c r="P182" i="2"/>
  <c r="BO181" i="2"/>
  <c r="BM181" i="2"/>
  <c r="Z181" i="2"/>
  <c r="Y181" i="2"/>
  <c r="P181" i="2"/>
  <c r="X177" i="2"/>
  <c r="X176" i="2"/>
  <c r="BO175" i="2"/>
  <c r="BM175" i="2"/>
  <c r="Z175" i="2"/>
  <c r="Y175" i="2"/>
  <c r="BP175" i="2" s="1"/>
  <c r="P175" i="2"/>
  <c r="BO174" i="2"/>
  <c r="BM174" i="2"/>
  <c r="Z174" i="2"/>
  <c r="Z176" i="2" s="1"/>
  <c r="Y174" i="2"/>
  <c r="BN174" i="2" s="1"/>
  <c r="P174" i="2"/>
  <c r="X172" i="2"/>
  <c r="X171" i="2"/>
  <c r="BO170" i="2"/>
  <c r="BM170" i="2"/>
  <c r="Z170" i="2"/>
  <c r="Y170" i="2"/>
  <c r="BN170" i="2" s="1"/>
  <c r="P170" i="2"/>
  <c r="BO169" i="2"/>
  <c r="BM169" i="2"/>
  <c r="Z169" i="2"/>
  <c r="Y169" i="2"/>
  <c r="P169" i="2"/>
  <c r="BO168" i="2"/>
  <c r="BM168" i="2"/>
  <c r="Z168" i="2"/>
  <c r="Y168" i="2"/>
  <c r="BO167" i="2"/>
  <c r="BM167" i="2"/>
  <c r="Z167" i="2"/>
  <c r="Y167" i="2"/>
  <c r="X164" i="2"/>
  <c r="X163" i="2"/>
  <c r="BO162" i="2"/>
  <c r="BM162" i="2"/>
  <c r="Z162" i="2"/>
  <c r="Z163" i="2" s="1"/>
  <c r="Y162" i="2"/>
  <c r="X158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Y151" i="2"/>
  <c r="P151" i="2"/>
  <c r="BO150" i="2"/>
  <c r="BM150" i="2"/>
  <c r="Z150" i="2"/>
  <c r="Y150" i="2"/>
  <c r="P150" i="2"/>
  <c r="X147" i="2"/>
  <c r="Z146" i="2"/>
  <c r="X146" i="2"/>
  <c r="BO145" i="2"/>
  <c r="BM145" i="2"/>
  <c r="Z145" i="2"/>
  <c r="Y145" i="2"/>
  <c r="Y147" i="2" s="1"/>
  <c r="P145" i="2"/>
  <c r="X142" i="2"/>
  <c r="X141" i="2"/>
  <c r="BO140" i="2"/>
  <c r="BM140" i="2"/>
  <c r="Z140" i="2"/>
  <c r="Z141" i="2" s="1"/>
  <c r="Y140" i="2"/>
  <c r="X137" i="2"/>
  <c r="X136" i="2"/>
  <c r="BO135" i="2"/>
  <c r="BM135" i="2"/>
  <c r="Z135" i="2"/>
  <c r="Y135" i="2"/>
  <c r="BN135" i="2" s="1"/>
  <c r="P135" i="2"/>
  <c r="BO134" i="2"/>
  <c r="BM134" i="2"/>
  <c r="Z134" i="2"/>
  <c r="Y134" i="2"/>
  <c r="Y136" i="2" s="1"/>
  <c r="P134" i="2"/>
  <c r="X131" i="2"/>
  <c r="X130" i="2"/>
  <c r="BP129" i="2"/>
  <c r="BO129" i="2"/>
  <c r="BN129" i="2"/>
  <c r="BM129" i="2"/>
  <c r="Z129" i="2"/>
  <c r="Z130" i="2" s="1"/>
  <c r="Y129" i="2"/>
  <c r="P129" i="2"/>
  <c r="BO128" i="2"/>
  <c r="BM128" i="2"/>
  <c r="Z128" i="2"/>
  <c r="Y128" i="2"/>
  <c r="BP128" i="2" s="1"/>
  <c r="P128" i="2"/>
  <c r="X125" i="2"/>
  <c r="X124" i="2"/>
  <c r="BP123" i="2"/>
  <c r="BO123" i="2"/>
  <c r="BN123" i="2"/>
  <c r="BM123" i="2"/>
  <c r="Z123" i="2"/>
  <c r="Y123" i="2"/>
  <c r="P123" i="2"/>
  <c r="BO122" i="2"/>
  <c r="BM122" i="2"/>
  <c r="Z122" i="2"/>
  <c r="Z124" i="2" s="1"/>
  <c r="Y122" i="2"/>
  <c r="P122" i="2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BN116" i="2" s="1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P114" i="2"/>
  <c r="BO113" i="2"/>
  <c r="BM113" i="2"/>
  <c r="Z113" i="2"/>
  <c r="Y113" i="2"/>
  <c r="P113" i="2"/>
  <c r="BO112" i="2"/>
  <c r="BM112" i="2"/>
  <c r="Z112" i="2"/>
  <c r="Y112" i="2"/>
  <c r="P112" i="2"/>
  <c r="X109" i="2"/>
  <c r="X108" i="2"/>
  <c r="BO107" i="2"/>
  <c r="BM107" i="2"/>
  <c r="Z107" i="2"/>
  <c r="Y107" i="2"/>
  <c r="P107" i="2"/>
  <c r="BO106" i="2"/>
  <c r="BM106" i="2"/>
  <c r="Z106" i="2"/>
  <c r="Y106" i="2"/>
  <c r="BO105" i="2"/>
  <c r="BM105" i="2"/>
  <c r="Z105" i="2"/>
  <c r="Y105" i="2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N99" i="2" s="1"/>
  <c r="P99" i="2"/>
  <c r="BP98" i="2"/>
  <c r="BO98" i="2"/>
  <c r="BN98" i="2"/>
  <c r="BM98" i="2"/>
  <c r="Z98" i="2"/>
  <c r="Y98" i="2"/>
  <c r="P98" i="2"/>
  <c r="BO97" i="2"/>
  <c r="BM97" i="2"/>
  <c r="Z97" i="2"/>
  <c r="Y97" i="2"/>
  <c r="BO96" i="2"/>
  <c r="BM96" i="2"/>
  <c r="Z96" i="2"/>
  <c r="Y96" i="2"/>
  <c r="P96" i="2"/>
  <c r="BP95" i="2"/>
  <c r="BO95" i="2"/>
  <c r="BN95" i="2"/>
  <c r="BM95" i="2"/>
  <c r="Z95" i="2"/>
  <c r="Z101" i="2" s="1"/>
  <c r="Y95" i="2"/>
  <c r="X92" i="2"/>
  <c r="X91" i="2"/>
  <c r="BO90" i="2"/>
  <c r="BM90" i="2"/>
  <c r="Z90" i="2"/>
  <c r="Y90" i="2"/>
  <c r="P90" i="2"/>
  <c r="BO89" i="2"/>
  <c r="BM89" i="2"/>
  <c r="Z89" i="2"/>
  <c r="Y89" i="2"/>
  <c r="X86" i="2"/>
  <c r="X85" i="2"/>
  <c r="BO84" i="2"/>
  <c r="BM84" i="2"/>
  <c r="Z84" i="2"/>
  <c r="Z85" i="2" s="1"/>
  <c r="Y84" i="2"/>
  <c r="X81" i="2"/>
  <c r="X80" i="2"/>
  <c r="BO79" i="2"/>
  <c r="BM79" i="2"/>
  <c r="Z79" i="2"/>
  <c r="Y79" i="2"/>
  <c r="BN79" i="2" s="1"/>
  <c r="P79" i="2"/>
  <c r="BO78" i="2"/>
  <c r="BM78" i="2"/>
  <c r="Z78" i="2"/>
  <c r="Y78" i="2"/>
  <c r="BP78" i="2" s="1"/>
  <c r="P78" i="2"/>
  <c r="X75" i="2"/>
  <c r="X74" i="2"/>
  <c r="BO73" i="2"/>
  <c r="BM73" i="2"/>
  <c r="Z73" i="2"/>
  <c r="Y73" i="2"/>
  <c r="BO72" i="2"/>
  <c r="BM72" i="2"/>
  <c r="Z72" i="2"/>
  <c r="Y72" i="2"/>
  <c r="BP72" i="2" s="1"/>
  <c r="BO71" i="2"/>
  <c r="BM71" i="2"/>
  <c r="Z71" i="2"/>
  <c r="Z74" i="2" s="1"/>
  <c r="Y71" i="2"/>
  <c r="X69" i="2"/>
  <c r="X68" i="2"/>
  <c r="BO67" i="2"/>
  <c r="BM67" i="2"/>
  <c r="Z67" i="2"/>
  <c r="Z68" i="2" s="1"/>
  <c r="Y67" i="2"/>
  <c r="Y69" i="2" s="1"/>
  <c r="P67" i="2"/>
  <c r="X65" i="2"/>
  <c r="X64" i="2"/>
  <c r="BO63" i="2"/>
  <c r="BM63" i="2"/>
  <c r="Z63" i="2"/>
  <c r="Z64" i="2" s="1"/>
  <c r="Y63" i="2"/>
  <c r="BN63" i="2" s="1"/>
  <c r="X61" i="2"/>
  <c r="X60" i="2"/>
  <c r="BO59" i="2"/>
  <c r="BM59" i="2"/>
  <c r="Z59" i="2"/>
  <c r="Z60" i="2" s="1"/>
  <c r="Y59" i="2"/>
  <c r="Y60" i="2" s="1"/>
  <c r="X57" i="2"/>
  <c r="X56" i="2"/>
  <c r="BO55" i="2"/>
  <c r="BM55" i="2"/>
  <c r="Z55" i="2"/>
  <c r="Z56" i="2" s="1"/>
  <c r="Y55" i="2"/>
  <c r="Y57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BO46" i="2"/>
  <c r="BM46" i="2"/>
  <c r="Z46" i="2"/>
  <c r="Y46" i="2"/>
  <c r="P46" i="2"/>
  <c r="BO45" i="2"/>
  <c r="BM45" i="2"/>
  <c r="Z45" i="2"/>
  <c r="Y45" i="2"/>
  <c r="P45" i="2"/>
  <c r="BP44" i="2"/>
  <c r="BO44" i="2"/>
  <c r="BN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BO37" i="2"/>
  <c r="BM37" i="2"/>
  <c r="Z37" i="2"/>
  <c r="Y37" i="2"/>
  <c r="BO36" i="2"/>
  <c r="BM36" i="2"/>
  <c r="Z36" i="2"/>
  <c r="Y36" i="2"/>
  <c r="X33" i="2"/>
  <c r="X32" i="2"/>
  <c r="BO31" i="2"/>
  <c r="BM31" i="2"/>
  <c r="Z31" i="2"/>
  <c r="Y31" i="2"/>
  <c r="BO30" i="2"/>
  <c r="BM30" i="2"/>
  <c r="Z30" i="2"/>
  <c r="Y30" i="2"/>
  <c r="BO29" i="2"/>
  <c r="BM29" i="2"/>
  <c r="Z29" i="2"/>
  <c r="Y29" i="2"/>
  <c r="BP29" i="2" s="1"/>
  <c r="BO28" i="2"/>
  <c r="BM28" i="2"/>
  <c r="Z28" i="2"/>
  <c r="Y28" i="2"/>
  <c r="X24" i="2"/>
  <c r="X326" i="2" s="1"/>
  <c r="X23" i="2"/>
  <c r="X330" i="2" s="1"/>
  <c r="BO22" i="2"/>
  <c r="X328" i="2" s="1"/>
  <c r="BM22" i="2"/>
  <c r="X327" i="2" s="1"/>
  <c r="Z22" i="2"/>
  <c r="Z23" i="2" s="1"/>
  <c r="Y22" i="2"/>
  <c r="P22" i="2"/>
  <c r="H10" i="2"/>
  <c r="A9" i="2"/>
  <c r="F10" i="2" s="1"/>
  <c r="D7" i="2"/>
  <c r="Q6" i="2"/>
  <c r="P2" i="2"/>
  <c r="BP30" i="2" l="1"/>
  <c r="BN30" i="2"/>
  <c r="Y32" i="2"/>
  <c r="BP36" i="2"/>
  <c r="Y39" i="2"/>
  <c r="BP37" i="2"/>
  <c r="BN37" i="2"/>
  <c r="Y40" i="2"/>
  <c r="BP38" i="2"/>
  <c r="BN38" i="2"/>
  <c r="BN84" i="2"/>
  <c r="Y86" i="2"/>
  <c r="BP84" i="2"/>
  <c r="Y85" i="2"/>
  <c r="BP89" i="2"/>
  <c r="BN89" i="2"/>
  <c r="BP105" i="2"/>
  <c r="BN105" i="2"/>
  <c r="BP112" i="2"/>
  <c r="BN112" i="2"/>
  <c r="BP122" i="2"/>
  <c r="BN122" i="2"/>
  <c r="Y124" i="2"/>
  <c r="Y142" i="2"/>
  <c r="Y141" i="2"/>
  <c r="Y172" i="2"/>
  <c r="BP167" i="2"/>
  <c r="BN167" i="2"/>
  <c r="Y171" i="2"/>
  <c r="BP170" i="2"/>
  <c r="Y24" i="2"/>
  <c r="Y23" i="2"/>
  <c r="BP22" i="2"/>
  <c r="BN22" i="2"/>
  <c r="BP45" i="2"/>
  <c r="BN45" i="2"/>
  <c r="BP47" i="2"/>
  <c r="BN47" i="2"/>
  <c r="Y130" i="2"/>
  <c r="Y131" i="2"/>
  <c r="Y146" i="2"/>
  <c r="BP145" i="2"/>
  <c r="BN145" i="2"/>
  <c r="Y205" i="2"/>
  <c r="BP201" i="2"/>
  <c r="BN201" i="2"/>
  <c r="BP211" i="2"/>
  <c r="BN211" i="2"/>
  <c r="BP219" i="2"/>
  <c r="BN219" i="2"/>
  <c r="BP221" i="2"/>
  <c r="BN221" i="2"/>
  <c r="BN231" i="2"/>
  <c r="Y233" i="2"/>
  <c r="Y232" i="2"/>
  <c r="BP231" i="2"/>
  <c r="Y239" i="2"/>
  <c r="Y268" i="2"/>
  <c r="BP267" i="2"/>
  <c r="Z280" i="2"/>
  <c r="Y285" i="2"/>
  <c r="Y296" i="2"/>
  <c r="BP301" i="2"/>
  <c r="BP314" i="2"/>
  <c r="Z32" i="2"/>
  <c r="Z39" i="2"/>
  <c r="Z51" i="2"/>
  <c r="Y61" i="2"/>
  <c r="Z91" i="2"/>
  <c r="Y102" i="2"/>
  <c r="Z108" i="2"/>
  <c r="Y125" i="2"/>
  <c r="Z136" i="2"/>
  <c r="BP135" i="2"/>
  <c r="Z152" i="2"/>
  <c r="Z171" i="2"/>
  <c r="Z197" i="2"/>
  <c r="Z204" i="2"/>
  <c r="Y204" i="2"/>
  <c r="Y223" i="2"/>
  <c r="BN237" i="2"/>
  <c r="Y238" i="2"/>
  <c r="Z249" i="2"/>
  <c r="Y256" i="2"/>
  <c r="Y269" i="2"/>
  <c r="BN283" i="2"/>
  <c r="BP283" i="2"/>
  <c r="Z295" i="2"/>
  <c r="BN308" i="2"/>
  <c r="BN313" i="2"/>
  <c r="BN317" i="2"/>
  <c r="Y325" i="2"/>
  <c r="X329" i="2"/>
  <c r="Y263" i="2"/>
  <c r="Y262" i="2"/>
  <c r="Y319" i="2"/>
  <c r="Y320" i="2"/>
  <c r="BN306" i="2"/>
  <c r="Y215" i="2"/>
  <c r="Y214" i="2"/>
  <c r="BN212" i="2"/>
  <c r="BN260" i="2"/>
  <c r="Z319" i="2"/>
  <c r="BN302" i="2"/>
  <c r="BN311" i="2"/>
  <c r="BP311" i="2"/>
  <c r="Y118" i="2"/>
  <c r="Y75" i="2"/>
  <c r="Y74" i="2"/>
  <c r="BN168" i="2"/>
  <c r="BN307" i="2"/>
  <c r="BP307" i="2"/>
  <c r="BP116" i="2"/>
  <c r="BP260" i="2"/>
  <c r="Y109" i="2"/>
  <c r="Y108" i="2"/>
  <c r="BN113" i="2"/>
  <c r="BN156" i="2"/>
  <c r="BP174" i="2"/>
  <c r="BP213" i="2"/>
  <c r="BN213" i="2"/>
  <c r="BN248" i="2"/>
  <c r="BP298" i="2"/>
  <c r="BP46" i="2"/>
  <c r="BN46" i="2"/>
  <c r="BP208" i="2"/>
  <c r="BP71" i="2"/>
  <c r="BP168" i="2"/>
  <c r="BN292" i="2"/>
  <c r="BN49" i="2"/>
  <c r="BP79" i="2"/>
  <c r="BN117" i="2"/>
  <c r="BP156" i="2"/>
  <c r="BN209" i="2"/>
  <c r="BP248" i="2"/>
  <c r="BN182" i="2"/>
  <c r="BN261" i="2"/>
  <c r="BP292" i="2"/>
  <c r="BN303" i="2"/>
  <c r="Y177" i="2"/>
  <c r="Y176" i="2"/>
  <c r="BN72" i="2"/>
  <c r="BP114" i="2"/>
  <c r="BN114" i="2"/>
  <c r="Y157" i="2"/>
  <c r="Y185" i="2"/>
  <c r="Y249" i="2"/>
  <c r="BN299" i="2"/>
  <c r="BP63" i="2"/>
  <c r="Y33" i="2"/>
  <c r="BN28" i="2"/>
  <c r="BP28" i="2"/>
  <c r="BN73" i="2"/>
  <c r="BP73" i="2"/>
  <c r="BP106" i="2"/>
  <c r="BN202" i="2"/>
  <c r="Y243" i="2"/>
  <c r="Y244" i="2"/>
  <c r="BP31" i="2"/>
  <c r="BN169" i="2"/>
  <c r="BP169" i="2"/>
  <c r="BP134" i="2"/>
  <c r="BN134" i="2"/>
  <c r="BP113" i="2"/>
  <c r="BP107" i="2"/>
  <c r="BN107" i="2"/>
  <c r="Y153" i="2"/>
  <c r="Y152" i="2"/>
  <c r="BP202" i="2"/>
  <c r="Y280" i="2"/>
  <c r="Y281" i="2"/>
  <c r="BN90" i="2"/>
  <c r="BP90" i="2"/>
  <c r="BN31" i="2"/>
  <c r="Y51" i="2"/>
  <c r="BP99" i="2"/>
  <c r="BN187" i="2"/>
  <c r="BN195" i="2"/>
  <c r="BN242" i="2"/>
  <c r="BN293" i="2"/>
  <c r="BN106" i="2"/>
  <c r="Y52" i="2"/>
  <c r="Y64" i="2"/>
  <c r="Y164" i="2"/>
  <c r="Y163" i="2"/>
  <c r="BP162" i="2"/>
  <c r="BN162" i="2"/>
  <c r="Y184" i="2"/>
  <c r="Y222" i="2"/>
  <c r="BN71" i="2"/>
  <c r="BN298" i="2"/>
  <c r="Y65" i="2"/>
  <c r="Y101" i="2"/>
  <c r="BN150" i="2"/>
  <c r="Z184" i="2"/>
  <c r="BP187" i="2"/>
  <c r="BN218" i="2"/>
  <c r="BN235" i="2"/>
  <c r="BP242" i="2"/>
  <c r="BN278" i="2"/>
  <c r="Y290" i="2"/>
  <c r="Y289" i="2"/>
  <c r="BN55" i="2"/>
  <c r="BP55" i="2"/>
  <c r="BN318" i="2"/>
  <c r="BN48" i="2"/>
  <c r="Y81" i="2"/>
  <c r="Y80" i="2"/>
  <c r="BN96" i="2"/>
  <c r="BN140" i="2"/>
  <c r="BP150" i="2"/>
  <c r="BN181" i="2"/>
  <c r="Y188" i="2"/>
  <c r="BP196" i="2"/>
  <c r="BN196" i="2"/>
  <c r="BP218" i="2"/>
  <c r="BP278" i="2"/>
  <c r="Y137" i="2"/>
  <c r="Y56" i="2"/>
  <c r="Z80" i="2"/>
  <c r="Y92" i="2"/>
  <c r="Y91" i="2"/>
  <c r="BN100" i="2"/>
  <c r="BN287" i="2"/>
  <c r="Y272" i="2"/>
  <c r="BP271" i="2"/>
  <c r="Y273" i="2"/>
  <c r="Z118" i="2"/>
  <c r="BP96" i="2"/>
  <c r="Y119" i="2"/>
  <c r="BP140" i="2"/>
  <c r="BN151" i="2"/>
  <c r="BP151" i="2"/>
  <c r="BP181" i="2"/>
  <c r="Y228" i="2"/>
  <c r="Y227" i="2"/>
  <c r="BP226" i="2"/>
  <c r="BN78" i="2"/>
  <c r="BP97" i="2"/>
  <c r="BN97" i="2"/>
  <c r="BP287" i="2"/>
  <c r="BN315" i="2"/>
  <c r="BP315" i="2"/>
  <c r="BN67" i="2"/>
  <c r="BN175" i="2"/>
  <c r="BN288" i="2"/>
  <c r="H9" i="2"/>
  <c r="BN59" i="2"/>
  <c r="BN220" i="2"/>
  <c r="BN294" i="2"/>
  <c r="J9" i="2"/>
  <c r="BN36" i="2"/>
  <c r="BP236" i="2"/>
  <c r="BN304" i="2"/>
  <c r="F9" i="2"/>
  <c r="BN203" i="2"/>
  <c r="BN193" i="2"/>
  <c r="BN254" i="2"/>
  <c r="BN300" i="2"/>
  <c r="BN43" i="2"/>
  <c r="BP67" i="2"/>
  <c r="BN183" i="2"/>
  <c r="Y197" i="2"/>
  <c r="BN210" i="2"/>
  <c r="A10" i="2"/>
  <c r="BN29" i="2"/>
  <c r="BN50" i="2"/>
  <c r="BP59" i="2"/>
  <c r="BN128" i="2"/>
  <c r="BP193" i="2"/>
  <c r="BP254" i="2"/>
  <c r="BN323" i="2"/>
  <c r="BP323" i="2"/>
  <c r="BP43" i="2"/>
  <c r="Y68" i="2"/>
  <c r="Z331" i="2" l="1"/>
  <c r="Y328" i="2"/>
  <c r="Y326" i="2"/>
  <c r="Y330" i="2"/>
  <c r="Y327" i="2"/>
  <c r="Y329" i="2"/>
  <c r="C339" i="2"/>
  <c r="B339" i="2"/>
  <c r="A339" i="2"/>
</calcChain>
</file>

<file path=xl/sharedStrings.xml><?xml version="1.0" encoding="utf-8"?>
<sst xmlns="http://schemas.openxmlformats.org/spreadsheetml/2006/main" count="2174" uniqueCount="534">
  <si>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</si>
  <si>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</si>
  <si>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</si>
  <si>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</si>
  <si>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</si>
  <si>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</si>
  <si>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</si>
  <si>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</si>
  <si>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</si>
  <si>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</si>
  <si>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</si>
  <si>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</si>
  <si>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</si>
  <si>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</si>
  <si>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</si>
  <si>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</si>
  <si>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</si>
  <si>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</si>
  <si>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</si>
  <si>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</si>
  <si>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</si>
  <si>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</si>
  <si>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</si>
  <si>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</si>
  <si>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</si>
  <si>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</si>
  <si>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</si>
  <si>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</si>
  <si>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</si>
  <si>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</si>
  <si>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</si>
  <si>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</si>
  <si>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</si>
  <si>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</si>
  <si>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</si>
  <si>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</si>
  <si>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</si>
  <si>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</si>
  <si>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</si>
  <si>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</si>
  <si>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</si>
  <si>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</si>
  <si>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</si>
  <si>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</si>
  <si>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</si>
  <si>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</si>
  <si>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</si>
  <si>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</si>
  <si>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</si>
  <si>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</si>
  <si>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</si>
  <si>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</si>
  <si>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</si>
  <si>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</si>
  <si>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</si>
  <si>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</si>
  <si>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</si>
  <si>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</si>
  <si>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</si>
  <si>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</si>
  <si>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</si>
  <si>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</si>
  <si>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</si>
  <si>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</si>
  <si>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</si>
  <si>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</si>
  <si>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</si>
  <si>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</si>
  <si>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</si>
  <si>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</si>
  <si>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</si>
  <si>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</si>
  <si>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</si>
  <si>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</si>
  <si>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</si>
  <si>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</si>
  <si>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</si>
  <si>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</si>
  <si>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</si>
  <si>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</si>
  <si>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</si>
  <si>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</si>
  <si>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</si>
  <si>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</si>
  <si>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</si>
  <si>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</si>
  <si>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</si>
  <si>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</si>
  <si>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</si>
  <si>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</si>
  <si>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</si>
  <si>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</si>
  <si>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</si>
  <si>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</si>
  <si>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</si>
  <si>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</si>
  <si>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</si>
  <si>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</si>
  <si>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</si>
  <si>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</si>
  <si>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</si>
  <si>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</si>
  <si>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</si>
  <si>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</si>
  <si>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</si>
  <si>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</si>
  <si>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</si>
  <si>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</si>
  <si>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</si>
  <si>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</si>
  <si>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</si>
  <si>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</si>
  <si>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</si>
  <si>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</si>
  <si>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</si>
  <si>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</si>
  <si>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</si>
  <si>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</si>
  <si>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</si>
  <si>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</si>
  <si>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</si>
  <si>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</si>
  <si>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</si>
  <si>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</si>
  <si>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</si>
  <si>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</si>
  <si>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</si>
  <si>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</si>
  <si>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</si>
  <si>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</si>
  <si>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</si>
  <si>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</si>
  <si>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</si>
  <si>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</si>
  <si>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</si>
  <si>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</si>
  <si>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</si>
  <si>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</si>
  <si>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</si>
  <si>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</si>
  <si>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</si>
  <si>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</si>
  <si>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</si>
  <si>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</si>
  <si>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</si>
  <si>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</si>
  <si>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</si>
  <si>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</si>
  <si>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</si>
  <si>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</si>
  <si>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</si>
  <si>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</si>
  <si>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</si>
  <si>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</si>
  <si>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</si>
  <si>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</si>
  <si>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</si>
  <si>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</si>
  <si>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</si>
  <si>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</si>
  <si>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</si>
  <si>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</si>
  <si>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</si>
  <si>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</si>
  <si>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</si>
  <si>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</si>
  <si>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</si>
  <si>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</si>
  <si>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</si>
  <si>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</si>
  <si>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</si>
  <si>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</si>
  <si>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</si>
  <si>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</si>
  <si>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</si>
  <si>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</si>
  <si>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</si>
  <si>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</si>
  <si>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</si>
  <si>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</si>
  <si>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</si>
  <si>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</si>
  <si>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</si>
  <si>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</si>
  <si>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</si>
  <si>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</si>
  <si>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</si>
  <si>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</si>
  <si>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</si>
  <si>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</si>
  <si>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</si>
  <si>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</si>
  <si>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</si>
  <si>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</si>
  <si>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</si>
  <si>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</si>
  <si>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</si>
  <si>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</si>
  <si>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</si>
  <si>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</si>
  <si>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</si>
  <si>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</si>
  <si>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</si>
  <si>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</si>
  <si>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</si>
  <si>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</si>
  <si>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</si>
  <si>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</si>
  <si>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</si>
  <si>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</si>
  <si>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</si>
  <si>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</si>
  <si>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</si>
  <si>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</si>
  <si>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</si>
  <si>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</si>
  <si>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</si>
  <si>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</si>
  <si>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</si>
  <si>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</si>
  <si>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</si>
  <si>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</si>
  <si>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</si>
  <si>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</si>
  <si>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</si>
  <si>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</si>
  <si>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</si>
  <si>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</si>
  <si>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</si>
  <si>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</si>
  <si>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</si>
  <si>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</si>
  <si>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Слой, мин. 1</t>
  </si>
  <si>
    <t>Слой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</si>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</sst>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45759</v>
      </c>
      <c r="R5" s="348"/>
      <c r="T5" s="349" t="s">
        <v>3</v>
      </c>
      <c r="U5" s="350"/>
      <c r="V5" s="351" t="s">
        <v>520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Суббота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0.375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66</v>
      </c>
      <c r="L17" s="387" t="s">
        <v>68</v>
      </c>
      <c r="M17" s="387" t="s">
        <v>2</v>
      </c>
      <c r="N17" s="387" t="s">
        <v>67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69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81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81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82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90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91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1" t="s">
        <v>94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2" t="s">
        <v>100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2">
        <v>4607111036599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3" t="s">
        <v>103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2">
        <v>4607111036605</v>
      </c>
      <c r="E31" s="41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4" t="s">
        <v>106</v>
      </c>
      <c r="Q31" s="414"/>
      <c r="R31" s="414"/>
      <c r="S31" s="414"/>
      <c r="T31" s="41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20"/>
      <c r="P33" s="416" t="s">
        <v>40</v>
      </c>
      <c r="Q33" s="417"/>
      <c r="R33" s="417"/>
      <c r="S33" s="417"/>
      <c r="T33" s="417"/>
      <c r="U33" s="417"/>
      <c r="V33" s="41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0" t="s">
        <v>107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65"/>
      <c r="AB34" s="65"/>
      <c r="AC34" s="82"/>
    </row>
    <row r="35" spans="1:68" ht="14.25" customHeight="1" x14ac:dyDescent="0.25">
      <c r="A35" s="411" t="s">
        <v>82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2">
        <v>4620207490075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5" t="s">
        <v>110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2">
        <v>4620207490174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6" t="s">
        <v>114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2">
        <v>4620207490044</v>
      </c>
      <c r="E38" s="41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7" t="s">
        <v>118</v>
      </c>
      <c r="Q38" s="414"/>
      <c r="R38" s="414"/>
      <c r="S38" s="414"/>
      <c r="T38" s="41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9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20"/>
      <c r="P40" s="416" t="s">
        <v>40</v>
      </c>
      <c r="Q40" s="417"/>
      <c r="R40" s="417"/>
      <c r="S40" s="417"/>
      <c r="T40" s="417"/>
      <c r="U40" s="417"/>
      <c r="V40" s="41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0" t="s">
        <v>120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65"/>
      <c r="AB41" s="65"/>
      <c r="AC41" s="82"/>
    </row>
    <row r="42" spans="1:68" ht="14.25" customHeight="1" x14ac:dyDescent="0.25">
      <c r="A42" s="411" t="s">
        <v>82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2">
        <v>4607111038999</v>
      </c>
      <c r="E43" s="41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412">
        <v>4607111037183</v>
      </c>
      <c r="E44" s="41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126</v>
      </c>
      <c r="M44" s="38" t="s">
        <v>86</v>
      </c>
      <c r="N44" s="38"/>
      <c r="O44" s="37">
        <v>180</v>
      </c>
      <c r="P44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127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4301071044</v>
      </c>
      <c r="D45" s="412">
        <v>4607111039385</v>
      </c>
      <c r="E45" s="41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4301071045</v>
      </c>
      <c r="D46" s="412">
        <v>4607111039392</v>
      </c>
      <c r="E46" s="41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132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4301071031</v>
      </c>
      <c r="D47" s="412">
        <v>4607111038982</v>
      </c>
      <c r="E47" s="412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135</v>
      </c>
      <c r="B48" s="63" t="s">
        <v>136</v>
      </c>
      <c r="C48" s="36">
        <v>4301071046</v>
      </c>
      <c r="D48" s="412">
        <v>4607111039354</v>
      </c>
      <c r="E48" s="41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4301070968</v>
      </c>
      <c r="D49" s="412">
        <v>4607111036889</v>
      </c>
      <c r="E49" s="41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126</v>
      </c>
      <c r="M49" s="38" t="s">
        <v>86</v>
      </c>
      <c r="N49" s="38"/>
      <c r="O49" s="37">
        <v>180</v>
      </c>
      <c r="P49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127</v>
      </c>
      <c r="AK49" s="87">
        <v>84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412">
        <v>4607111039330</v>
      </c>
      <c r="E50" s="41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4"/>
      <c r="R50" s="414"/>
      <c r="S50" s="414"/>
      <c r="T50" s="41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20"/>
      <c r="P52" s="416" t="s">
        <v>40</v>
      </c>
      <c r="Q52" s="417"/>
      <c r="R52" s="417"/>
      <c r="S52" s="417"/>
      <c r="T52" s="417"/>
      <c r="U52" s="417"/>
      <c r="V52" s="418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0" t="s">
        <v>141</v>
      </c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410"/>
      <c r="U53" s="410"/>
      <c r="V53" s="410"/>
      <c r="W53" s="410"/>
      <c r="X53" s="410"/>
      <c r="Y53" s="410"/>
      <c r="Z53" s="410"/>
      <c r="AA53" s="65"/>
      <c r="AB53" s="65"/>
      <c r="AC53" s="82"/>
    </row>
    <row r="54" spans="1:68" ht="14.25" customHeight="1" x14ac:dyDescent="0.25">
      <c r="A54" s="411" t="s">
        <v>82</v>
      </c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66"/>
      <c r="AB54" s="66"/>
      <c r="AC54" s="83"/>
    </row>
    <row r="55" spans="1:68" ht="16.5" customHeight="1" x14ac:dyDescent="0.25">
      <c r="A55" s="63" t="s">
        <v>142</v>
      </c>
      <c r="B55" s="63" t="s">
        <v>143</v>
      </c>
      <c r="C55" s="36">
        <v>4301071073</v>
      </c>
      <c r="D55" s="412">
        <v>4620207490822</v>
      </c>
      <c r="E55" s="412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36" t="s">
        <v>144</v>
      </c>
      <c r="Q55" s="414"/>
      <c r="R55" s="414"/>
      <c r="S55" s="414"/>
      <c r="T55" s="415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145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19"/>
      <c r="B57" s="419"/>
      <c r="C57" s="419"/>
      <c r="D57" s="419"/>
      <c r="E57" s="419"/>
      <c r="F57" s="419"/>
      <c r="G57" s="419"/>
      <c r="H57" s="419"/>
      <c r="I57" s="419"/>
      <c r="J57" s="419"/>
      <c r="K57" s="419"/>
      <c r="L57" s="419"/>
      <c r="M57" s="419"/>
      <c r="N57" s="419"/>
      <c r="O57" s="420"/>
      <c r="P57" s="416" t="s">
        <v>40</v>
      </c>
      <c r="Q57" s="417"/>
      <c r="R57" s="417"/>
      <c r="S57" s="417"/>
      <c r="T57" s="417"/>
      <c r="U57" s="417"/>
      <c r="V57" s="418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1" t="s">
        <v>146</v>
      </c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66"/>
      <c r="AB58" s="66"/>
      <c r="AC58" s="83"/>
    </row>
    <row r="59" spans="1:68" ht="16.5" customHeight="1" x14ac:dyDescent="0.25">
      <c r="A59" s="63" t="s">
        <v>147</v>
      </c>
      <c r="B59" s="63" t="s">
        <v>148</v>
      </c>
      <c r="C59" s="36">
        <v>4301100087</v>
      </c>
      <c r="D59" s="412">
        <v>4607111039743</v>
      </c>
      <c r="E59" s="412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37" t="s">
        <v>149</v>
      </c>
      <c r="Q59" s="414"/>
      <c r="R59" s="414"/>
      <c r="S59" s="414"/>
      <c r="T59" s="415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150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20"/>
      <c r="P61" s="416" t="s">
        <v>40</v>
      </c>
      <c r="Q61" s="417"/>
      <c r="R61" s="417"/>
      <c r="S61" s="417"/>
      <c r="T61" s="417"/>
      <c r="U61" s="417"/>
      <c r="V61" s="418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1" t="s">
        <v>91</v>
      </c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/>
      <c r="Y62" s="411"/>
      <c r="Z62" s="411"/>
      <c r="AA62" s="66"/>
      <c r="AB62" s="66"/>
      <c r="AC62" s="83"/>
    </row>
    <row r="63" spans="1:68" ht="16.5" customHeight="1" x14ac:dyDescent="0.25">
      <c r="A63" s="63" t="s">
        <v>151</v>
      </c>
      <c r="B63" s="63" t="s">
        <v>152</v>
      </c>
      <c r="C63" s="36">
        <v>4301132194</v>
      </c>
      <c r="D63" s="412">
        <v>4607111039712</v>
      </c>
      <c r="E63" s="412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38" t="s">
        <v>153</v>
      </c>
      <c r="Q63" s="414"/>
      <c r="R63" s="414"/>
      <c r="S63" s="414"/>
      <c r="T63" s="41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154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19"/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20"/>
      <c r="P65" s="416" t="s">
        <v>40</v>
      </c>
      <c r="Q65" s="417"/>
      <c r="R65" s="417"/>
      <c r="S65" s="417"/>
      <c r="T65" s="417"/>
      <c r="U65" s="417"/>
      <c r="V65" s="418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1" t="s">
        <v>155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6"/>
      <c r="AB66" s="66"/>
      <c r="AC66" s="83"/>
    </row>
    <row r="67" spans="1:68" ht="16.5" customHeight="1" x14ac:dyDescent="0.25">
      <c r="A67" s="63" t="s">
        <v>156</v>
      </c>
      <c r="B67" s="63" t="s">
        <v>157</v>
      </c>
      <c r="C67" s="36">
        <v>4301136018</v>
      </c>
      <c r="D67" s="412">
        <v>4607111037008</v>
      </c>
      <c r="E67" s="412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158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159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160</v>
      </c>
      <c r="B71" s="63" t="s">
        <v>161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0" t="s">
        <v>162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158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163</v>
      </c>
      <c r="B72" s="63" t="s">
        <v>164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41" t="s">
        <v>165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166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42" t="s">
        <v>169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166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170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82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171</v>
      </c>
      <c r="B78" s="63" t="s">
        <v>172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174</v>
      </c>
      <c r="L78" s="37" t="s">
        <v>88</v>
      </c>
      <c r="M78" s="38" t="s">
        <v>86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173</v>
      </c>
      <c r="AG78" s="81"/>
      <c r="AJ78" s="87" t="s">
        <v>89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126</v>
      </c>
      <c r="M79" s="38" t="s">
        <v>86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173</v>
      </c>
      <c r="AG79" s="81"/>
      <c r="AJ79" s="87" t="s">
        <v>127</v>
      </c>
      <c r="AK79" s="87">
        <v>144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177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159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178</v>
      </c>
      <c r="B84" s="63" t="s">
        <v>179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45" t="s">
        <v>180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181</v>
      </c>
      <c r="AG84" s="81"/>
      <c r="AJ84" s="87" t="s">
        <v>89</v>
      </c>
      <c r="AK84" s="87">
        <v>1</v>
      </c>
      <c r="BB84" s="140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182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183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184</v>
      </c>
      <c r="B89" s="63" t="s">
        <v>185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6" t="s">
        <v>186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187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188</v>
      </c>
      <c r="B90" s="63" t="s">
        <v>189</v>
      </c>
      <c r="C90" s="36">
        <v>4301131021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4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190</v>
      </c>
      <c r="AG90" s="81"/>
      <c r="AJ90" s="87" t="s">
        <v>89</v>
      </c>
      <c r="AK90" s="87">
        <v>1</v>
      </c>
      <c r="BB90" s="144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191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159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192</v>
      </c>
      <c r="B95" s="63" t="s">
        <v>193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48" t="s">
        <v>194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181</v>
      </c>
      <c r="AG95" s="81"/>
      <c r="AJ95" s="87" t="s">
        <v>89</v>
      </c>
      <c r="AK95" s="87">
        <v>1</v>
      </c>
      <c r="BB95" s="146" t="s">
        <v>96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195</v>
      </c>
      <c r="B96" s="63" t="s">
        <v>196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89</v>
      </c>
      <c r="AK96" s="87">
        <v>1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197</v>
      </c>
      <c r="B97" s="63" t="s">
        <v>198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0" t="s">
        <v>199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200</v>
      </c>
      <c r="AG97" s="81"/>
      <c r="AJ97" s="87" t="s">
        <v>89</v>
      </c>
      <c r="AK97" s="87">
        <v>1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201</v>
      </c>
      <c r="B98" s="63" t="s">
        <v>202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181</v>
      </c>
      <c r="AG98" s="81"/>
      <c r="AJ98" s="87" t="s">
        <v>89</v>
      </c>
      <c r="AK98" s="87">
        <v>1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203</v>
      </c>
      <c r="B99" s="63" t="s">
        <v>204</v>
      </c>
      <c r="C99" s="36">
        <v>4301135290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200</v>
      </c>
      <c r="AG99" s="81"/>
      <c r="AJ99" s="87" t="s">
        <v>89</v>
      </c>
      <c r="AK99" s="87">
        <v>1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205</v>
      </c>
      <c r="B100" s="63" t="s">
        <v>206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207</v>
      </c>
      <c r="AG100" s="81"/>
      <c r="AJ100" s="87" t="s">
        <v>89</v>
      </c>
      <c r="AK100" s="87">
        <v>1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208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155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209</v>
      </c>
      <c r="B105" s="63" t="s">
        <v>210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211</v>
      </c>
      <c r="AG105" s="81"/>
      <c r="AJ105" s="87" t="s">
        <v>89</v>
      </c>
      <c r="AK105" s="87">
        <v>1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212</v>
      </c>
      <c r="B106" s="63" t="s">
        <v>213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55" t="s">
        <v>214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181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217</v>
      </c>
      <c r="AG107" s="81"/>
      <c r="AJ107" s="87" t="s">
        <v>89</v>
      </c>
      <c r="AK107" s="87">
        <v>1</v>
      </c>
      <c r="BB107" s="162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218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82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219</v>
      </c>
      <c r="B112" s="63" t="s">
        <v>220</v>
      </c>
      <c r="C112" s="36">
        <v>4301071051</v>
      </c>
      <c r="D112" s="412">
        <v>4607111039262</v>
      </c>
      <c r="E112" s="412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173</v>
      </c>
      <c r="AG112" s="81"/>
      <c r="AJ112" s="87" t="s">
        <v>89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221</v>
      </c>
      <c r="B113" s="63" t="s">
        <v>222</v>
      </c>
      <c r="C113" s="36">
        <v>4301071038</v>
      </c>
      <c r="D113" s="412">
        <v>4607111039248</v>
      </c>
      <c r="E113" s="412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173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4301070976</v>
      </c>
      <c r="D114" s="412">
        <v>4607111034144</v>
      </c>
      <c r="E114" s="412"/>
      <c r="F114" s="62">
        <v>0.9</v>
      </c>
      <c r="G114" s="37">
        <v>8</v>
      </c>
      <c r="H114" s="62">
        <v>7.2</v>
      </c>
      <c r="I114" s="62">
        <v>7.4859999999999998</v>
      </c>
      <c r="J114" s="37">
        <v>84</v>
      </c>
      <c r="K114" s="37" t="s">
        <v>87</v>
      </c>
      <c r="L114" s="37" t="s">
        <v>126</v>
      </c>
      <c r="M114" s="38" t="s">
        <v>86</v>
      </c>
      <c r="N114" s="38"/>
      <c r="O114" s="37">
        <v>180</v>
      </c>
      <c r="P114" s="4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173</v>
      </c>
      <c r="AG114" s="81"/>
      <c r="AJ114" s="87" t="s">
        <v>127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4301071049</v>
      </c>
      <c r="D115" s="412">
        <v>4607111039293</v>
      </c>
      <c r="E115" s="412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6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173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227</v>
      </c>
      <c r="B116" s="63" t="s">
        <v>228</v>
      </c>
      <c r="C116" s="36">
        <v>4301071039</v>
      </c>
      <c r="D116" s="412">
        <v>4607111039279</v>
      </c>
      <c r="E116" s="412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173</v>
      </c>
      <c r="AG116" s="81"/>
      <c r="AJ116" s="87" t="s">
        <v>89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229</v>
      </c>
      <c r="B117" s="63" t="s">
        <v>230</v>
      </c>
      <c r="C117" s="36">
        <v>4301070958</v>
      </c>
      <c r="D117" s="412">
        <v>4607111038098</v>
      </c>
      <c r="E117" s="412"/>
      <c r="F117" s="62">
        <v>0.8</v>
      </c>
      <c r="G117" s="37">
        <v>8</v>
      </c>
      <c r="H117" s="62">
        <v>6.4</v>
      </c>
      <c r="I117" s="62">
        <v>6.6859999999999999</v>
      </c>
      <c r="J117" s="37">
        <v>84</v>
      </c>
      <c r="K117" s="37" t="s">
        <v>87</v>
      </c>
      <c r="L117" s="37" t="s">
        <v>232</v>
      </c>
      <c r="M117" s="38" t="s">
        <v>86</v>
      </c>
      <c r="N117" s="38"/>
      <c r="O117" s="37">
        <v>180</v>
      </c>
      <c r="P117" s="4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231</v>
      </c>
      <c r="AG117" s="81"/>
      <c r="AJ117" s="87" t="s">
        <v>233</v>
      </c>
      <c r="AK117" s="87">
        <v>12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6.5" customHeight="1" x14ac:dyDescent="0.25">
      <c r="A120" s="410" t="s">
        <v>234</v>
      </c>
      <c r="B120" s="410"/>
      <c r="C120" s="410"/>
      <c r="D120" s="410"/>
      <c r="E120" s="410"/>
      <c r="F120" s="410"/>
      <c r="G120" s="410"/>
      <c r="H120" s="410"/>
      <c r="I120" s="410"/>
      <c r="J120" s="410"/>
      <c r="K120" s="410"/>
      <c r="L120" s="410"/>
      <c r="M120" s="410"/>
      <c r="N120" s="410"/>
      <c r="O120" s="410"/>
      <c r="P120" s="410"/>
      <c r="Q120" s="410"/>
      <c r="R120" s="410"/>
      <c r="S120" s="410"/>
      <c r="T120" s="410"/>
      <c r="U120" s="410"/>
      <c r="V120" s="410"/>
      <c r="W120" s="410"/>
      <c r="X120" s="410"/>
      <c r="Y120" s="410"/>
      <c r="Z120" s="410"/>
      <c r="AA120" s="65"/>
      <c r="AB120" s="65"/>
      <c r="AC120" s="82"/>
    </row>
    <row r="121" spans="1:68" ht="14.25" customHeight="1" x14ac:dyDescent="0.25">
      <c r="A121" s="411" t="s">
        <v>159</v>
      </c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1"/>
      <c r="P121" s="411"/>
      <c r="Q121" s="411"/>
      <c r="R121" s="411"/>
      <c r="S121" s="411"/>
      <c r="T121" s="411"/>
      <c r="U121" s="411"/>
      <c r="V121" s="411"/>
      <c r="W121" s="411"/>
      <c r="X121" s="411"/>
      <c r="Y121" s="411"/>
      <c r="Z121" s="411"/>
      <c r="AA121" s="66"/>
      <c r="AB121" s="66"/>
      <c r="AC121" s="83"/>
    </row>
    <row r="122" spans="1:68" ht="27" customHeight="1" x14ac:dyDescent="0.25">
      <c r="A122" s="63" t="s">
        <v>235</v>
      </c>
      <c r="B122" s="63" t="s">
        <v>236</v>
      </c>
      <c r="C122" s="36">
        <v>4301135533</v>
      </c>
      <c r="D122" s="412">
        <v>4607111034014</v>
      </c>
      <c r="E122" s="412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414"/>
      <c r="R122" s="414"/>
      <c r="S122" s="414"/>
      <c r="T122" s="41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5" t="s">
        <v>237</v>
      </c>
      <c r="AG122" s="81"/>
      <c r="AJ122" s="87" t="s">
        <v>89</v>
      </c>
      <c r="AK122" s="87">
        <v>1</v>
      </c>
      <c r="BB122" s="176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238</v>
      </c>
      <c r="B123" s="63" t="s">
        <v>239</v>
      </c>
      <c r="C123" s="36">
        <v>4301135532</v>
      </c>
      <c r="D123" s="412">
        <v>4607111033994</v>
      </c>
      <c r="E123" s="412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97</v>
      </c>
      <c r="L123" s="37" t="s">
        <v>88</v>
      </c>
      <c r="M123" s="38" t="s">
        <v>86</v>
      </c>
      <c r="N123" s="38"/>
      <c r="O123" s="37">
        <v>180</v>
      </c>
      <c r="P123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414"/>
      <c r="R123" s="414"/>
      <c r="S123" s="414"/>
      <c r="T123" s="41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7" t="s">
        <v>181</v>
      </c>
      <c r="AG123" s="81"/>
      <c r="AJ123" s="87" t="s">
        <v>89</v>
      </c>
      <c r="AK123" s="87">
        <v>1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19"/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20"/>
      <c r="P124" s="416" t="s">
        <v>40</v>
      </c>
      <c r="Q124" s="417"/>
      <c r="R124" s="417"/>
      <c r="S124" s="417"/>
      <c r="T124" s="417"/>
      <c r="U124" s="417"/>
      <c r="V124" s="418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19"/>
      <c r="B125" s="419"/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20"/>
      <c r="P125" s="416" t="s">
        <v>40</v>
      </c>
      <c r="Q125" s="417"/>
      <c r="R125" s="417"/>
      <c r="S125" s="417"/>
      <c r="T125" s="417"/>
      <c r="U125" s="417"/>
      <c r="V125" s="418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410" t="s">
        <v>240</v>
      </c>
      <c r="B126" s="410"/>
      <c r="C126" s="410"/>
      <c r="D126" s="410"/>
      <c r="E126" s="410"/>
      <c r="F126" s="410"/>
      <c r="G126" s="410"/>
      <c r="H126" s="410"/>
      <c r="I126" s="410"/>
      <c r="J126" s="410"/>
      <c r="K126" s="410"/>
      <c r="L126" s="410"/>
      <c r="M126" s="410"/>
      <c r="N126" s="410"/>
      <c r="O126" s="410"/>
      <c r="P126" s="410"/>
      <c r="Q126" s="410"/>
      <c r="R126" s="410"/>
      <c r="S126" s="410"/>
      <c r="T126" s="410"/>
      <c r="U126" s="410"/>
      <c r="V126" s="410"/>
      <c r="W126" s="410"/>
      <c r="X126" s="410"/>
      <c r="Y126" s="410"/>
      <c r="Z126" s="410"/>
      <c r="AA126" s="65"/>
      <c r="AB126" s="65"/>
      <c r="AC126" s="82"/>
    </row>
    <row r="127" spans="1:68" ht="14.25" customHeight="1" x14ac:dyDescent="0.25">
      <c r="A127" s="411" t="s">
        <v>159</v>
      </c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66"/>
      <c r="AB127" s="66"/>
      <c r="AC127" s="83"/>
    </row>
    <row r="128" spans="1:68" ht="27" customHeight="1" x14ac:dyDescent="0.25">
      <c r="A128" s="63" t="s">
        <v>241</v>
      </c>
      <c r="B128" s="63" t="s">
        <v>242</v>
      </c>
      <c r="C128" s="36">
        <v>4301135311</v>
      </c>
      <c r="D128" s="412">
        <v>4607111039095</v>
      </c>
      <c r="E128" s="412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414"/>
      <c r="R128" s="414"/>
      <c r="S128" s="414"/>
      <c r="T128" s="41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9" t="s">
        <v>243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244</v>
      </c>
      <c r="B129" s="63" t="s">
        <v>245</v>
      </c>
      <c r="C129" s="36">
        <v>4301135534</v>
      </c>
      <c r="D129" s="412">
        <v>4607111034199</v>
      </c>
      <c r="E129" s="41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97</v>
      </c>
      <c r="L129" s="37" t="s">
        <v>88</v>
      </c>
      <c r="M129" s="38" t="s">
        <v>86</v>
      </c>
      <c r="N129" s="38"/>
      <c r="O129" s="37">
        <v>180</v>
      </c>
      <c r="P129" s="46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414"/>
      <c r="R129" s="414"/>
      <c r="S129" s="414"/>
      <c r="T129" s="41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1" t="s">
        <v>246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19"/>
      <c r="B130" s="419"/>
      <c r="C130" s="419"/>
      <c r="D130" s="419"/>
      <c r="E130" s="419"/>
      <c r="F130" s="419"/>
      <c r="G130" s="419"/>
      <c r="H130" s="419"/>
      <c r="I130" s="419"/>
      <c r="J130" s="419"/>
      <c r="K130" s="419"/>
      <c r="L130" s="419"/>
      <c r="M130" s="419"/>
      <c r="N130" s="419"/>
      <c r="O130" s="420"/>
      <c r="P130" s="416" t="s">
        <v>40</v>
      </c>
      <c r="Q130" s="417"/>
      <c r="R130" s="417"/>
      <c r="S130" s="417"/>
      <c r="T130" s="417"/>
      <c r="U130" s="417"/>
      <c r="V130" s="418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19"/>
      <c r="B131" s="419"/>
      <c r="C131" s="419"/>
      <c r="D131" s="419"/>
      <c r="E131" s="419"/>
      <c r="F131" s="419"/>
      <c r="G131" s="419"/>
      <c r="H131" s="419"/>
      <c r="I131" s="419"/>
      <c r="J131" s="419"/>
      <c r="K131" s="419"/>
      <c r="L131" s="419"/>
      <c r="M131" s="419"/>
      <c r="N131" s="419"/>
      <c r="O131" s="420"/>
      <c r="P131" s="416" t="s">
        <v>40</v>
      </c>
      <c r="Q131" s="417"/>
      <c r="R131" s="417"/>
      <c r="S131" s="417"/>
      <c r="T131" s="417"/>
      <c r="U131" s="417"/>
      <c r="V131" s="418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10" t="s">
        <v>247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410"/>
      <c r="Z132" s="410"/>
      <c r="AA132" s="65"/>
      <c r="AB132" s="65"/>
      <c r="AC132" s="82"/>
    </row>
    <row r="133" spans="1:68" ht="14.25" customHeight="1" x14ac:dyDescent="0.25">
      <c r="A133" s="411" t="s">
        <v>159</v>
      </c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  <c r="X133" s="411"/>
      <c r="Y133" s="411"/>
      <c r="Z133" s="411"/>
      <c r="AA133" s="66"/>
      <c r="AB133" s="66"/>
      <c r="AC133" s="83"/>
    </row>
    <row r="134" spans="1:68" ht="27" customHeight="1" x14ac:dyDescent="0.25">
      <c r="A134" s="63" t="s">
        <v>248</v>
      </c>
      <c r="B134" s="63" t="s">
        <v>249</v>
      </c>
      <c r="C134" s="36">
        <v>4301135275</v>
      </c>
      <c r="D134" s="412">
        <v>4607111034380</v>
      </c>
      <c r="E134" s="412"/>
      <c r="F134" s="62">
        <v>0.25</v>
      </c>
      <c r="G134" s="37">
        <v>12</v>
      </c>
      <c r="H134" s="62">
        <v>3</v>
      </c>
      <c r="I134" s="62">
        <v>3.28</v>
      </c>
      <c r="J134" s="37">
        <v>70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6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414"/>
      <c r="R134" s="414"/>
      <c r="S134" s="414"/>
      <c r="T134" s="41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3" t="s">
        <v>250</v>
      </c>
      <c r="AG134" s="81"/>
      <c r="AJ134" s="87" t="s">
        <v>89</v>
      </c>
      <c r="AK134" s="87">
        <v>1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251</v>
      </c>
      <c r="B135" s="63" t="s">
        <v>252</v>
      </c>
      <c r="C135" s="36">
        <v>4301135277</v>
      </c>
      <c r="D135" s="412">
        <v>4607111034397</v>
      </c>
      <c r="E135" s="412"/>
      <c r="F135" s="62">
        <v>0.25</v>
      </c>
      <c r="G135" s="37">
        <v>12</v>
      </c>
      <c r="H135" s="62">
        <v>3</v>
      </c>
      <c r="I135" s="62">
        <v>3.28</v>
      </c>
      <c r="J135" s="37">
        <v>70</v>
      </c>
      <c r="K135" s="37" t="s">
        <v>97</v>
      </c>
      <c r="L135" s="37" t="s">
        <v>88</v>
      </c>
      <c r="M135" s="38" t="s">
        <v>86</v>
      </c>
      <c r="N135" s="38"/>
      <c r="O135" s="37">
        <v>180</v>
      </c>
      <c r="P135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414"/>
      <c r="R135" s="414"/>
      <c r="S135" s="414"/>
      <c r="T135" s="41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5" t="s">
        <v>237</v>
      </c>
      <c r="AG135" s="81"/>
      <c r="AJ135" s="87" t="s">
        <v>89</v>
      </c>
      <c r="AK135" s="87">
        <v>1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19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20"/>
      <c r="P136" s="416" t="s">
        <v>40</v>
      </c>
      <c r="Q136" s="417"/>
      <c r="R136" s="417"/>
      <c r="S136" s="417"/>
      <c r="T136" s="417"/>
      <c r="U136" s="417"/>
      <c r="V136" s="41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19"/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19"/>
      <c r="N137" s="419"/>
      <c r="O137" s="420"/>
      <c r="P137" s="416" t="s">
        <v>40</v>
      </c>
      <c r="Q137" s="417"/>
      <c r="R137" s="417"/>
      <c r="S137" s="417"/>
      <c r="T137" s="417"/>
      <c r="U137" s="417"/>
      <c r="V137" s="41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10" t="s">
        <v>253</v>
      </c>
      <c r="B138" s="410"/>
      <c r="C138" s="410"/>
      <c r="D138" s="410"/>
      <c r="E138" s="410"/>
      <c r="F138" s="410"/>
      <c r="G138" s="410"/>
      <c r="H138" s="410"/>
      <c r="I138" s="410"/>
      <c r="J138" s="410"/>
      <c r="K138" s="410"/>
      <c r="L138" s="410"/>
      <c r="M138" s="410"/>
      <c r="N138" s="410"/>
      <c r="O138" s="410"/>
      <c r="P138" s="410"/>
      <c r="Q138" s="410"/>
      <c r="R138" s="410"/>
      <c r="S138" s="410"/>
      <c r="T138" s="410"/>
      <c r="U138" s="410"/>
      <c r="V138" s="410"/>
      <c r="W138" s="410"/>
      <c r="X138" s="410"/>
      <c r="Y138" s="410"/>
      <c r="Z138" s="410"/>
      <c r="AA138" s="65"/>
      <c r="AB138" s="65"/>
      <c r="AC138" s="82"/>
    </row>
    <row r="139" spans="1:68" ht="14.25" customHeight="1" x14ac:dyDescent="0.25">
      <c r="A139" s="411" t="s">
        <v>159</v>
      </c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66"/>
      <c r="AB139" s="66"/>
      <c r="AC139" s="83"/>
    </row>
    <row r="140" spans="1:68" ht="27" customHeight="1" x14ac:dyDescent="0.25">
      <c r="A140" s="63" t="s">
        <v>254</v>
      </c>
      <c r="B140" s="63" t="s">
        <v>255</v>
      </c>
      <c r="C140" s="36">
        <v>4301135570</v>
      </c>
      <c r="D140" s="412">
        <v>4607111035806</v>
      </c>
      <c r="E140" s="412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97</v>
      </c>
      <c r="L140" s="37" t="s">
        <v>88</v>
      </c>
      <c r="M140" s="38" t="s">
        <v>86</v>
      </c>
      <c r="N140" s="38"/>
      <c r="O140" s="37">
        <v>180</v>
      </c>
      <c r="P140" s="469" t="s">
        <v>256</v>
      </c>
      <c r="Q140" s="414"/>
      <c r="R140" s="414"/>
      <c r="S140" s="414"/>
      <c r="T140" s="41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7" t="s">
        <v>257</v>
      </c>
      <c r="AG140" s="81"/>
      <c r="AJ140" s="87" t="s">
        <v>89</v>
      </c>
      <c r="AK140" s="87">
        <v>1</v>
      </c>
      <c r="BB140" s="188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19"/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20"/>
      <c r="P142" s="416" t="s">
        <v>40</v>
      </c>
      <c r="Q142" s="417"/>
      <c r="R142" s="417"/>
      <c r="S142" s="417"/>
      <c r="T142" s="417"/>
      <c r="U142" s="417"/>
      <c r="V142" s="41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410" t="s">
        <v>258</v>
      </c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0"/>
      <c r="M143" s="410"/>
      <c r="N143" s="410"/>
      <c r="O143" s="410"/>
      <c r="P143" s="410"/>
      <c r="Q143" s="410"/>
      <c r="R143" s="410"/>
      <c r="S143" s="410"/>
      <c r="T143" s="410"/>
      <c r="U143" s="410"/>
      <c r="V143" s="410"/>
      <c r="W143" s="410"/>
      <c r="X143" s="410"/>
      <c r="Y143" s="410"/>
      <c r="Z143" s="410"/>
      <c r="AA143" s="65"/>
      <c r="AB143" s="65"/>
      <c r="AC143" s="82"/>
    </row>
    <row r="144" spans="1:68" ht="14.25" customHeight="1" x14ac:dyDescent="0.25">
      <c r="A144" s="411" t="s">
        <v>159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66"/>
      <c r="AB144" s="66"/>
      <c r="AC144" s="83"/>
    </row>
    <row r="145" spans="1:68" ht="16.5" customHeight="1" x14ac:dyDescent="0.25">
      <c r="A145" s="63" t="s">
        <v>259</v>
      </c>
      <c r="B145" s="63" t="s">
        <v>260</v>
      </c>
      <c r="C145" s="36">
        <v>4301135596</v>
      </c>
      <c r="D145" s="412">
        <v>4607111039613</v>
      </c>
      <c r="E145" s="412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97</v>
      </c>
      <c r="L145" s="37" t="s">
        <v>88</v>
      </c>
      <c r="M145" s="38" t="s">
        <v>86</v>
      </c>
      <c r="N145" s="38"/>
      <c r="O145" s="37">
        <v>180</v>
      </c>
      <c r="P145" s="4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414"/>
      <c r="R145" s="414"/>
      <c r="S145" s="414"/>
      <c r="T145" s="41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9" t="s">
        <v>243</v>
      </c>
      <c r="AG145" s="81"/>
      <c r="AJ145" s="87" t="s">
        <v>89</v>
      </c>
      <c r="AK145" s="87">
        <v>1</v>
      </c>
      <c r="BB145" s="190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19"/>
      <c r="B147" s="419"/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19"/>
      <c r="O147" s="420"/>
      <c r="P147" s="416" t="s">
        <v>40</v>
      </c>
      <c r="Q147" s="417"/>
      <c r="R147" s="417"/>
      <c r="S147" s="417"/>
      <c r="T147" s="417"/>
      <c r="U147" s="417"/>
      <c r="V147" s="418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0" t="s">
        <v>261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410"/>
      <c r="AA148" s="65"/>
      <c r="AB148" s="65"/>
      <c r="AC148" s="82"/>
    </row>
    <row r="149" spans="1:68" ht="14.25" customHeight="1" x14ac:dyDescent="0.25">
      <c r="A149" s="411" t="s">
        <v>262</v>
      </c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66"/>
      <c r="AB149" s="66"/>
      <c r="AC149" s="83"/>
    </row>
    <row r="150" spans="1:68" ht="27" customHeight="1" x14ac:dyDescent="0.25">
      <c r="A150" s="63" t="s">
        <v>263</v>
      </c>
      <c r="B150" s="63" t="s">
        <v>264</v>
      </c>
      <c r="C150" s="36">
        <v>4301071054</v>
      </c>
      <c r="D150" s="412">
        <v>4607111035639</v>
      </c>
      <c r="E150" s="412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266</v>
      </c>
      <c r="L150" s="37" t="s">
        <v>88</v>
      </c>
      <c r="M150" s="38" t="s">
        <v>86</v>
      </c>
      <c r="N150" s="38"/>
      <c r="O150" s="37">
        <v>180</v>
      </c>
      <c r="P150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414"/>
      <c r="R150" s="414"/>
      <c r="S150" s="414"/>
      <c r="T150" s="41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91" t="s">
        <v>265</v>
      </c>
      <c r="AG150" s="81"/>
      <c r="AJ150" s="87" t="s">
        <v>89</v>
      </c>
      <c r="AK150" s="87">
        <v>1</v>
      </c>
      <c r="BB150" s="192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267</v>
      </c>
      <c r="B151" s="63" t="s">
        <v>268</v>
      </c>
      <c r="C151" s="36">
        <v>4301135540</v>
      </c>
      <c r="D151" s="412">
        <v>4607111035646</v>
      </c>
      <c r="E151" s="412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266</v>
      </c>
      <c r="L151" s="37" t="s">
        <v>88</v>
      </c>
      <c r="M151" s="38" t="s">
        <v>86</v>
      </c>
      <c r="N151" s="38"/>
      <c r="O151" s="37">
        <v>180</v>
      </c>
      <c r="P151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14"/>
      <c r="R151" s="414"/>
      <c r="S151" s="414"/>
      <c r="T151" s="41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93" t="s">
        <v>265</v>
      </c>
      <c r="AG151" s="81"/>
      <c r="AJ151" s="87" t="s">
        <v>89</v>
      </c>
      <c r="AK151" s="87">
        <v>1</v>
      </c>
      <c r="BB151" s="194" t="s">
        <v>96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19"/>
      <c r="B152" s="419"/>
      <c r="C152" s="419"/>
      <c r="D152" s="419"/>
      <c r="E152" s="419"/>
      <c r="F152" s="419"/>
      <c r="G152" s="419"/>
      <c r="H152" s="419"/>
      <c r="I152" s="419"/>
      <c r="J152" s="419"/>
      <c r="K152" s="419"/>
      <c r="L152" s="419"/>
      <c r="M152" s="419"/>
      <c r="N152" s="419"/>
      <c r="O152" s="420"/>
      <c r="P152" s="416" t="s">
        <v>40</v>
      </c>
      <c r="Q152" s="417"/>
      <c r="R152" s="417"/>
      <c r="S152" s="417"/>
      <c r="T152" s="417"/>
      <c r="U152" s="417"/>
      <c r="V152" s="418"/>
      <c r="W152" s="42" t="s">
        <v>39</v>
      </c>
      <c r="X152" s="43">
        <f>IFERROR(SUM(X150:X151),"0")</f>
        <v>0</v>
      </c>
      <c r="Y152" s="43">
        <f>IFERROR(SUM(Y150:Y151),"0")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419"/>
      <c r="B153" s="419"/>
      <c r="C153" s="419"/>
      <c r="D153" s="419"/>
      <c r="E153" s="419"/>
      <c r="F153" s="419"/>
      <c r="G153" s="419"/>
      <c r="H153" s="419"/>
      <c r="I153" s="419"/>
      <c r="J153" s="419"/>
      <c r="K153" s="419"/>
      <c r="L153" s="419"/>
      <c r="M153" s="419"/>
      <c r="N153" s="419"/>
      <c r="O153" s="420"/>
      <c r="P153" s="416" t="s">
        <v>40</v>
      </c>
      <c r="Q153" s="417"/>
      <c r="R153" s="417"/>
      <c r="S153" s="417"/>
      <c r="T153" s="417"/>
      <c r="U153" s="417"/>
      <c r="V153" s="418"/>
      <c r="W153" s="42" t="s">
        <v>0</v>
      </c>
      <c r="X153" s="43">
        <f>IFERROR(SUMPRODUCT(X150:X151*H150:H151),"0")</f>
        <v>0</v>
      </c>
      <c r="Y153" s="43">
        <f>IFERROR(SUMPRODUCT(Y150:Y151*H150:H151),"0")</f>
        <v>0</v>
      </c>
      <c r="Z153" s="42"/>
      <c r="AA153" s="67"/>
      <c r="AB153" s="67"/>
      <c r="AC153" s="67"/>
    </row>
    <row r="154" spans="1:68" ht="16.5" customHeight="1" x14ac:dyDescent="0.25">
      <c r="A154" s="410" t="s">
        <v>269</v>
      </c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0"/>
      <c r="M154" s="410"/>
      <c r="N154" s="410"/>
      <c r="O154" s="410"/>
      <c r="P154" s="410"/>
      <c r="Q154" s="410"/>
      <c r="R154" s="410"/>
      <c r="S154" s="410"/>
      <c r="T154" s="410"/>
      <c r="U154" s="410"/>
      <c r="V154" s="410"/>
      <c r="W154" s="410"/>
      <c r="X154" s="410"/>
      <c r="Y154" s="410"/>
      <c r="Z154" s="410"/>
      <c r="AA154" s="65"/>
      <c r="AB154" s="65"/>
      <c r="AC154" s="82"/>
    </row>
    <row r="155" spans="1:68" ht="14.25" customHeight="1" x14ac:dyDescent="0.25">
      <c r="A155" s="411" t="s">
        <v>159</v>
      </c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66"/>
      <c r="AB155" s="66"/>
      <c r="AC155" s="83"/>
    </row>
    <row r="156" spans="1:68" ht="27" customHeight="1" x14ac:dyDescent="0.25">
      <c r="A156" s="63" t="s">
        <v>270</v>
      </c>
      <c r="B156" s="63" t="s">
        <v>271</v>
      </c>
      <c r="C156" s="36">
        <v>4301135281</v>
      </c>
      <c r="D156" s="412">
        <v>4607111036568</v>
      </c>
      <c r="E156" s="412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97</v>
      </c>
      <c r="L156" s="37" t="s">
        <v>88</v>
      </c>
      <c r="M156" s="38" t="s">
        <v>86</v>
      </c>
      <c r="N156" s="38"/>
      <c r="O156" s="37">
        <v>180</v>
      </c>
      <c r="P156" s="47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414"/>
      <c r="R156" s="414"/>
      <c r="S156" s="414"/>
      <c r="T156" s="415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95" t="s">
        <v>272</v>
      </c>
      <c r="AG156" s="81"/>
      <c r="AJ156" s="87" t="s">
        <v>89</v>
      </c>
      <c r="AK156" s="87">
        <v>1</v>
      </c>
      <c r="BB156" s="196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19"/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19"/>
      <c r="N158" s="419"/>
      <c r="O158" s="420"/>
      <c r="P158" s="416" t="s">
        <v>40</v>
      </c>
      <c r="Q158" s="417"/>
      <c r="R158" s="417"/>
      <c r="S158" s="417"/>
      <c r="T158" s="417"/>
      <c r="U158" s="417"/>
      <c r="V158" s="418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409" t="s">
        <v>273</v>
      </c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54"/>
      <c r="AB159" s="54"/>
      <c r="AC159" s="54"/>
    </row>
    <row r="160" spans="1:68" ht="16.5" customHeight="1" x14ac:dyDescent="0.25">
      <c r="A160" s="410" t="s">
        <v>274</v>
      </c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0"/>
      <c r="M160" s="410"/>
      <c r="N160" s="410"/>
      <c r="O160" s="410"/>
      <c r="P160" s="410"/>
      <c r="Q160" s="410"/>
      <c r="R160" s="410"/>
      <c r="S160" s="410"/>
      <c r="T160" s="410"/>
      <c r="U160" s="410"/>
      <c r="V160" s="410"/>
      <c r="W160" s="410"/>
      <c r="X160" s="410"/>
      <c r="Y160" s="410"/>
      <c r="Z160" s="410"/>
      <c r="AA160" s="65"/>
      <c r="AB160" s="65"/>
      <c r="AC160" s="82"/>
    </row>
    <row r="161" spans="1:68" ht="14.25" customHeight="1" x14ac:dyDescent="0.25">
      <c r="A161" s="411" t="s">
        <v>159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6"/>
      <c r="AB161" s="66"/>
      <c r="AC161" s="83"/>
    </row>
    <row r="162" spans="1:68" ht="27" customHeight="1" x14ac:dyDescent="0.25">
      <c r="A162" s="63" t="s">
        <v>275</v>
      </c>
      <c r="B162" s="63" t="s">
        <v>276</v>
      </c>
      <c r="C162" s="36">
        <v>4301135317</v>
      </c>
      <c r="D162" s="412">
        <v>4607111039057</v>
      </c>
      <c r="E162" s="412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174</v>
      </c>
      <c r="L162" s="37" t="s">
        <v>232</v>
      </c>
      <c r="M162" s="38" t="s">
        <v>86</v>
      </c>
      <c r="N162" s="38"/>
      <c r="O162" s="37">
        <v>180</v>
      </c>
      <c r="P162" s="474" t="s">
        <v>277</v>
      </c>
      <c r="Q162" s="414"/>
      <c r="R162" s="414"/>
      <c r="S162" s="414"/>
      <c r="T162" s="41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197" t="s">
        <v>243</v>
      </c>
      <c r="AG162" s="81"/>
      <c r="AJ162" s="87" t="s">
        <v>233</v>
      </c>
      <c r="AK162" s="87">
        <v>18</v>
      </c>
      <c r="BB162" s="198" t="s">
        <v>96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9"/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19"/>
      <c r="N163" s="419"/>
      <c r="O163" s="420"/>
      <c r="P163" s="416" t="s">
        <v>40</v>
      </c>
      <c r="Q163" s="417"/>
      <c r="R163" s="417"/>
      <c r="S163" s="417"/>
      <c r="T163" s="417"/>
      <c r="U163" s="417"/>
      <c r="V163" s="418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20"/>
      <c r="P164" s="416" t="s">
        <v>40</v>
      </c>
      <c r="Q164" s="417"/>
      <c r="R164" s="417"/>
      <c r="S164" s="417"/>
      <c r="T164" s="417"/>
      <c r="U164" s="417"/>
      <c r="V164" s="418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410" t="s">
        <v>278</v>
      </c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0"/>
      <c r="M165" s="410"/>
      <c r="N165" s="410"/>
      <c r="O165" s="410"/>
      <c r="P165" s="410"/>
      <c r="Q165" s="410"/>
      <c r="R165" s="410"/>
      <c r="S165" s="410"/>
      <c r="T165" s="410"/>
      <c r="U165" s="410"/>
      <c r="V165" s="410"/>
      <c r="W165" s="410"/>
      <c r="X165" s="410"/>
      <c r="Y165" s="410"/>
      <c r="Z165" s="410"/>
      <c r="AA165" s="65"/>
      <c r="AB165" s="65"/>
      <c r="AC165" s="82"/>
    </row>
    <row r="166" spans="1:68" ht="14.25" customHeight="1" x14ac:dyDescent="0.25">
      <c r="A166" s="411" t="s">
        <v>82</v>
      </c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66"/>
      <c r="AB166" s="66"/>
      <c r="AC166" s="83"/>
    </row>
    <row r="167" spans="1:68" ht="16.5" customHeight="1" x14ac:dyDescent="0.25">
      <c r="A167" s="63" t="s">
        <v>279</v>
      </c>
      <c r="B167" s="63" t="s">
        <v>280</v>
      </c>
      <c r="C167" s="36">
        <v>4301071062</v>
      </c>
      <c r="D167" s="412">
        <v>4607111036384</v>
      </c>
      <c r="E167" s="412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75" t="s">
        <v>281</v>
      </c>
      <c r="Q167" s="414"/>
      <c r="R167" s="414"/>
      <c r="S167" s="414"/>
      <c r="T167" s="41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9" t="s">
        <v>282</v>
      </c>
      <c r="AG167" s="81"/>
      <c r="AJ167" s="87" t="s">
        <v>89</v>
      </c>
      <c r="AK167" s="87">
        <v>1</v>
      </c>
      <c r="BB167" s="20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283</v>
      </c>
      <c r="B168" s="63" t="s">
        <v>284</v>
      </c>
      <c r="C168" s="36">
        <v>4301071056</v>
      </c>
      <c r="D168" s="412">
        <v>4640242180250</v>
      </c>
      <c r="E168" s="412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76" t="s">
        <v>285</v>
      </c>
      <c r="Q168" s="414"/>
      <c r="R168" s="414"/>
      <c r="S168" s="414"/>
      <c r="T168" s="41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1" t="s">
        <v>286</v>
      </c>
      <c r="AG168" s="81"/>
      <c r="AJ168" s="87" t="s">
        <v>89</v>
      </c>
      <c r="AK168" s="87">
        <v>1</v>
      </c>
      <c r="BB168" s="20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4301071050</v>
      </c>
      <c r="D169" s="412">
        <v>4607111036216</v>
      </c>
      <c r="E169" s="412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14"/>
      <c r="R169" s="414"/>
      <c r="S169" s="414"/>
      <c r="T169" s="41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3" t="s">
        <v>289</v>
      </c>
      <c r="AG169" s="81"/>
      <c r="AJ169" s="87" t="s">
        <v>89</v>
      </c>
      <c r="AK169" s="87">
        <v>1</v>
      </c>
      <c r="BB169" s="204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4301071061</v>
      </c>
      <c r="D170" s="412">
        <v>4607111036278</v>
      </c>
      <c r="E170" s="412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14"/>
      <c r="R170" s="414"/>
      <c r="S170" s="414"/>
      <c r="T170" s="41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205" t="s">
        <v>292</v>
      </c>
      <c r="AG170" s="81"/>
      <c r="AJ170" s="87" t="s">
        <v>89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19"/>
      <c r="B171" s="419"/>
      <c r="C171" s="419"/>
      <c r="D171" s="419"/>
      <c r="E171" s="419"/>
      <c r="F171" s="419"/>
      <c r="G171" s="419"/>
      <c r="H171" s="419"/>
      <c r="I171" s="419"/>
      <c r="J171" s="419"/>
      <c r="K171" s="419"/>
      <c r="L171" s="419"/>
      <c r="M171" s="419"/>
      <c r="N171" s="419"/>
      <c r="O171" s="420"/>
      <c r="P171" s="416" t="s">
        <v>40</v>
      </c>
      <c r="Q171" s="417"/>
      <c r="R171" s="417"/>
      <c r="S171" s="417"/>
      <c r="T171" s="417"/>
      <c r="U171" s="417"/>
      <c r="V171" s="418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19"/>
      <c r="B172" s="419"/>
      <c r="C172" s="419"/>
      <c r="D172" s="419"/>
      <c r="E172" s="419"/>
      <c r="F172" s="419"/>
      <c r="G172" s="419"/>
      <c r="H172" s="419"/>
      <c r="I172" s="419"/>
      <c r="J172" s="419"/>
      <c r="K172" s="419"/>
      <c r="L172" s="419"/>
      <c r="M172" s="419"/>
      <c r="N172" s="419"/>
      <c r="O172" s="420"/>
      <c r="P172" s="416" t="s">
        <v>40</v>
      </c>
      <c r="Q172" s="417"/>
      <c r="R172" s="417"/>
      <c r="S172" s="417"/>
      <c r="T172" s="417"/>
      <c r="U172" s="417"/>
      <c r="V172" s="418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411" t="s">
        <v>293</v>
      </c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66"/>
      <c r="AB173" s="66"/>
      <c r="AC173" s="83"/>
    </row>
    <row r="174" spans="1:68" ht="27" customHeight="1" x14ac:dyDescent="0.25">
      <c r="A174" s="63" t="s">
        <v>294</v>
      </c>
      <c r="B174" s="63" t="s">
        <v>295</v>
      </c>
      <c r="C174" s="36">
        <v>4301080153</v>
      </c>
      <c r="D174" s="412">
        <v>4607111036827</v>
      </c>
      <c r="E174" s="412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90</v>
      </c>
      <c r="P174" s="47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296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297</v>
      </c>
      <c r="B175" s="63" t="s">
        <v>298</v>
      </c>
      <c r="C175" s="36">
        <v>4301080154</v>
      </c>
      <c r="D175" s="412">
        <v>4607111036834</v>
      </c>
      <c r="E175" s="412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14"/>
      <c r="R175" s="414"/>
      <c r="S175" s="414"/>
      <c r="T175" s="41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296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19"/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20"/>
      <c r="P177" s="416" t="s">
        <v>40</v>
      </c>
      <c r="Q177" s="417"/>
      <c r="R177" s="417"/>
      <c r="S177" s="417"/>
      <c r="T177" s="417"/>
      <c r="U177" s="417"/>
      <c r="V177" s="418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409" t="s">
        <v>299</v>
      </c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54"/>
      <c r="AB178" s="54"/>
      <c r="AC178" s="54"/>
    </row>
    <row r="179" spans="1:68" ht="16.5" customHeight="1" x14ac:dyDescent="0.25">
      <c r="A179" s="410" t="s">
        <v>300</v>
      </c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0"/>
      <c r="M179" s="410"/>
      <c r="N179" s="410"/>
      <c r="O179" s="410"/>
      <c r="P179" s="410"/>
      <c r="Q179" s="410"/>
      <c r="R179" s="410"/>
      <c r="S179" s="410"/>
      <c r="T179" s="410"/>
      <c r="U179" s="410"/>
      <c r="V179" s="410"/>
      <c r="W179" s="410"/>
      <c r="X179" s="410"/>
      <c r="Y179" s="410"/>
      <c r="Z179" s="410"/>
      <c r="AA179" s="65"/>
      <c r="AB179" s="65"/>
      <c r="AC179" s="82"/>
    </row>
    <row r="180" spans="1:68" ht="14.25" customHeight="1" x14ac:dyDescent="0.25">
      <c r="A180" s="411" t="s">
        <v>91</v>
      </c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66"/>
      <c r="AB180" s="66"/>
      <c r="AC180" s="83"/>
    </row>
    <row r="181" spans="1:68" ht="27" customHeight="1" x14ac:dyDescent="0.25">
      <c r="A181" s="63" t="s">
        <v>301</v>
      </c>
      <c r="B181" s="63" t="s">
        <v>302</v>
      </c>
      <c r="C181" s="36">
        <v>4301132182</v>
      </c>
      <c r="D181" s="412">
        <v>4607111035721</v>
      </c>
      <c r="E181" s="412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97</v>
      </c>
      <c r="L181" s="37" t="s">
        <v>88</v>
      </c>
      <c r="M181" s="38" t="s">
        <v>86</v>
      </c>
      <c r="N181" s="38"/>
      <c r="O181" s="37">
        <v>365</v>
      </c>
      <c r="P181" s="48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1" s="414"/>
      <c r="R181" s="414"/>
      <c r="S181" s="414"/>
      <c r="T181" s="41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303</v>
      </c>
      <c r="AG181" s="81"/>
      <c r="AJ181" s="87" t="s">
        <v>89</v>
      </c>
      <c r="AK181" s="87">
        <v>1</v>
      </c>
      <c r="BB181" s="212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304</v>
      </c>
      <c r="B182" s="63" t="s">
        <v>305</v>
      </c>
      <c r="C182" s="36">
        <v>4301132179</v>
      </c>
      <c r="D182" s="412">
        <v>4607111035691</v>
      </c>
      <c r="E182" s="412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365</v>
      </c>
      <c r="P182" s="48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414"/>
      <c r="R182" s="414"/>
      <c r="S182" s="414"/>
      <c r="T182" s="41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306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307</v>
      </c>
      <c r="B183" s="63" t="s">
        <v>308</v>
      </c>
      <c r="C183" s="36">
        <v>4301132170</v>
      </c>
      <c r="D183" s="412">
        <v>4607111038487</v>
      </c>
      <c r="E183" s="412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8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414"/>
      <c r="R183" s="414"/>
      <c r="S183" s="414"/>
      <c r="T183" s="415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309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19"/>
      <c r="B184" s="419"/>
      <c r="C184" s="419"/>
      <c r="D184" s="419"/>
      <c r="E184" s="419"/>
      <c r="F184" s="419"/>
      <c r="G184" s="419"/>
      <c r="H184" s="419"/>
      <c r="I184" s="419"/>
      <c r="J184" s="419"/>
      <c r="K184" s="419"/>
      <c r="L184" s="419"/>
      <c r="M184" s="419"/>
      <c r="N184" s="419"/>
      <c r="O184" s="420"/>
      <c r="P184" s="416" t="s">
        <v>40</v>
      </c>
      <c r="Q184" s="417"/>
      <c r="R184" s="417"/>
      <c r="S184" s="417"/>
      <c r="T184" s="417"/>
      <c r="U184" s="417"/>
      <c r="V184" s="418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19"/>
      <c r="B185" s="419"/>
      <c r="C185" s="419"/>
      <c r="D185" s="419"/>
      <c r="E185" s="419"/>
      <c r="F185" s="419"/>
      <c r="G185" s="419"/>
      <c r="H185" s="419"/>
      <c r="I185" s="419"/>
      <c r="J185" s="419"/>
      <c r="K185" s="419"/>
      <c r="L185" s="419"/>
      <c r="M185" s="419"/>
      <c r="N185" s="419"/>
      <c r="O185" s="420"/>
      <c r="P185" s="416" t="s">
        <v>40</v>
      </c>
      <c r="Q185" s="417"/>
      <c r="R185" s="417"/>
      <c r="S185" s="417"/>
      <c r="T185" s="417"/>
      <c r="U185" s="417"/>
      <c r="V185" s="418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411" t="s">
        <v>310</v>
      </c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66"/>
      <c r="AB186" s="66"/>
      <c r="AC186" s="83"/>
    </row>
    <row r="187" spans="1:68" ht="27" customHeight="1" x14ac:dyDescent="0.25">
      <c r="A187" s="63" t="s">
        <v>311</v>
      </c>
      <c r="B187" s="63" t="s">
        <v>312</v>
      </c>
      <c r="C187" s="36">
        <v>4301051855</v>
      </c>
      <c r="D187" s="412">
        <v>4680115885875</v>
      </c>
      <c r="E187" s="412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317</v>
      </c>
      <c r="L187" s="37" t="s">
        <v>88</v>
      </c>
      <c r="M187" s="38" t="s">
        <v>316</v>
      </c>
      <c r="N187" s="38"/>
      <c r="O187" s="37">
        <v>365</v>
      </c>
      <c r="P187" s="484" t="s">
        <v>313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17" t="s">
        <v>314</v>
      </c>
      <c r="AG187" s="81"/>
      <c r="AJ187" s="87" t="s">
        <v>89</v>
      </c>
      <c r="AK187" s="87">
        <v>1</v>
      </c>
      <c r="BB187" s="218" t="s">
        <v>315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27.75" customHeight="1" x14ac:dyDescent="0.2">
      <c r="A190" s="409" t="s">
        <v>318</v>
      </c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54"/>
      <c r="AB190" s="54"/>
      <c r="AC190" s="54"/>
    </row>
    <row r="191" spans="1:68" ht="16.5" customHeight="1" x14ac:dyDescent="0.25">
      <c r="A191" s="410" t="s">
        <v>319</v>
      </c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0"/>
      <c r="M191" s="410"/>
      <c r="N191" s="410"/>
      <c r="O191" s="410"/>
      <c r="P191" s="410"/>
      <c r="Q191" s="410"/>
      <c r="R191" s="410"/>
      <c r="S191" s="410"/>
      <c r="T191" s="410"/>
      <c r="U191" s="410"/>
      <c r="V191" s="410"/>
      <c r="W191" s="410"/>
      <c r="X191" s="410"/>
      <c r="Y191" s="410"/>
      <c r="Z191" s="410"/>
      <c r="AA191" s="65"/>
      <c r="AB191" s="65"/>
      <c r="AC191" s="82"/>
    </row>
    <row r="192" spans="1:68" ht="14.25" customHeight="1" x14ac:dyDescent="0.25">
      <c r="A192" s="411" t="s">
        <v>159</v>
      </c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66"/>
      <c r="AB192" s="66"/>
      <c r="AC192" s="83"/>
    </row>
    <row r="193" spans="1:68" ht="27" customHeight="1" x14ac:dyDescent="0.25">
      <c r="A193" s="63" t="s">
        <v>320</v>
      </c>
      <c r="B193" s="63" t="s">
        <v>321</v>
      </c>
      <c r="C193" s="36">
        <v>4301135707</v>
      </c>
      <c r="D193" s="412">
        <v>4620207490198</v>
      </c>
      <c r="E193" s="412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414"/>
      <c r="R193" s="414"/>
      <c r="S193" s="414"/>
      <c r="T193" s="41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19" t="s">
        <v>322</v>
      </c>
      <c r="AG193" s="81"/>
      <c r="AJ193" s="87" t="s">
        <v>89</v>
      </c>
      <c r="AK193" s="87">
        <v>1</v>
      </c>
      <c r="BB193" s="220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4301135719</v>
      </c>
      <c r="D194" s="412">
        <v>4620207490235</v>
      </c>
      <c r="E194" s="412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414"/>
      <c r="R194" s="414"/>
      <c r="S194" s="414"/>
      <c r="T194" s="41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1" t="s">
        <v>325</v>
      </c>
      <c r="AG194" s="81"/>
      <c r="AJ194" s="87" t="s">
        <v>89</v>
      </c>
      <c r="AK194" s="87">
        <v>1</v>
      </c>
      <c r="BB194" s="222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4301135697</v>
      </c>
      <c r="D195" s="412">
        <v>4620207490259</v>
      </c>
      <c r="E195" s="412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97</v>
      </c>
      <c r="L195" s="37" t="s">
        <v>88</v>
      </c>
      <c r="M195" s="38" t="s">
        <v>86</v>
      </c>
      <c r="N195" s="38"/>
      <c r="O195" s="37">
        <v>180</v>
      </c>
      <c r="P195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414"/>
      <c r="R195" s="414"/>
      <c r="S195" s="414"/>
      <c r="T195" s="415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23" t="s">
        <v>322</v>
      </c>
      <c r="AG195" s="81"/>
      <c r="AJ195" s="87" t="s">
        <v>89</v>
      </c>
      <c r="AK195" s="87">
        <v>1</v>
      </c>
      <c r="BB195" s="224" t="s">
        <v>96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4301135681</v>
      </c>
      <c r="D196" s="412">
        <v>4620207490143</v>
      </c>
      <c r="E196" s="412"/>
      <c r="F196" s="62">
        <v>0.22</v>
      </c>
      <c r="G196" s="37">
        <v>12</v>
      </c>
      <c r="H196" s="62">
        <v>2.64</v>
      </c>
      <c r="I196" s="62">
        <v>3.3435999999999999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180</v>
      </c>
      <c r="P196" s="48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414"/>
      <c r="R196" s="414"/>
      <c r="S196" s="414"/>
      <c r="T196" s="415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5" t="s">
        <v>330</v>
      </c>
      <c r="AG196" s="81"/>
      <c r="AJ196" s="87" t="s">
        <v>89</v>
      </c>
      <c r="AK196" s="87">
        <v>1</v>
      </c>
      <c r="BB196" s="226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19"/>
      <c r="B197" s="419"/>
      <c r="C197" s="419"/>
      <c r="D197" s="419"/>
      <c r="E197" s="419"/>
      <c r="F197" s="419"/>
      <c r="G197" s="419"/>
      <c r="H197" s="419"/>
      <c r="I197" s="419"/>
      <c r="J197" s="419"/>
      <c r="K197" s="419"/>
      <c r="L197" s="419"/>
      <c r="M197" s="419"/>
      <c r="N197" s="419"/>
      <c r="O197" s="420"/>
      <c r="P197" s="416" t="s">
        <v>40</v>
      </c>
      <c r="Q197" s="417"/>
      <c r="R197" s="417"/>
      <c r="S197" s="417"/>
      <c r="T197" s="417"/>
      <c r="U197" s="417"/>
      <c r="V197" s="418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19"/>
      <c r="B198" s="419"/>
      <c r="C198" s="419"/>
      <c r="D198" s="419"/>
      <c r="E198" s="419"/>
      <c r="F198" s="419"/>
      <c r="G198" s="419"/>
      <c r="H198" s="419"/>
      <c r="I198" s="419"/>
      <c r="J198" s="419"/>
      <c r="K198" s="419"/>
      <c r="L198" s="419"/>
      <c r="M198" s="419"/>
      <c r="N198" s="419"/>
      <c r="O198" s="420"/>
      <c r="P198" s="416" t="s">
        <v>40</v>
      </c>
      <c r="Q198" s="417"/>
      <c r="R198" s="417"/>
      <c r="S198" s="417"/>
      <c r="T198" s="417"/>
      <c r="U198" s="417"/>
      <c r="V198" s="418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410" t="s">
        <v>331</v>
      </c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0"/>
      <c r="M199" s="410"/>
      <c r="N199" s="410"/>
      <c r="O199" s="410"/>
      <c r="P199" s="410"/>
      <c r="Q199" s="410"/>
      <c r="R199" s="410"/>
      <c r="S199" s="410"/>
      <c r="T199" s="410"/>
      <c r="U199" s="410"/>
      <c r="V199" s="410"/>
      <c r="W199" s="410"/>
      <c r="X199" s="410"/>
      <c r="Y199" s="410"/>
      <c r="Z199" s="410"/>
      <c r="AA199" s="65"/>
      <c r="AB199" s="65"/>
      <c r="AC199" s="82"/>
    </row>
    <row r="200" spans="1:68" ht="14.25" customHeight="1" x14ac:dyDescent="0.25">
      <c r="A200" s="411" t="s">
        <v>82</v>
      </c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66"/>
      <c r="AB200" s="66"/>
      <c r="AC200" s="83"/>
    </row>
    <row r="201" spans="1:68" ht="16.5" customHeight="1" x14ac:dyDescent="0.25">
      <c r="A201" s="63" t="s">
        <v>332</v>
      </c>
      <c r="B201" s="63" t="s">
        <v>333</v>
      </c>
      <c r="C201" s="36">
        <v>4301070948</v>
      </c>
      <c r="D201" s="412">
        <v>4607111037022</v>
      </c>
      <c r="E201" s="412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126</v>
      </c>
      <c r="M201" s="38" t="s">
        <v>86</v>
      </c>
      <c r="N201" s="38"/>
      <c r="O201" s="37">
        <v>180</v>
      </c>
      <c r="P201" s="48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414"/>
      <c r="R201" s="414"/>
      <c r="S201" s="414"/>
      <c r="T201" s="41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7" t="s">
        <v>334</v>
      </c>
      <c r="AG201" s="81"/>
      <c r="AJ201" s="87" t="s">
        <v>127</v>
      </c>
      <c r="AK201" s="87">
        <v>84</v>
      </c>
      <c r="BB201" s="228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4301070990</v>
      </c>
      <c r="D202" s="412">
        <v>4607111038494</v>
      </c>
      <c r="E202" s="412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414"/>
      <c r="R202" s="414"/>
      <c r="S202" s="414"/>
      <c r="T202" s="41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29" t="s">
        <v>337</v>
      </c>
      <c r="AG202" s="81"/>
      <c r="AJ202" s="87" t="s">
        <v>89</v>
      </c>
      <c r="AK202" s="87">
        <v>1</v>
      </c>
      <c r="BB202" s="230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4301070966</v>
      </c>
      <c r="D203" s="412">
        <v>4607111038135</v>
      </c>
      <c r="E203" s="412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232</v>
      </c>
      <c r="M203" s="38" t="s">
        <v>86</v>
      </c>
      <c r="N203" s="38"/>
      <c r="O203" s="37">
        <v>180</v>
      </c>
      <c r="P203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414"/>
      <c r="R203" s="414"/>
      <c r="S203" s="414"/>
      <c r="T203" s="41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1" t="s">
        <v>340</v>
      </c>
      <c r="AG203" s="81"/>
      <c r="AJ203" s="87" t="s">
        <v>233</v>
      </c>
      <c r="AK203" s="87">
        <v>12</v>
      </c>
      <c r="BB203" s="232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19"/>
      <c r="B204" s="419"/>
      <c r="C204" s="419"/>
      <c r="D204" s="419"/>
      <c r="E204" s="419"/>
      <c r="F204" s="419"/>
      <c r="G204" s="419"/>
      <c r="H204" s="419"/>
      <c r="I204" s="419"/>
      <c r="J204" s="419"/>
      <c r="K204" s="419"/>
      <c r="L204" s="419"/>
      <c r="M204" s="419"/>
      <c r="N204" s="419"/>
      <c r="O204" s="420"/>
      <c r="P204" s="416" t="s">
        <v>40</v>
      </c>
      <c r="Q204" s="417"/>
      <c r="R204" s="417"/>
      <c r="S204" s="417"/>
      <c r="T204" s="417"/>
      <c r="U204" s="417"/>
      <c r="V204" s="418"/>
      <c r="W204" s="42" t="s">
        <v>39</v>
      </c>
      <c r="X204" s="43">
        <f>IFERROR(SUM(X201:X203),"0")</f>
        <v>0</v>
      </c>
      <c r="Y204" s="43">
        <f>IFERROR(SUM(Y201:Y203),"0")</f>
        <v>0</v>
      </c>
      <c r="Z204" s="43">
        <f>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19"/>
      <c r="B205" s="419"/>
      <c r="C205" s="419"/>
      <c r="D205" s="419"/>
      <c r="E205" s="419"/>
      <c r="F205" s="419"/>
      <c r="G205" s="419"/>
      <c r="H205" s="419"/>
      <c r="I205" s="419"/>
      <c r="J205" s="419"/>
      <c r="K205" s="419"/>
      <c r="L205" s="419"/>
      <c r="M205" s="419"/>
      <c r="N205" s="419"/>
      <c r="O205" s="420"/>
      <c r="P205" s="416" t="s">
        <v>40</v>
      </c>
      <c r="Q205" s="417"/>
      <c r="R205" s="417"/>
      <c r="S205" s="417"/>
      <c r="T205" s="417"/>
      <c r="U205" s="417"/>
      <c r="V205" s="418"/>
      <c r="W205" s="42" t="s">
        <v>0</v>
      </c>
      <c r="X205" s="43">
        <f>IFERROR(SUMPRODUCT(X201:X203*H201:H203),"0")</f>
        <v>0</v>
      </c>
      <c r="Y205" s="43">
        <f>IFERROR(SUMPRODUCT(Y201:Y203*H201:H203),"0")</f>
        <v>0</v>
      </c>
      <c r="Z205" s="42"/>
      <c r="AA205" s="67"/>
      <c r="AB205" s="67"/>
      <c r="AC205" s="67"/>
    </row>
    <row r="206" spans="1:68" ht="16.5" customHeight="1" x14ac:dyDescent="0.25">
      <c r="A206" s="410" t="s">
        <v>341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410"/>
      <c r="Z206" s="410"/>
      <c r="AA206" s="65"/>
      <c r="AB206" s="65"/>
      <c r="AC206" s="82"/>
    </row>
    <row r="207" spans="1:68" ht="14.25" customHeight="1" x14ac:dyDescent="0.25">
      <c r="A207" s="411" t="s">
        <v>82</v>
      </c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66"/>
      <c r="AB207" s="66"/>
      <c r="AC207" s="83"/>
    </row>
    <row r="208" spans="1:68" ht="27" customHeight="1" x14ac:dyDescent="0.25">
      <c r="A208" s="63" t="s">
        <v>342</v>
      </c>
      <c r="B208" s="63" t="s">
        <v>343</v>
      </c>
      <c r="C208" s="36">
        <v>4301070996</v>
      </c>
      <c r="D208" s="412">
        <v>4607111038654</v>
      </c>
      <c r="E208" s="412"/>
      <c r="F208" s="62">
        <v>0.4</v>
      </c>
      <c r="G208" s="37">
        <v>16</v>
      </c>
      <c r="H208" s="62">
        <v>6.4</v>
      </c>
      <c r="I208" s="62">
        <v>6.63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414"/>
      <c r="R208" s="414"/>
      <c r="S208" s="414"/>
      <c r="T208" s="415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ref="Y208:Y213" si="18">IFERROR(IF(X208="","",X208),"")</f>
        <v>0</v>
      </c>
      <c r="Z208" s="41">
        <f t="shared" ref="Z208:Z213" si="19">IFERROR(IF(X208="","",X208*0.0155),"")</f>
        <v>0</v>
      </c>
      <c r="AA208" s="68" t="s">
        <v>46</v>
      </c>
      <c r="AB208" s="69" t="s">
        <v>46</v>
      </c>
      <c r="AC208" s="233" t="s">
        <v>344</v>
      </c>
      <c r="AG208" s="81"/>
      <c r="AJ208" s="87" t="s">
        <v>89</v>
      </c>
      <c r="AK208" s="87">
        <v>1</v>
      </c>
      <c r="BB208" s="234" t="s">
        <v>70</v>
      </c>
      <c r="BM208" s="81">
        <f t="shared" ref="BM208:BM213" si="20">IFERROR(X208*I208,"0")</f>
        <v>0</v>
      </c>
      <c r="BN208" s="81">
        <f t="shared" ref="BN208:BN213" si="21">IFERROR(Y208*I208,"0")</f>
        <v>0</v>
      </c>
      <c r="BO208" s="81">
        <f t="shared" ref="BO208:BO213" si="22">IFERROR(X208/J208,"0")</f>
        <v>0</v>
      </c>
      <c r="BP208" s="81">
        <f t="shared" ref="BP208:BP213" si="23">IFERROR(Y208/J208,"0")</f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4301070997</v>
      </c>
      <c r="D209" s="412">
        <v>4607111038586</v>
      </c>
      <c r="E209" s="412"/>
      <c r="F209" s="62">
        <v>0.7</v>
      </c>
      <c r="G209" s="37">
        <v>8</v>
      </c>
      <c r="H209" s="62">
        <v>5.6</v>
      </c>
      <c r="I209" s="62">
        <v>5.83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9" s="414"/>
      <c r="R209" s="414"/>
      <c r="S209" s="414"/>
      <c r="T209" s="415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5" t="s">
        <v>344</v>
      </c>
      <c r="AG209" s="81"/>
      <c r="AJ209" s="87" t="s">
        <v>89</v>
      </c>
      <c r="AK209" s="87">
        <v>1</v>
      </c>
      <c r="BB209" s="236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4301070962</v>
      </c>
      <c r="D210" s="412">
        <v>4607111038609</v>
      </c>
      <c r="E210" s="412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0" s="414"/>
      <c r="R210" s="414"/>
      <c r="S210" s="414"/>
      <c r="T210" s="415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37" t="s">
        <v>349</v>
      </c>
      <c r="AG210" s="81"/>
      <c r="AJ210" s="87" t="s">
        <v>89</v>
      </c>
      <c r="AK210" s="87">
        <v>1</v>
      </c>
      <c r="BB210" s="238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4301070963</v>
      </c>
      <c r="D211" s="412">
        <v>4607111038630</v>
      </c>
      <c r="E211" s="412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1" s="414"/>
      <c r="R211" s="414"/>
      <c r="S211" s="414"/>
      <c r="T211" s="415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39" t="s">
        <v>349</v>
      </c>
      <c r="AG211" s="81"/>
      <c r="AJ211" s="87" t="s">
        <v>89</v>
      </c>
      <c r="AK211" s="87">
        <v>1</v>
      </c>
      <c r="BB211" s="240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4301070959</v>
      </c>
      <c r="D212" s="412">
        <v>4607111038616</v>
      </c>
      <c r="E212" s="412"/>
      <c r="F212" s="62">
        <v>0.4</v>
      </c>
      <c r="G212" s="37">
        <v>16</v>
      </c>
      <c r="H212" s="62">
        <v>6.4</v>
      </c>
      <c r="I212" s="62">
        <v>6.71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41" t="s">
        <v>344</v>
      </c>
      <c r="AG212" s="81"/>
      <c r="AJ212" s="87" t="s">
        <v>89</v>
      </c>
      <c r="AK212" s="87">
        <v>1</v>
      </c>
      <c r="BB212" s="242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4301070960</v>
      </c>
      <c r="D213" s="412">
        <v>4607111038623</v>
      </c>
      <c r="E213" s="412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232</v>
      </c>
      <c r="M213" s="38" t="s">
        <v>86</v>
      </c>
      <c r="N213" s="38"/>
      <c r="O213" s="37">
        <v>180</v>
      </c>
      <c r="P213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3" t="s">
        <v>344</v>
      </c>
      <c r="AG213" s="81"/>
      <c r="AJ213" s="87" t="s">
        <v>233</v>
      </c>
      <c r="AK213" s="87">
        <v>12</v>
      </c>
      <c r="BB213" s="244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x14ac:dyDescent="0.2">
      <c r="A214" s="419"/>
      <c r="B214" s="419"/>
      <c r="C214" s="419"/>
      <c r="D214" s="419"/>
      <c r="E214" s="419"/>
      <c r="F214" s="419"/>
      <c r="G214" s="419"/>
      <c r="H214" s="419"/>
      <c r="I214" s="419"/>
      <c r="J214" s="419"/>
      <c r="K214" s="419"/>
      <c r="L214" s="419"/>
      <c r="M214" s="419"/>
      <c r="N214" s="419"/>
      <c r="O214" s="420"/>
      <c r="P214" s="416" t="s">
        <v>40</v>
      </c>
      <c r="Q214" s="417"/>
      <c r="R214" s="417"/>
      <c r="S214" s="417"/>
      <c r="T214" s="417"/>
      <c r="U214" s="417"/>
      <c r="V214" s="418"/>
      <c r="W214" s="42" t="s">
        <v>39</v>
      </c>
      <c r="X214" s="43">
        <f>IFERROR(SUM(X208:X213),"0")</f>
        <v>0</v>
      </c>
      <c r="Y214" s="43">
        <f>IFERROR(SUM(Y208:Y213),"0")</f>
        <v>0</v>
      </c>
      <c r="Z214" s="43">
        <f>IFERROR(IF(Z208="",0,Z208),"0")+IFERROR(IF(Z209="",0,Z209),"0")+IFERROR(IF(Z210="",0,Z210),"0")+IFERROR(IF(Z211="",0,Z211),"0")+IFERROR(IF(Z212="",0,Z212),"0")+IFERROR(IF(Z213="",0,Z213),"0")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19"/>
      <c r="B215" s="419"/>
      <c r="C215" s="419"/>
      <c r="D215" s="419"/>
      <c r="E215" s="419"/>
      <c r="F215" s="419"/>
      <c r="G215" s="419"/>
      <c r="H215" s="419"/>
      <c r="I215" s="419"/>
      <c r="J215" s="419"/>
      <c r="K215" s="419"/>
      <c r="L215" s="419"/>
      <c r="M215" s="419"/>
      <c r="N215" s="419"/>
      <c r="O215" s="420"/>
      <c r="P215" s="416" t="s">
        <v>40</v>
      </c>
      <c r="Q215" s="417"/>
      <c r="R215" s="417"/>
      <c r="S215" s="417"/>
      <c r="T215" s="417"/>
      <c r="U215" s="417"/>
      <c r="V215" s="418"/>
      <c r="W215" s="42" t="s">
        <v>0</v>
      </c>
      <c r="X215" s="43">
        <f>IFERROR(SUMPRODUCT(X208:X213*H208:H213),"0")</f>
        <v>0</v>
      </c>
      <c r="Y215" s="43">
        <f>IFERROR(SUMPRODUCT(Y208:Y213*H208:H213),"0")</f>
        <v>0</v>
      </c>
      <c r="Z215" s="42"/>
      <c r="AA215" s="67"/>
      <c r="AB215" s="67"/>
      <c r="AC215" s="67"/>
    </row>
    <row r="216" spans="1:68" ht="16.5" customHeight="1" x14ac:dyDescent="0.25">
      <c r="A216" s="410" t="s">
        <v>356</v>
      </c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410"/>
      <c r="AA216" s="65"/>
      <c r="AB216" s="65"/>
      <c r="AC216" s="82"/>
    </row>
    <row r="217" spans="1:68" ht="14.25" customHeight="1" x14ac:dyDescent="0.25">
      <c r="A217" s="411" t="s">
        <v>82</v>
      </c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66"/>
      <c r="AB217" s="66"/>
      <c r="AC217" s="83"/>
    </row>
    <row r="218" spans="1:68" ht="27" customHeight="1" x14ac:dyDescent="0.25">
      <c r="A218" s="63" t="s">
        <v>357</v>
      </c>
      <c r="B218" s="63" t="s">
        <v>358</v>
      </c>
      <c r="C218" s="36">
        <v>4301070917</v>
      </c>
      <c r="D218" s="412">
        <v>4607111035912</v>
      </c>
      <c r="E218" s="412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414"/>
      <c r="R218" s="414"/>
      <c r="S218" s="414"/>
      <c r="T218" s="41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359</v>
      </c>
      <c r="AG218" s="81"/>
      <c r="AJ218" s="87" t="s">
        <v>89</v>
      </c>
      <c r="AK218" s="87">
        <v>1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360</v>
      </c>
      <c r="B219" s="63" t="s">
        <v>361</v>
      </c>
      <c r="C219" s="36">
        <v>4301070920</v>
      </c>
      <c r="D219" s="412">
        <v>4607111035929</v>
      </c>
      <c r="E219" s="412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126</v>
      </c>
      <c r="M219" s="38" t="s">
        <v>86</v>
      </c>
      <c r="N219" s="38"/>
      <c r="O219" s="37">
        <v>180</v>
      </c>
      <c r="P219" s="4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414"/>
      <c r="R219" s="414"/>
      <c r="S219" s="414"/>
      <c r="T219" s="415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359</v>
      </c>
      <c r="AG219" s="81"/>
      <c r="AJ219" s="87" t="s">
        <v>127</v>
      </c>
      <c r="AK219" s="87">
        <v>84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362</v>
      </c>
      <c r="B220" s="63" t="s">
        <v>363</v>
      </c>
      <c r="C220" s="36">
        <v>4301070915</v>
      </c>
      <c r="D220" s="412">
        <v>4607111035882</v>
      </c>
      <c r="E220" s="412"/>
      <c r="F220" s="62">
        <v>0.43</v>
      </c>
      <c r="G220" s="37">
        <v>16</v>
      </c>
      <c r="H220" s="62">
        <v>6.88</v>
      </c>
      <c r="I220" s="62">
        <v>7.19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5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0" s="414"/>
      <c r="R220" s="414"/>
      <c r="S220" s="414"/>
      <c r="T220" s="415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364</v>
      </c>
      <c r="AG220" s="81"/>
      <c r="AJ220" s="87" t="s">
        <v>89</v>
      </c>
      <c r="AK220" s="87">
        <v>1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365</v>
      </c>
      <c r="B221" s="63" t="s">
        <v>366</v>
      </c>
      <c r="C221" s="36">
        <v>4301070921</v>
      </c>
      <c r="D221" s="412">
        <v>4607111035905</v>
      </c>
      <c r="E221" s="412"/>
      <c r="F221" s="62">
        <v>0.9</v>
      </c>
      <c r="G221" s="37">
        <v>8</v>
      </c>
      <c r="H221" s="62">
        <v>7.2</v>
      </c>
      <c r="I221" s="62">
        <v>7.47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1" s="414"/>
      <c r="R221" s="414"/>
      <c r="S221" s="414"/>
      <c r="T221" s="415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1" t="s">
        <v>364</v>
      </c>
      <c r="AG221" s="81"/>
      <c r="AJ221" s="87" t="s">
        <v>89</v>
      </c>
      <c r="AK221" s="87">
        <v>1</v>
      </c>
      <c r="BB221" s="25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19"/>
      <c r="B222" s="419"/>
      <c r="C222" s="419"/>
      <c r="D222" s="419"/>
      <c r="E222" s="419"/>
      <c r="F222" s="419"/>
      <c r="G222" s="419"/>
      <c r="H222" s="419"/>
      <c r="I222" s="419"/>
      <c r="J222" s="419"/>
      <c r="K222" s="419"/>
      <c r="L222" s="419"/>
      <c r="M222" s="419"/>
      <c r="N222" s="419"/>
      <c r="O222" s="420"/>
      <c r="P222" s="416" t="s">
        <v>40</v>
      </c>
      <c r="Q222" s="417"/>
      <c r="R222" s="417"/>
      <c r="S222" s="417"/>
      <c r="T222" s="417"/>
      <c r="U222" s="417"/>
      <c r="V222" s="418"/>
      <c r="W222" s="42" t="s">
        <v>39</v>
      </c>
      <c r="X222" s="43">
        <f>IFERROR(SUM(X218:X221),"0")</f>
        <v>0</v>
      </c>
      <c r="Y222" s="43">
        <f>IFERROR(SUM(Y218:Y221),"0")</f>
        <v>0</v>
      </c>
      <c r="Z222" s="43">
        <f>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19"/>
      <c r="B223" s="419"/>
      <c r="C223" s="419"/>
      <c r="D223" s="419"/>
      <c r="E223" s="419"/>
      <c r="F223" s="419"/>
      <c r="G223" s="419"/>
      <c r="H223" s="419"/>
      <c r="I223" s="419"/>
      <c r="J223" s="419"/>
      <c r="K223" s="419"/>
      <c r="L223" s="419"/>
      <c r="M223" s="419"/>
      <c r="N223" s="419"/>
      <c r="O223" s="420"/>
      <c r="P223" s="416" t="s">
        <v>40</v>
      </c>
      <c r="Q223" s="417"/>
      <c r="R223" s="417"/>
      <c r="S223" s="417"/>
      <c r="T223" s="417"/>
      <c r="U223" s="417"/>
      <c r="V223" s="418"/>
      <c r="W223" s="42" t="s">
        <v>0</v>
      </c>
      <c r="X223" s="43">
        <f>IFERROR(SUMPRODUCT(X218:X221*H218:H221),"0")</f>
        <v>0</v>
      </c>
      <c r="Y223" s="43">
        <f>IFERROR(SUMPRODUCT(Y218:Y221*H218:H221),"0")</f>
        <v>0</v>
      </c>
      <c r="Z223" s="42"/>
      <c r="AA223" s="67"/>
      <c r="AB223" s="67"/>
      <c r="AC223" s="67"/>
    </row>
    <row r="224" spans="1:68" ht="16.5" customHeight="1" x14ac:dyDescent="0.25">
      <c r="A224" s="410" t="s">
        <v>367</v>
      </c>
      <c r="B224" s="410"/>
      <c r="C224" s="410"/>
      <c r="D224" s="410"/>
      <c r="E224" s="410"/>
      <c r="F224" s="410"/>
      <c r="G224" s="410"/>
      <c r="H224" s="410"/>
      <c r="I224" s="410"/>
      <c r="J224" s="410"/>
      <c r="K224" s="410"/>
      <c r="L224" s="410"/>
      <c r="M224" s="410"/>
      <c r="N224" s="410"/>
      <c r="O224" s="410"/>
      <c r="P224" s="410"/>
      <c r="Q224" s="410"/>
      <c r="R224" s="410"/>
      <c r="S224" s="410"/>
      <c r="T224" s="410"/>
      <c r="U224" s="410"/>
      <c r="V224" s="410"/>
      <c r="W224" s="410"/>
      <c r="X224" s="410"/>
      <c r="Y224" s="410"/>
      <c r="Z224" s="410"/>
      <c r="AA224" s="65"/>
      <c r="AB224" s="65"/>
      <c r="AC224" s="82"/>
    </row>
    <row r="225" spans="1:68" ht="14.25" customHeight="1" x14ac:dyDescent="0.25">
      <c r="A225" s="411" t="s">
        <v>82</v>
      </c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66"/>
      <c r="AB225" s="66"/>
      <c r="AC225" s="83"/>
    </row>
    <row r="226" spans="1:68" ht="16.5" customHeight="1" x14ac:dyDescent="0.25">
      <c r="A226" s="63" t="s">
        <v>368</v>
      </c>
      <c r="B226" s="63" t="s">
        <v>369</v>
      </c>
      <c r="C226" s="36">
        <v>4301070912</v>
      </c>
      <c r="D226" s="412">
        <v>4607111037213</v>
      </c>
      <c r="E226" s="412"/>
      <c r="F226" s="62">
        <v>0.4</v>
      </c>
      <c r="G226" s="37">
        <v>8</v>
      </c>
      <c r="H226" s="62">
        <v>3.2</v>
      </c>
      <c r="I226" s="62">
        <v>3.44</v>
      </c>
      <c r="J226" s="37">
        <v>144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6" s="414"/>
      <c r="R226" s="414"/>
      <c r="S226" s="414"/>
      <c r="T226" s="415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IFERROR(IF(X226="","",X226*0.00866),"")</f>
        <v>0</v>
      </c>
      <c r="AA226" s="68" t="s">
        <v>46</v>
      </c>
      <c r="AB226" s="69" t="s">
        <v>46</v>
      </c>
      <c r="AC226" s="253" t="s">
        <v>370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19"/>
      <c r="B228" s="419"/>
      <c r="C228" s="419"/>
      <c r="D228" s="419"/>
      <c r="E228" s="419"/>
      <c r="F228" s="419"/>
      <c r="G228" s="419"/>
      <c r="H228" s="419"/>
      <c r="I228" s="419"/>
      <c r="J228" s="419"/>
      <c r="K228" s="419"/>
      <c r="L228" s="419"/>
      <c r="M228" s="419"/>
      <c r="N228" s="419"/>
      <c r="O228" s="420"/>
      <c r="P228" s="416" t="s">
        <v>40</v>
      </c>
      <c r="Q228" s="417"/>
      <c r="R228" s="417"/>
      <c r="S228" s="417"/>
      <c r="T228" s="417"/>
      <c r="U228" s="417"/>
      <c r="V228" s="418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6.5" customHeight="1" x14ac:dyDescent="0.25">
      <c r="A229" s="410" t="s">
        <v>371</v>
      </c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410"/>
      <c r="AA229" s="65"/>
      <c r="AB229" s="65"/>
      <c r="AC229" s="82"/>
    </row>
    <row r="230" spans="1:68" ht="14.25" customHeight="1" x14ac:dyDescent="0.25">
      <c r="A230" s="411" t="s">
        <v>82</v>
      </c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66"/>
      <c r="AB230" s="66"/>
      <c r="AC230" s="83"/>
    </row>
    <row r="231" spans="1:68" ht="27" customHeight="1" x14ac:dyDescent="0.25">
      <c r="A231" s="63" t="s">
        <v>372</v>
      </c>
      <c r="B231" s="63" t="s">
        <v>373</v>
      </c>
      <c r="C231" s="36">
        <v>4301071093</v>
      </c>
      <c r="D231" s="412">
        <v>4620207490709</v>
      </c>
      <c r="E231" s="412"/>
      <c r="F231" s="62">
        <v>0.65</v>
      </c>
      <c r="G231" s="37">
        <v>8</v>
      </c>
      <c r="H231" s="62">
        <v>5.2</v>
      </c>
      <c r="I231" s="62">
        <v>5.47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503" t="s">
        <v>374</v>
      </c>
      <c r="Q231" s="414"/>
      <c r="R231" s="414"/>
      <c r="S231" s="414"/>
      <c r="T231" s="41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5" t="s">
        <v>375</v>
      </c>
      <c r="AG231" s="81"/>
      <c r="AJ231" s="87" t="s">
        <v>89</v>
      </c>
      <c r="AK231" s="87">
        <v>1</v>
      </c>
      <c r="BB231" s="256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19"/>
      <c r="B233" s="419"/>
      <c r="C233" s="419"/>
      <c r="D233" s="419"/>
      <c r="E233" s="419"/>
      <c r="F233" s="419"/>
      <c r="G233" s="419"/>
      <c r="H233" s="419"/>
      <c r="I233" s="419"/>
      <c r="J233" s="419"/>
      <c r="K233" s="419"/>
      <c r="L233" s="419"/>
      <c r="M233" s="419"/>
      <c r="N233" s="419"/>
      <c r="O233" s="420"/>
      <c r="P233" s="416" t="s">
        <v>40</v>
      </c>
      <c r="Q233" s="417"/>
      <c r="R233" s="417"/>
      <c r="S233" s="417"/>
      <c r="T233" s="417"/>
      <c r="U233" s="417"/>
      <c r="V233" s="418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4.25" customHeight="1" x14ac:dyDescent="0.25">
      <c r="A234" s="411" t="s">
        <v>159</v>
      </c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66"/>
      <c r="AB234" s="66"/>
      <c r="AC234" s="83"/>
    </row>
    <row r="235" spans="1:68" ht="27" customHeight="1" x14ac:dyDescent="0.25">
      <c r="A235" s="63" t="s">
        <v>376</v>
      </c>
      <c r="B235" s="63" t="s">
        <v>377</v>
      </c>
      <c r="C235" s="36">
        <v>4301135692</v>
      </c>
      <c r="D235" s="412">
        <v>4620207490570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04" t="s">
        <v>378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7" t="s">
        <v>379</v>
      </c>
      <c r="AG235" s="81"/>
      <c r="AJ235" s="87" t="s">
        <v>89</v>
      </c>
      <c r="AK235" s="87">
        <v>1</v>
      </c>
      <c r="BB235" s="258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380</v>
      </c>
      <c r="B236" s="63" t="s">
        <v>381</v>
      </c>
      <c r="C236" s="36">
        <v>4301135691</v>
      </c>
      <c r="D236" s="412">
        <v>4620207490549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505" t="s">
        <v>382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379</v>
      </c>
      <c r="AG236" s="81"/>
      <c r="AJ236" s="87" t="s">
        <v>89</v>
      </c>
      <c r="AK236" s="87">
        <v>1</v>
      </c>
      <c r="BB236" s="260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383</v>
      </c>
      <c r="B237" s="63" t="s">
        <v>384</v>
      </c>
      <c r="C237" s="36">
        <v>4301135694</v>
      </c>
      <c r="D237" s="412">
        <v>4620207490501</v>
      </c>
      <c r="E237" s="412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506" t="s">
        <v>385</v>
      </c>
      <c r="Q237" s="414"/>
      <c r="R237" s="414"/>
      <c r="S237" s="414"/>
      <c r="T237" s="415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1" t="s">
        <v>379</v>
      </c>
      <c r="AG237" s="81"/>
      <c r="AJ237" s="87" t="s">
        <v>89</v>
      </c>
      <c r="AK237" s="87">
        <v>1</v>
      </c>
      <c r="BB237" s="262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39</v>
      </c>
      <c r="X238" s="43">
        <f>IFERROR(SUM(X235:X237),"0")</f>
        <v>0</v>
      </c>
      <c r="Y238" s="43">
        <f>IFERROR(SUM(Y235:Y237),"0")</f>
        <v>0</v>
      </c>
      <c r="Z238" s="43">
        <f>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419"/>
      <c r="B239" s="419"/>
      <c r="C239" s="419"/>
      <c r="D239" s="419"/>
      <c r="E239" s="419"/>
      <c r="F239" s="419"/>
      <c r="G239" s="419"/>
      <c r="H239" s="419"/>
      <c r="I239" s="419"/>
      <c r="J239" s="419"/>
      <c r="K239" s="419"/>
      <c r="L239" s="419"/>
      <c r="M239" s="419"/>
      <c r="N239" s="419"/>
      <c r="O239" s="420"/>
      <c r="P239" s="416" t="s">
        <v>40</v>
      </c>
      <c r="Q239" s="417"/>
      <c r="R239" s="417"/>
      <c r="S239" s="417"/>
      <c r="T239" s="417"/>
      <c r="U239" s="417"/>
      <c r="V239" s="418"/>
      <c r="W239" s="42" t="s">
        <v>0</v>
      </c>
      <c r="X239" s="43">
        <f>IFERROR(SUMPRODUCT(X235:X237*H235:H237),"0")</f>
        <v>0</v>
      </c>
      <c r="Y239" s="43">
        <f>IFERROR(SUMPRODUCT(Y235:Y237*H235:H237),"0")</f>
        <v>0</v>
      </c>
      <c r="Z239" s="42"/>
      <c r="AA239" s="67"/>
      <c r="AB239" s="67"/>
      <c r="AC239" s="67"/>
    </row>
    <row r="240" spans="1:68" ht="16.5" customHeight="1" x14ac:dyDescent="0.25">
      <c r="A240" s="410" t="s">
        <v>386</v>
      </c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0"/>
      <c r="M240" s="410"/>
      <c r="N240" s="410"/>
      <c r="O240" s="410"/>
      <c r="P240" s="410"/>
      <c r="Q240" s="410"/>
      <c r="R240" s="410"/>
      <c r="S240" s="410"/>
      <c r="T240" s="410"/>
      <c r="U240" s="410"/>
      <c r="V240" s="410"/>
      <c r="W240" s="410"/>
      <c r="X240" s="410"/>
      <c r="Y240" s="410"/>
      <c r="Z240" s="410"/>
      <c r="AA240" s="65"/>
      <c r="AB240" s="65"/>
      <c r="AC240" s="82"/>
    </row>
    <row r="241" spans="1:68" ht="14.25" customHeight="1" x14ac:dyDescent="0.25">
      <c r="A241" s="411" t="s">
        <v>310</v>
      </c>
      <c r="B241" s="411"/>
      <c r="C241" s="411"/>
      <c r="D241" s="411"/>
      <c r="E241" s="411"/>
      <c r="F241" s="411"/>
      <c r="G241" s="411"/>
      <c r="H241" s="411"/>
      <c r="I241" s="411"/>
      <c r="J241" s="411"/>
      <c r="K241" s="411"/>
      <c r="L241" s="411"/>
      <c r="M241" s="411"/>
      <c r="N241" s="411"/>
      <c r="O241" s="411"/>
      <c r="P241" s="411"/>
      <c r="Q241" s="411"/>
      <c r="R241" s="411"/>
      <c r="S241" s="411"/>
      <c r="T241" s="411"/>
      <c r="U241" s="411"/>
      <c r="V241" s="411"/>
      <c r="W241" s="411"/>
      <c r="X241" s="411"/>
      <c r="Y241" s="411"/>
      <c r="Z241" s="411"/>
      <c r="AA241" s="66"/>
      <c r="AB241" s="66"/>
      <c r="AC241" s="83"/>
    </row>
    <row r="242" spans="1:68" ht="27" customHeight="1" x14ac:dyDescent="0.25">
      <c r="A242" s="63" t="s">
        <v>387</v>
      </c>
      <c r="B242" s="63" t="s">
        <v>388</v>
      </c>
      <c r="C242" s="36">
        <v>4301051320</v>
      </c>
      <c r="D242" s="412">
        <v>4680115881334</v>
      </c>
      <c r="E242" s="412"/>
      <c r="F242" s="62">
        <v>0.33</v>
      </c>
      <c r="G242" s="37">
        <v>6</v>
      </c>
      <c r="H242" s="62">
        <v>1.98</v>
      </c>
      <c r="I242" s="62">
        <v>2.25</v>
      </c>
      <c r="J242" s="37">
        <v>182</v>
      </c>
      <c r="K242" s="37" t="s">
        <v>97</v>
      </c>
      <c r="L242" s="37" t="s">
        <v>88</v>
      </c>
      <c r="M242" s="38" t="s">
        <v>316</v>
      </c>
      <c r="N242" s="38"/>
      <c r="O242" s="37">
        <v>365</v>
      </c>
      <c r="P242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2" s="414"/>
      <c r="R242" s="414"/>
      <c r="S242" s="414"/>
      <c r="T242" s="41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IFERROR(IF(X242="","",X242*0.00651),"")</f>
        <v>0</v>
      </c>
      <c r="AA242" s="68" t="s">
        <v>46</v>
      </c>
      <c r="AB242" s="69" t="s">
        <v>46</v>
      </c>
      <c r="AC242" s="263" t="s">
        <v>389</v>
      </c>
      <c r="AG242" s="81"/>
      <c r="AJ242" s="87" t="s">
        <v>89</v>
      </c>
      <c r="AK242" s="87">
        <v>1</v>
      </c>
      <c r="BB242" s="264" t="s">
        <v>315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19"/>
      <c r="B244" s="419"/>
      <c r="C244" s="419"/>
      <c r="D244" s="419"/>
      <c r="E244" s="419"/>
      <c r="F244" s="419"/>
      <c r="G244" s="419"/>
      <c r="H244" s="419"/>
      <c r="I244" s="419"/>
      <c r="J244" s="419"/>
      <c r="K244" s="419"/>
      <c r="L244" s="419"/>
      <c r="M244" s="419"/>
      <c r="N244" s="419"/>
      <c r="O244" s="420"/>
      <c r="P244" s="416" t="s">
        <v>40</v>
      </c>
      <c r="Q244" s="417"/>
      <c r="R244" s="417"/>
      <c r="S244" s="417"/>
      <c r="T244" s="417"/>
      <c r="U244" s="417"/>
      <c r="V244" s="418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6.5" customHeight="1" x14ac:dyDescent="0.25">
      <c r="A245" s="410" t="s">
        <v>390</v>
      </c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0"/>
      <c r="N245" s="410"/>
      <c r="O245" s="410"/>
      <c r="P245" s="410"/>
      <c r="Q245" s="410"/>
      <c r="R245" s="410"/>
      <c r="S245" s="410"/>
      <c r="T245" s="410"/>
      <c r="U245" s="410"/>
      <c r="V245" s="410"/>
      <c r="W245" s="410"/>
      <c r="X245" s="410"/>
      <c r="Y245" s="410"/>
      <c r="Z245" s="410"/>
      <c r="AA245" s="65"/>
      <c r="AB245" s="65"/>
      <c r="AC245" s="82"/>
    </row>
    <row r="246" spans="1:68" ht="14.25" customHeight="1" x14ac:dyDescent="0.25">
      <c r="A246" s="411" t="s">
        <v>82</v>
      </c>
      <c r="B246" s="411"/>
      <c r="C246" s="411"/>
      <c r="D246" s="411"/>
      <c r="E246" s="411"/>
      <c r="F246" s="411"/>
      <c r="G246" s="411"/>
      <c r="H246" s="411"/>
      <c r="I246" s="411"/>
      <c r="J246" s="411"/>
      <c r="K246" s="411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66"/>
      <c r="AB246" s="66"/>
      <c r="AC246" s="83"/>
    </row>
    <row r="247" spans="1:68" ht="16.5" customHeight="1" x14ac:dyDescent="0.25">
      <c r="A247" s="63" t="s">
        <v>391</v>
      </c>
      <c r="B247" s="63" t="s">
        <v>392</v>
      </c>
      <c r="C247" s="36">
        <v>4301071063</v>
      </c>
      <c r="D247" s="412">
        <v>4607111039019</v>
      </c>
      <c r="E247" s="412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5" t="s">
        <v>393</v>
      </c>
      <c r="AG247" s="81"/>
      <c r="AJ247" s="87" t="s">
        <v>89</v>
      </c>
      <c r="AK247" s="87">
        <v>1</v>
      </c>
      <c r="BB247" s="26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394</v>
      </c>
      <c r="B248" s="63" t="s">
        <v>395</v>
      </c>
      <c r="C248" s="36">
        <v>4301071000</v>
      </c>
      <c r="D248" s="412">
        <v>4607111038708</v>
      </c>
      <c r="E248" s="412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14"/>
      <c r="R248" s="414"/>
      <c r="S248" s="414"/>
      <c r="T248" s="41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7" t="s">
        <v>393</v>
      </c>
      <c r="AG248" s="81"/>
      <c r="AJ248" s="87" t="s">
        <v>89</v>
      </c>
      <c r="AK248" s="87">
        <v>1</v>
      </c>
      <c r="BB248" s="26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9"/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19"/>
      <c r="N250" s="419"/>
      <c r="O250" s="420"/>
      <c r="P250" s="416" t="s">
        <v>40</v>
      </c>
      <c r="Q250" s="417"/>
      <c r="R250" s="417"/>
      <c r="S250" s="417"/>
      <c r="T250" s="417"/>
      <c r="U250" s="417"/>
      <c r="V250" s="418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09" t="s">
        <v>396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54"/>
      <c r="AB251" s="54"/>
      <c r="AC251" s="54"/>
    </row>
    <row r="252" spans="1:68" ht="16.5" customHeight="1" x14ac:dyDescent="0.25">
      <c r="A252" s="410" t="s">
        <v>397</v>
      </c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0"/>
      <c r="M252" s="410"/>
      <c r="N252" s="410"/>
      <c r="O252" s="410"/>
      <c r="P252" s="410"/>
      <c r="Q252" s="410"/>
      <c r="R252" s="410"/>
      <c r="S252" s="410"/>
      <c r="T252" s="410"/>
      <c r="U252" s="410"/>
      <c r="V252" s="410"/>
      <c r="W252" s="410"/>
      <c r="X252" s="410"/>
      <c r="Y252" s="410"/>
      <c r="Z252" s="410"/>
      <c r="AA252" s="65"/>
      <c r="AB252" s="65"/>
      <c r="AC252" s="82"/>
    </row>
    <row r="253" spans="1:68" ht="14.25" customHeight="1" x14ac:dyDescent="0.25">
      <c r="A253" s="411" t="s">
        <v>82</v>
      </c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1"/>
      <c r="O253" s="411"/>
      <c r="P253" s="411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66"/>
      <c r="AB253" s="66"/>
      <c r="AC253" s="83"/>
    </row>
    <row r="254" spans="1:68" ht="27" customHeight="1" x14ac:dyDescent="0.25">
      <c r="A254" s="63" t="s">
        <v>398</v>
      </c>
      <c r="B254" s="63" t="s">
        <v>399</v>
      </c>
      <c r="C254" s="36">
        <v>4301071036</v>
      </c>
      <c r="D254" s="412">
        <v>4607111036162</v>
      </c>
      <c r="E254" s="412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14"/>
      <c r="R254" s="414"/>
      <c r="S254" s="414"/>
      <c r="T254" s="41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400</v>
      </c>
      <c r="AG254" s="81"/>
      <c r="AJ254" s="87" t="s">
        <v>89</v>
      </c>
      <c r="AK254" s="87">
        <v>1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9"/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19"/>
      <c r="N256" s="419"/>
      <c r="O256" s="420"/>
      <c r="P256" s="416" t="s">
        <v>40</v>
      </c>
      <c r="Q256" s="417"/>
      <c r="R256" s="417"/>
      <c r="S256" s="417"/>
      <c r="T256" s="417"/>
      <c r="U256" s="417"/>
      <c r="V256" s="418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09" t="s">
        <v>401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54"/>
      <c r="AB257" s="54"/>
      <c r="AC257" s="54"/>
    </row>
    <row r="258" spans="1:68" ht="16.5" customHeight="1" x14ac:dyDescent="0.25">
      <c r="A258" s="410" t="s">
        <v>402</v>
      </c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0"/>
      <c r="N258" s="410"/>
      <c r="O258" s="410"/>
      <c r="P258" s="410"/>
      <c r="Q258" s="410"/>
      <c r="R258" s="410"/>
      <c r="S258" s="410"/>
      <c r="T258" s="410"/>
      <c r="U258" s="410"/>
      <c r="V258" s="410"/>
      <c r="W258" s="410"/>
      <c r="X258" s="410"/>
      <c r="Y258" s="410"/>
      <c r="Z258" s="410"/>
      <c r="AA258" s="65"/>
      <c r="AB258" s="65"/>
      <c r="AC258" s="82"/>
    </row>
    <row r="259" spans="1:68" ht="14.25" customHeight="1" x14ac:dyDescent="0.25">
      <c r="A259" s="411" t="s">
        <v>82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66"/>
      <c r="AB259" s="66"/>
      <c r="AC259" s="83"/>
    </row>
    <row r="260" spans="1:68" ht="27" customHeight="1" x14ac:dyDescent="0.25">
      <c r="A260" s="63" t="s">
        <v>403</v>
      </c>
      <c r="B260" s="63" t="s">
        <v>404</v>
      </c>
      <c r="C260" s="36">
        <v>4301071029</v>
      </c>
      <c r="D260" s="412">
        <v>4607111035899</v>
      </c>
      <c r="E260" s="412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1" t="s">
        <v>289</v>
      </c>
      <c r="AG260" s="81"/>
      <c r="AJ260" s="87" t="s">
        <v>89</v>
      </c>
      <c r="AK260" s="87">
        <v>1</v>
      </c>
      <c r="BB260" s="272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405</v>
      </c>
      <c r="B261" s="63" t="s">
        <v>406</v>
      </c>
      <c r="C261" s="36">
        <v>4301070991</v>
      </c>
      <c r="D261" s="412">
        <v>4607111038180</v>
      </c>
      <c r="E261" s="412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14"/>
      <c r="R261" s="414"/>
      <c r="S261" s="414"/>
      <c r="T261" s="41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3" t="s">
        <v>407</v>
      </c>
      <c r="AG261" s="81"/>
      <c r="AJ261" s="87" t="s">
        <v>89</v>
      </c>
      <c r="AK261" s="87">
        <v>1</v>
      </c>
      <c r="BB261" s="274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19"/>
      <c r="B263" s="419"/>
      <c r="C263" s="419"/>
      <c r="D263" s="419"/>
      <c r="E263" s="419"/>
      <c r="F263" s="419"/>
      <c r="G263" s="419"/>
      <c r="H263" s="419"/>
      <c r="I263" s="419"/>
      <c r="J263" s="419"/>
      <c r="K263" s="419"/>
      <c r="L263" s="419"/>
      <c r="M263" s="419"/>
      <c r="N263" s="419"/>
      <c r="O263" s="420"/>
      <c r="P263" s="416" t="s">
        <v>40</v>
      </c>
      <c r="Q263" s="417"/>
      <c r="R263" s="417"/>
      <c r="S263" s="417"/>
      <c r="T263" s="417"/>
      <c r="U263" s="417"/>
      <c r="V263" s="418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09" t="s">
        <v>408</v>
      </c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54"/>
      <c r="AB264" s="54"/>
      <c r="AC264" s="54"/>
    </row>
    <row r="265" spans="1:68" ht="16.5" customHeight="1" x14ac:dyDescent="0.25">
      <c r="A265" s="410" t="s">
        <v>409</v>
      </c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0"/>
      <c r="N265" s="410"/>
      <c r="O265" s="410"/>
      <c r="P265" s="410"/>
      <c r="Q265" s="410"/>
      <c r="R265" s="410"/>
      <c r="S265" s="410"/>
      <c r="T265" s="410"/>
      <c r="U265" s="410"/>
      <c r="V265" s="410"/>
      <c r="W265" s="410"/>
      <c r="X265" s="410"/>
      <c r="Y265" s="410"/>
      <c r="Z265" s="410"/>
      <c r="AA265" s="65"/>
      <c r="AB265" s="65"/>
      <c r="AC265" s="82"/>
    </row>
    <row r="266" spans="1:68" ht="14.25" customHeight="1" x14ac:dyDescent="0.25">
      <c r="A266" s="411" t="s">
        <v>410</v>
      </c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11"/>
      <c r="O266" s="411"/>
      <c r="P266" s="411"/>
      <c r="Q266" s="411"/>
      <c r="R266" s="411"/>
      <c r="S266" s="411"/>
      <c r="T266" s="411"/>
      <c r="U266" s="411"/>
      <c r="V266" s="411"/>
      <c r="W266" s="411"/>
      <c r="X266" s="411"/>
      <c r="Y266" s="411"/>
      <c r="Z266" s="411"/>
      <c r="AA266" s="66"/>
      <c r="AB266" s="66"/>
      <c r="AC266" s="83"/>
    </row>
    <row r="267" spans="1:68" ht="27" customHeight="1" x14ac:dyDescent="0.25">
      <c r="A267" s="63" t="s">
        <v>411</v>
      </c>
      <c r="B267" s="63" t="s">
        <v>412</v>
      </c>
      <c r="C267" s="36">
        <v>4301133004</v>
      </c>
      <c r="D267" s="412">
        <v>4607111039774</v>
      </c>
      <c r="E267" s="412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97</v>
      </c>
      <c r="L267" s="37" t="s">
        <v>88</v>
      </c>
      <c r="M267" s="38" t="s">
        <v>86</v>
      </c>
      <c r="N267" s="38"/>
      <c r="O267" s="37">
        <v>180</v>
      </c>
      <c r="P267" s="513" t="s">
        <v>413</v>
      </c>
      <c r="Q267" s="414"/>
      <c r="R267" s="414"/>
      <c r="S267" s="414"/>
      <c r="T267" s="41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5" t="s">
        <v>414</v>
      </c>
      <c r="AG267" s="81"/>
      <c r="AJ267" s="87" t="s">
        <v>89</v>
      </c>
      <c r="AK267" s="87">
        <v>1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9"/>
      <c r="B269" s="419"/>
      <c r="C269" s="419"/>
      <c r="D269" s="419"/>
      <c r="E269" s="419"/>
      <c r="F269" s="419"/>
      <c r="G269" s="419"/>
      <c r="H269" s="419"/>
      <c r="I269" s="419"/>
      <c r="J269" s="419"/>
      <c r="K269" s="419"/>
      <c r="L269" s="419"/>
      <c r="M269" s="419"/>
      <c r="N269" s="419"/>
      <c r="O269" s="420"/>
      <c r="P269" s="416" t="s">
        <v>40</v>
      </c>
      <c r="Q269" s="417"/>
      <c r="R269" s="417"/>
      <c r="S269" s="417"/>
      <c r="T269" s="417"/>
      <c r="U269" s="417"/>
      <c r="V269" s="418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11" t="s">
        <v>159</v>
      </c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66"/>
      <c r="AB270" s="66"/>
      <c r="AC270" s="83"/>
    </row>
    <row r="271" spans="1:68" ht="37.5" customHeight="1" x14ac:dyDescent="0.25">
      <c r="A271" s="63" t="s">
        <v>415</v>
      </c>
      <c r="B271" s="63" t="s">
        <v>416</v>
      </c>
      <c r="C271" s="36">
        <v>4301135400</v>
      </c>
      <c r="D271" s="412">
        <v>4607111039361</v>
      </c>
      <c r="E271" s="412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14"/>
      <c r="R271" s="414"/>
      <c r="S271" s="414"/>
      <c r="T271" s="415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7" t="s">
        <v>414</v>
      </c>
      <c r="AG271" s="81"/>
      <c r="AJ271" s="87" t="s">
        <v>89</v>
      </c>
      <c r="AK271" s="87">
        <v>1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19"/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19"/>
      <c r="N273" s="419"/>
      <c r="O273" s="420"/>
      <c r="P273" s="416" t="s">
        <v>40</v>
      </c>
      <c r="Q273" s="417"/>
      <c r="R273" s="417"/>
      <c r="S273" s="417"/>
      <c r="T273" s="417"/>
      <c r="U273" s="417"/>
      <c r="V273" s="418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09" t="s">
        <v>274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54"/>
      <c r="AB274" s="54"/>
      <c r="AC274" s="54"/>
    </row>
    <row r="275" spans="1:68" ht="16.5" customHeight="1" x14ac:dyDescent="0.25">
      <c r="A275" s="410" t="s">
        <v>274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410"/>
      <c r="Z275" s="410"/>
      <c r="AA275" s="65"/>
      <c r="AB275" s="65"/>
      <c r="AC275" s="82"/>
    </row>
    <row r="276" spans="1:68" ht="14.25" customHeight="1" x14ac:dyDescent="0.25">
      <c r="A276" s="411" t="s">
        <v>82</v>
      </c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1"/>
      <c r="P276" s="411"/>
      <c r="Q276" s="411"/>
      <c r="R276" s="411"/>
      <c r="S276" s="411"/>
      <c r="T276" s="411"/>
      <c r="U276" s="411"/>
      <c r="V276" s="411"/>
      <c r="W276" s="411"/>
      <c r="X276" s="411"/>
      <c r="Y276" s="411"/>
      <c r="Z276" s="411"/>
      <c r="AA276" s="66"/>
      <c r="AB276" s="66"/>
      <c r="AC276" s="83"/>
    </row>
    <row r="277" spans="1:68" ht="27" customHeight="1" x14ac:dyDescent="0.25">
      <c r="A277" s="63" t="s">
        <v>417</v>
      </c>
      <c r="B277" s="63" t="s">
        <v>418</v>
      </c>
      <c r="C277" s="36">
        <v>4301071014</v>
      </c>
      <c r="D277" s="412">
        <v>4640242181264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15" t="s">
        <v>419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9" t="s">
        <v>420</v>
      </c>
      <c r="AG277" s="81"/>
      <c r="AJ277" s="87" t="s">
        <v>89</v>
      </c>
      <c r="AK277" s="87">
        <v>1</v>
      </c>
      <c r="BB277" s="280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421</v>
      </c>
      <c r="B278" s="63" t="s">
        <v>422</v>
      </c>
      <c r="C278" s="36">
        <v>4301071021</v>
      </c>
      <c r="D278" s="412">
        <v>4640242181325</v>
      </c>
      <c r="E278" s="412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6" t="s">
        <v>423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1" t="s">
        <v>420</v>
      </c>
      <c r="AG278" s="81"/>
      <c r="AJ278" s="87" t="s">
        <v>89</v>
      </c>
      <c r="AK278" s="87">
        <v>1</v>
      </c>
      <c r="BB278" s="282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424</v>
      </c>
      <c r="B279" s="63" t="s">
        <v>425</v>
      </c>
      <c r="C279" s="36">
        <v>4301070993</v>
      </c>
      <c r="D279" s="412">
        <v>4640242180670</v>
      </c>
      <c r="E279" s="412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7" t="s">
        <v>426</v>
      </c>
      <c r="Q279" s="414"/>
      <c r="R279" s="414"/>
      <c r="S279" s="414"/>
      <c r="T279" s="415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3" t="s">
        <v>427</v>
      </c>
      <c r="AG279" s="81"/>
      <c r="AJ279" s="87" t="s">
        <v>89</v>
      </c>
      <c r="AK279" s="87">
        <v>1</v>
      </c>
      <c r="BB279" s="284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19"/>
      <c r="B281" s="419"/>
      <c r="C281" s="419"/>
      <c r="D281" s="419"/>
      <c r="E281" s="419"/>
      <c r="F281" s="419"/>
      <c r="G281" s="419"/>
      <c r="H281" s="419"/>
      <c r="I281" s="419"/>
      <c r="J281" s="419"/>
      <c r="K281" s="419"/>
      <c r="L281" s="419"/>
      <c r="M281" s="419"/>
      <c r="N281" s="419"/>
      <c r="O281" s="420"/>
      <c r="P281" s="416" t="s">
        <v>40</v>
      </c>
      <c r="Q281" s="417"/>
      <c r="R281" s="417"/>
      <c r="S281" s="417"/>
      <c r="T281" s="417"/>
      <c r="U281" s="417"/>
      <c r="V281" s="418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11" t="s">
        <v>183</v>
      </c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1"/>
      <c r="P282" s="411"/>
      <c r="Q282" s="411"/>
      <c r="R282" s="411"/>
      <c r="S282" s="411"/>
      <c r="T282" s="411"/>
      <c r="U282" s="411"/>
      <c r="V282" s="411"/>
      <c r="W282" s="411"/>
      <c r="X282" s="411"/>
      <c r="Y282" s="411"/>
      <c r="Z282" s="411"/>
      <c r="AA282" s="66"/>
      <c r="AB282" s="66"/>
      <c r="AC282" s="83"/>
    </row>
    <row r="283" spans="1:68" ht="27" customHeight="1" x14ac:dyDescent="0.25">
      <c r="A283" s="63" t="s">
        <v>428</v>
      </c>
      <c r="B283" s="63" t="s">
        <v>429</v>
      </c>
      <c r="C283" s="36">
        <v>4301131019</v>
      </c>
      <c r="D283" s="412">
        <v>4640242180427</v>
      </c>
      <c r="E283" s="412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174</v>
      </c>
      <c r="L283" s="37" t="s">
        <v>88</v>
      </c>
      <c r="M283" s="38" t="s">
        <v>86</v>
      </c>
      <c r="N283" s="38"/>
      <c r="O283" s="37">
        <v>180</v>
      </c>
      <c r="P283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14"/>
      <c r="R283" s="414"/>
      <c r="S283" s="414"/>
      <c r="T283" s="415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430</v>
      </c>
      <c r="AG283" s="81"/>
      <c r="AJ283" s="87" t="s">
        <v>89</v>
      </c>
      <c r="AK283" s="87">
        <v>1</v>
      </c>
      <c r="BB283" s="286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19"/>
      <c r="B285" s="419"/>
      <c r="C285" s="419"/>
      <c r="D285" s="419"/>
      <c r="E285" s="419"/>
      <c r="F285" s="419"/>
      <c r="G285" s="419"/>
      <c r="H285" s="419"/>
      <c r="I285" s="419"/>
      <c r="J285" s="419"/>
      <c r="K285" s="419"/>
      <c r="L285" s="419"/>
      <c r="M285" s="419"/>
      <c r="N285" s="419"/>
      <c r="O285" s="420"/>
      <c r="P285" s="416" t="s">
        <v>40</v>
      </c>
      <c r="Q285" s="417"/>
      <c r="R285" s="417"/>
      <c r="S285" s="417"/>
      <c r="T285" s="417"/>
      <c r="U285" s="417"/>
      <c r="V285" s="418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11" t="s">
        <v>91</v>
      </c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1"/>
      <c r="P286" s="411"/>
      <c r="Q286" s="411"/>
      <c r="R286" s="411"/>
      <c r="S286" s="411"/>
      <c r="T286" s="411"/>
      <c r="U286" s="411"/>
      <c r="V286" s="411"/>
      <c r="W286" s="411"/>
      <c r="X286" s="411"/>
      <c r="Y286" s="411"/>
      <c r="Z286" s="411"/>
      <c r="AA286" s="66"/>
      <c r="AB286" s="66"/>
      <c r="AC286" s="83"/>
    </row>
    <row r="287" spans="1:68" ht="27" customHeight="1" x14ac:dyDescent="0.25">
      <c r="A287" s="63" t="s">
        <v>431</v>
      </c>
      <c r="B287" s="63" t="s">
        <v>432</v>
      </c>
      <c r="C287" s="36">
        <v>4301132080</v>
      </c>
      <c r="D287" s="412">
        <v>4640242180397</v>
      </c>
      <c r="E287" s="412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88</v>
      </c>
      <c r="M287" s="38" t="s">
        <v>86</v>
      </c>
      <c r="N287" s="38"/>
      <c r="O287" s="37">
        <v>180</v>
      </c>
      <c r="P287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7" t="s">
        <v>433</v>
      </c>
      <c r="AG287" s="81"/>
      <c r="AJ287" s="87" t="s">
        <v>89</v>
      </c>
      <c r="AK287" s="87">
        <v>1</v>
      </c>
      <c r="BB287" s="288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434</v>
      </c>
      <c r="B288" s="63" t="s">
        <v>435</v>
      </c>
      <c r="C288" s="36">
        <v>4301132104</v>
      </c>
      <c r="D288" s="412">
        <v>4640242181219</v>
      </c>
      <c r="E288" s="412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174</v>
      </c>
      <c r="L288" s="37" t="s">
        <v>88</v>
      </c>
      <c r="M288" s="38" t="s">
        <v>86</v>
      </c>
      <c r="N288" s="38"/>
      <c r="O288" s="37">
        <v>180</v>
      </c>
      <c r="P288" s="520" t="s">
        <v>436</v>
      </c>
      <c r="Q288" s="414"/>
      <c r="R288" s="414"/>
      <c r="S288" s="414"/>
      <c r="T288" s="415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9" t="s">
        <v>433</v>
      </c>
      <c r="AG288" s="81"/>
      <c r="AJ288" s="87" t="s">
        <v>89</v>
      </c>
      <c r="AK288" s="87">
        <v>1</v>
      </c>
      <c r="BB288" s="290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19"/>
      <c r="B290" s="419"/>
      <c r="C290" s="419"/>
      <c r="D290" s="419"/>
      <c r="E290" s="419"/>
      <c r="F290" s="419"/>
      <c r="G290" s="419"/>
      <c r="H290" s="419"/>
      <c r="I290" s="419"/>
      <c r="J290" s="419"/>
      <c r="K290" s="419"/>
      <c r="L290" s="419"/>
      <c r="M290" s="419"/>
      <c r="N290" s="419"/>
      <c r="O290" s="420"/>
      <c r="P290" s="416" t="s">
        <v>40</v>
      </c>
      <c r="Q290" s="417"/>
      <c r="R290" s="417"/>
      <c r="S290" s="417"/>
      <c r="T290" s="417"/>
      <c r="U290" s="417"/>
      <c r="V290" s="418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11" t="s">
        <v>155</v>
      </c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1"/>
      <c r="P291" s="411"/>
      <c r="Q291" s="411"/>
      <c r="R291" s="411"/>
      <c r="S291" s="411"/>
      <c r="T291" s="411"/>
      <c r="U291" s="411"/>
      <c r="V291" s="411"/>
      <c r="W291" s="411"/>
      <c r="X291" s="411"/>
      <c r="Y291" s="411"/>
      <c r="Z291" s="411"/>
      <c r="AA291" s="66"/>
      <c r="AB291" s="66"/>
      <c r="AC291" s="83"/>
    </row>
    <row r="292" spans="1:68" ht="27" customHeight="1" x14ac:dyDescent="0.25">
      <c r="A292" s="63" t="s">
        <v>437</v>
      </c>
      <c r="B292" s="63" t="s">
        <v>438</v>
      </c>
      <c r="C292" s="36">
        <v>4301136028</v>
      </c>
      <c r="D292" s="412">
        <v>4640242180304</v>
      </c>
      <c r="E292" s="412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97</v>
      </c>
      <c r="L292" s="37" t="s">
        <v>88</v>
      </c>
      <c r="M292" s="38" t="s">
        <v>86</v>
      </c>
      <c r="N292" s="38"/>
      <c r="O292" s="37">
        <v>180</v>
      </c>
      <c r="P292" s="521" t="s">
        <v>439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1" t="s">
        <v>440</v>
      </c>
      <c r="AG292" s="81"/>
      <c r="AJ292" s="87" t="s">
        <v>89</v>
      </c>
      <c r="AK292" s="87">
        <v>1</v>
      </c>
      <c r="BB292" s="292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441</v>
      </c>
      <c r="B293" s="63" t="s">
        <v>442</v>
      </c>
      <c r="C293" s="36">
        <v>4301136026</v>
      </c>
      <c r="D293" s="412">
        <v>4640242180236</v>
      </c>
      <c r="E293" s="412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126</v>
      </c>
      <c r="M293" s="38" t="s">
        <v>86</v>
      </c>
      <c r="N293" s="38"/>
      <c r="O293" s="37">
        <v>180</v>
      </c>
      <c r="P293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3" t="s">
        <v>440</v>
      </c>
      <c r="AG293" s="81"/>
      <c r="AJ293" s="87" t="s">
        <v>127</v>
      </c>
      <c r="AK293" s="87">
        <v>84</v>
      </c>
      <c r="BB293" s="294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443</v>
      </c>
      <c r="B294" s="63" t="s">
        <v>444</v>
      </c>
      <c r="C294" s="36">
        <v>4301136029</v>
      </c>
      <c r="D294" s="412">
        <v>4640242180410</v>
      </c>
      <c r="E294" s="412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97</v>
      </c>
      <c r="L294" s="37" t="s">
        <v>126</v>
      </c>
      <c r="M294" s="38" t="s">
        <v>86</v>
      </c>
      <c r="N294" s="38"/>
      <c r="O294" s="37">
        <v>180</v>
      </c>
      <c r="P294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14"/>
      <c r="R294" s="414"/>
      <c r="S294" s="414"/>
      <c r="T294" s="415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5" t="s">
        <v>440</v>
      </c>
      <c r="AG294" s="81"/>
      <c r="AJ294" s="87" t="s">
        <v>127</v>
      </c>
      <c r="AK294" s="87">
        <v>126</v>
      </c>
      <c r="BB294" s="296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19"/>
      <c r="B296" s="419"/>
      <c r="C296" s="419"/>
      <c r="D296" s="419"/>
      <c r="E296" s="419"/>
      <c r="F296" s="419"/>
      <c r="G296" s="419"/>
      <c r="H296" s="419"/>
      <c r="I296" s="419"/>
      <c r="J296" s="419"/>
      <c r="K296" s="419"/>
      <c r="L296" s="419"/>
      <c r="M296" s="419"/>
      <c r="N296" s="419"/>
      <c r="O296" s="420"/>
      <c r="P296" s="416" t="s">
        <v>40</v>
      </c>
      <c r="Q296" s="417"/>
      <c r="R296" s="417"/>
      <c r="S296" s="417"/>
      <c r="T296" s="417"/>
      <c r="U296" s="417"/>
      <c r="V296" s="418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11" t="s">
        <v>159</v>
      </c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1"/>
      <c r="N297" s="411"/>
      <c r="O297" s="411"/>
      <c r="P297" s="411"/>
      <c r="Q297" s="411"/>
      <c r="R297" s="411"/>
      <c r="S297" s="411"/>
      <c r="T297" s="411"/>
      <c r="U297" s="411"/>
      <c r="V297" s="411"/>
      <c r="W297" s="411"/>
      <c r="X297" s="411"/>
      <c r="Y297" s="411"/>
      <c r="Z297" s="411"/>
      <c r="AA297" s="66"/>
      <c r="AB297" s="66"/>
      <c r="AC297" s="83"/>
    </row>
    <row r="298" spans="1:68" ht="37.5" customHeight="1" x14ac:dyDescent="0.25">
      <c r="A298" s="63" t="s">
        <v>445</v>
      </c>
      <c r="B298" s="63" t="s">
        <v>446</v>
      </c>
      <c r="C298" s="36">
        <v>4301135504</v>
      </c>
      <c r="D298" s="412">
        <v>4640242181554</v>
      </c>
      <c r="E298" s="412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4" t="s">
        <v>447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8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7" t="s">
        <v>448</v>
      </c>
      <c r="AG298" s="81"/>
      <c r="AJ298" s="87" t="s">
        <v>89</v>
      </c>
      <c r="AK298" s="87">
        <v>1</v>
      </c>
      <c r="BB298" s="298" t="s">
        <v>96</v>
      </c>
      <c r="BM298" s="81">
        <f t="shared" ref="BM298:BM318" si="25">IFERROR(X298*I298,"0")</f>
        <v>0</v>
      </c>
      <c r="BN298" s="81">
        <f t="shared" ref="BN298:BN318" si="26">IFERROR(Y298*I298,"0")</f>
        <v>0</v>
      </c>
      <c r="BO298" s="81">
        <f t="shared" ref="BO298:BO318" si="27">IFERROR(X298/J298,"0")</f>
        <v>0</v>
      </c>
      <c r="BP298" s="81">
        <f t="shared" ref="BP298:BP318" si="28">IFERROR(Y298/J298,"0")</f>
        <v>0</v>
      </c>
    </row>
    <row r="299" spans="1:68" ht="27" customHeight="1" x14ac:dyDescent="0.25">
      <c r="A299" s="63" t="s">
        <v>449</v>
      </c>
      <c r="B299" s="63" t="s">
        <v>450</v>
      </c>
      <c r="C299" s="36">
        <v>4301135394</v>
      </c>
      <c r="D299" s="412">
        <v>4640242181561</v>
      </c>
      <c r="E299" s="412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5" t="s">
        <v>451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9" t="s">
        <v>452</v>
      </c>
      <c r="AG299" s="81"/>
      <c r="AJ299" s="87" t="s">
        <v>89</v>
      </c>
      <c r="AK299" s="87">
        <v>1</v>
      </c>
      <c r="BB299" s="300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453</v>
      </c>
      <c r="B300" s="63" t="s">
        <v>454</v>
      </c>
      <c r="C300" s="36">
        <v>4301135374</v>
      </c>
      <c r="D300" s="412">
        <v>4640242181424</v>
      </c>
      <c r="E300" s="412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1" t="s">
        <v>448</v>
      </c>
      <c r="AG300" s="81"/>
      <c r="AJ300" s="87" t="s">
        <v>89</v>
      </c>
      <c r="AK300" s="87">
        <v>1</v>
      </c>
      <c r="BB300" s="302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455</v>
      </c>
      <c r="B301" s="63" t="s">
        <v>456</v>
      </c>
      <c r="C301" s="36">
        <v>4301135320</v>
      </c>
      <c r="D301" s="412">
        <v>4640242181592</v>
      </c>
      <c r="E301" s="412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7" t="s">
        <v>457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303" t="s">
        <v>458</v>
      </c>
      <c r="AG301" s="81"/>
      <c r="AJ301" s="87" t="s">
        <v>89</v>
      </c>
      <c r="AK301" s="87">
        <v>1</v>
      </c>
      <c r="BB301" s="304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459</v>
      </c>
      <c r="B302" s="63" t="s">
        <v>460</v>
      </c>
      <c r="C302" s="36">
        <v>4301135552</v>
      </c>
      <c r="D302" s="412">
        <v>4640242181431</v>
      </c>
      <c r="E302" s="412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8" t="s">
        <v>461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5" t="s">
        <v>462</v>
      </c>
      <c r="AG302" s="81"/>
      <c r="AJ302" s="87" t="s">
        <v>89</v>
      </c>
      <c r="AK302" s="87">
        <v>1</v>
      </c>
      <c r="BB302" s="306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463</v>
      </c>
      <c r="B303" s="63" t="s">
        <v>464</v>
      </c>
      <c r="C303" s="36">
        <v>4301135405</v>
      </c>
      <c r="D303" s="412">
        <v>4640242181523</v>
      </c>
      <c r="E303" s="412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7" t="s">
        <v>452</v>
      </c>
      <c r="AG303" s="81"/>
      <c r="AJ303" s="87" t="s">
        <v>89</v>
      </c>
      <c r="AK303" s="87">
        <v>1</v>
      </c>
      <c r="BB303" s="308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465</v>
      </c>
      <c r="B304" s="63" t="s">
        <v>466</v>
      </c>
      <c r="C304" s="36">
        <v>4301135404</v>
      </c>
      <c r="D304" s="412">
        <v>4640242181516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0" t="s">
        <v>467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9" t="s">
        <v>462</v>
      </c>
      <c r="AG304" s="81"/>
      <c r="AJ304" s="87" t="s">
        <v>89</v>
      </c>
      <c r="AK304" s="87">
        <v>1</v>
      </c>
      <c r="BB304" s="310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468</v>
      </c>
      <c r="B305" s="63" t="s">
        <v>469</v>
      </c>
      <c r="C305" s="36">
        <v>4301135375</v>
      </c>
      <c r="D305" s="412">
        <v>4640242181486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1" t="s">
        <v>448</v>
      </c>
      <c r="AG305" s="81"/>
      <c r="AJ305" s="87" t="s">
        <v>89</v>
      </c>
      <c r="AK305" s="87">
        <v>1</v>
      </c>
      <c r="BB305" s="312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470</v>
      </c>
      <c r="B306" s="63" t="s">
        <v>471</v>
      </c>
      <c r="C306" s="36">
        <v>4301135402</v>
      </c>
      <c r="D306" s="412">
        <v>4640242181493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2" t="s">
        <v>472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3" t="s">
        <v>448</v>
      </c>
      <c r="AG306" s="81"/>
      <c r="AJ306" s="87" t="s">
        <v>89</v>
      </c>
      <c r="AK306" s="87">
        <v>1</v>
      </c>
      <c r="BB306" s="314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473</v>
      </c>
      <c r="B307" s="63" t="s">
        <v>474</v>
      </c>
      <c r="C307" s="36">
        <v>4301135403</v>
      </c>
      <c r="D307" s="412">
        <v>4640242181509</v>
      </c>
      <c r="E307" s="412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5" t="s">
        <v>448</v>
      </c>
      <c r="AG307" s="81"/>
      <c r="AJ307" s="87" t="s">
        <v>89</v>
      </c>
      <c r="AK307" s="87">
        <v>1</v>
      </c>
      <c r="BB307" s="316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475</v>
      </c>
      <c r="B308" s="63" t="s">
        <v>476</v>
      </c>
      <c r="C308" s="36">
        <v>4301135304</v>
      </c>
      <c r="D308" s="412">
        <v>4640242181240</v>
      </c>
      <c r="E308" s="412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4" t="s">
        <v>477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7" t="s">
        <v>448</v>
      </c>
      <c r="AG308" s="81"/>
      <c r="AJ308" s="87" t="s">
        <v>89</v>
      </c>
      <c r="AK308" s="87">
        <v>1</v>
      </c>
      <c r="BB308" s="318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478</v>
      </c>
      <c r="B309" s="63" t="s">
        <v>479</v>
      </c>
      <c r="C309" s="36">
        <v>4301135310</v>
      </c>
      <c r="D309" s="412">
        <v>4640242181318</v>
      </c>
      <c r="E309" s="412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35" t="s">
        <v>480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9" t="s">
        <v>452</v>
      </c>
      <c r="AG309" s="81"/>
      <c r="AJ309" s="87" t="s">
        <v>89</v>
      </c>
      <c r="AK309" s="87">
        <v>1</v>
      </c>
      <c r="BB309" s="320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481</v>
      </c>
      <c r="B310" s="63" t="s">
        <v>482</v>
      </c>
      <c r="C310" s="36">
        <v>4301135306</v>
      </c>
      <c r="D310" s="412">
        <v>4640242181387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174</v>
      </c>
      <c r="L310" s="37" t="s">
        <v>88</v>
      </c>
      <c r="M310" s="38" t="s">
        <v>86</v>
      </c>
      <c r="N310" s="38"/>
      <c r="O310" s="37">
        <v>180</v>
      </c>
      <c r="P310" s="536" t="s">
        <v>483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1" t="s">
        <v>448</v>
      </c>
      <c r="AG310" s="81"/>
      <c r="AJ310" s="87" t="s">
        <v>89</v>
      </c>
      <c r="AK310" s="87">
        <v>1</v>
      </c>
      <c r="BB310" s="322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484</v>
      </c>
      <c r="B311" s="63" t="s">
        <v>485</v>
      </c>
      <c r="C311" s="36">
        <v>4301135305</v>
      </c>
      <c r="D311" s="412">
        <v>4640242181394</v>
      </c>
      <c r="E311" s="412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174</v>
      </c>
      <c r="L311" s="37" t="s">
        <v>88</v>
      </c>
      <c r="M311" s="38" t="s">
        <v>86</v>
      </c>
      <c r="N311" s="38"/>
      <c r="O311" s="37">
        <v>180</v>
      </c>
      <c r="P311" s="537" t="s">
        <v>486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3" t="s">
        <v>448</v>
      </c>
      <c r="AG311" s="81"/>
      <c r="AJ311" s="87" t="s">
        <v>89</v>
      </c>
      <c r="AK311" s="87">
        <v>1</v>
      </c>
      <c r="BB311" s="324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487</v>
      </c>
      <c r="B312" s="63" t="s">
        <v>488</v>
      </c>
      <c r="C312" s="36">
        <v>4301135309</v>
      </c>
      <c r="D312" s="412">
        <v>4640242181332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174</v>
      </c>
      <c r="L312" s="37" t="s">
        <v>88</v>
      </c>
      <c r="M312" s="38" t="s">
        <v>86</v>
      </c>
      <c r="N312" s="38"/>
      <c r="O312" s="37">
        <v>180</v>
      </c>
      <c r="P312" s="538" t="s">
        <v>489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5" t="s">
        <v>448</v>
      </c>
      <c r="AG312" s="81"/>
      <c r="AJ312" s="87" t="s">
        <v>89</v>
      </c>
      <c r="AK312" s="87">
        <v>1</v>
      </c>
      <c r="BB312" s="326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490</v>
      </c>
      <c r="B313" s="63" t="s">
        <v>491</v>
      </c>
      <c r="C313" s="36">
        <v>4301135308</v>
      </c>
      <c r="D313" s="412">
        <v>4640242181349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174</v>
      </c>
      <c r="L313" s="37" t="s">
        <v>88</v>
      </c>
      <c r="M313" s="38" t="s">
        <v>86</v>
      </c>
      <c r="N313" s="38"/>
      <c r="O313" s="37">
        <v>180</v>
      </c>
      <c r="P313" s="539" t="s">
        <v>492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7" t="s">
        <v>448</v>
      </c>
      <c r="AG313" s="81"/>
      <c r="AJ313" s="87" t="s">
        <v>89</v>
      </c>
      <c r="AK313" s="87">
        <v>1</v>
      </c>
      <c r="BB313" s="328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493</v>
      </c>
      <c r="B314" s="63" t="s">
        <v>494</v>
      </c>
      <c r="C314" s="36">
        <v>4301135307</v>
      </c>
      <c r="D314" s="412">
        <v>4640242181370</v>
      </c>
      <c r="E314" s="412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174</v>
      </c>
      <c r="L314" s="37" t="s">
        <v>88</v>
      </c>
      <c r="M314" s="38" t="s">
        <v>86</v>
      </c>
      <c r="N314" s="38"/>
      <c r="O314" s="37">
        <v>180</v>
      </c>
      <c r="P314" s="540" t="s">
        <v>495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9" t="s">
        <v>496</v>
      </c>
      <c r="AG314" s="81"/>
      <c r="AJ314" s="87" t="s">
        <v>89</v>
      </c>
      <c r="AK314" s="87">
        <v>1</v>
      </c>
      <c r="BB314" s="330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497</v>
      </c>
      <c r="B315" s="63" t="s">
        <v>498</v>
      </c>
      <c r="C315" s="36">
        <v>4301135318</v>
      </c>
      <c r="D315" s="412">
        <v>4607111037480</v>
      </c>
      <c r="E315" s="412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1" t="s">
        <v>499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1" t="s">
        <v>500</v>
      </c>
      <c r="AG315" s="81"/>
      <c r="AJ315" s="87" t="s">
        <v>89</v>
      </c>
      <c r="AK315" s="87">
        <v>1</v>
      </c>
      <c r="BB315" s="332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501</v>
      </c>
      <c r="B316" s="63" t="s">
        <v>502</v>
      </c>
      <c r="C316" s="36">
        <v>4301135319</v>
      </c>
      <c r="D316" s="412">
        <v>4607111037473</v>
      </c>
      <c r="E316" s="412"/>
      <c r="F316" s="62">
        <v>1</v>
      </c>
      <c r="G316" s="37">
        <v>4</v>
      </c>
      <c r="H316" s="62">
        <v>4</v>
      </c>
      <c r="I316" s="62">
        <v>4.2300000000000004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2" t="s">
        <v>503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3" t="s">
        <v>504</v>
      </c>
      <c r="AG316" s="81"/>
      <c r="AJ316" s="87" t="s">
        <v>89</v>
      </c>
      <c r="AK316" s="87">
        <v>1</v>
      </c>
      <c r="BB316" s="334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505</v>
      </c>
      <c r="B317" s="63" t="s">
        <v>506</v>
      </c>
      <c r="C317" s="36">
        <v>4301135198</v>
      </c>
      <c r="D317" s="412">
        <v>4640242180663</v>
      </c>
      <c r="E317" s="412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43" t="s">
        <v>507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5" t="s">
        <v>508</v>
      </c>
      <c r="AG317" s="81"/>
      <c r="AJ317" s="87" t="s">
        <v>89</v>
      </c>
      <c r="AK317" s="87">
        <v>1</v>
      </c>
      <c r="BB317" s="336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509</v>
      </c>
      <c r="B318" s="63" t="s">
        <v>510</v>
      </c>
      <c r="C318" s="36">
        <v>4301135723</v>
      </c>
      <c r="D318" s="412">
        <v>4640242181783</v>
      </c>
      <c r="E318" s="412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544" t="s">
        <v>511</v>
      </c>
      <c r="Q318" s="414"/>
      <c r="R318" s="414"/>
      <c r="S318" s="414"/>
      <c r="T318" s="41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7" t="s">
        <v>512</v>
      </c>
      <c r="AG318" s="81"/>
      <c r="AJ318" s="87" t="s">
        <v>89</v>
      </c>
      <c r="AK318" s="87">
        <v>1</v>
      </c>
      <c r="BB318" s="338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39</v>
      </c>
      <c r="X319" s="43">
        <f>IFERROR(SUM(X298:X318),"0")</f>
        <v>0</v>
      </c>
      <c r="Y319" s="43">
        <f>IFERROR(SUM(Y298:Y318),"0")</f>
        <v>0</v>
      </c>
      <c r="Z319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19"/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20"/>
      <c r="P320" s="416" t="s">
        <v>40</v>
      </c>
      <c r="Q320" s="417"/>
      <c r="R320" s="417"/>
      <c r="S320" s="417"/>
      <c r="T320" s="417"/>
      <c r="U320" s="417"/>
      <c r="V320" s="418"/>
      <c r="W320" s="42" t="s">
        <v>0</v>
      </c>
      <c r="X320" s="43">
        <f>IFERROR(SUMPRODUCT(X298:X318*H298:H318),"0")</f>
        <v>0</v>
      </c>
      <c r="Y320" s="43">
        <f>IFERROR(SUMPRODUCT(Y298:Y318*H298:H318),"0")</f>
        <v>0</v>
      </c>
      <c r="Z320" s="42"/>
      <c r="AA320" s="67"/>
      <c r="AB320" s="67"/>
      <c r="AC320" s="67"/>
    </row>
    <row r="321" spans="1:68" ht="16.5" customHeight="1" x14ac:dyDescent="0.25">
      <c r="A321" s="410" t="s">
        <v>513</v>
      </c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  <c r="L321" s="410"/>
      <c r="M321" s="410"/>
      <c r="N321" s="410"/>
      <c r="O321" s="410"/>
      <c r="P321" s="410"/>
      <c r="Q321" s="410"/>
      <c r="R321" s="410"/>
      <c r="S321" s="410"/>
      <c r="T321" s="410"/>
      <c r="U321" s="410"/>
      <c r="V321" s="410"/>
      <c r="W321" s="410"/>
      <c r="X321" s="410"/>
      <c r="Y321" s="410"/>
      <c r="Z321" s="410"/>
      <c r="AA321" s="65"/>
      <c r="AB321" s="65"/>
      <c r="AC321" s="82"/>
    </row>
    <row r="322" spans="1:68" ht="14.25" customHeight="1" x14ac:dyDescent="0.25">
      <c r="A322" s="411" t="s">
        <v>159</v>
      </c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1"/>
      <c r="P322" s="411"/>
      <c r="Q322" s="411"/>
      <c r="R322" s="411"/>
      <c r="S322" s="411"/>
      <c r="T322" s="411"/>
      <c r="U322" s="411"/>
      <c r="V322" s="411"/>
      <c r="W322" s="411"/>
      <c r="X322" s="411"/>
      <c r="Y322" s="411"/>
      <c r="Z322" s="411"/>
      <c r="AA322" s="66"/>
      <c r="AB322" s="66"/>
      <c r="AC322" s="83"/>
    </row>
    <row r="323" spans="1:68" ht="27" customHeight="1" x14ac:dyDescent="0.25">
      <c r="A323" s="63" t="s">
        <v>514</v>
      </c>
      <c r="B323" s="63" t="s">
        <v>515</v>
      </c>
      <c r="C323" s="36">
        <v>4301135268</v>
      </c>
      <c r="D323" s="412">
        <v>4640242181134</v>
      </c>
      <c r="E323" s="412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45" t="s">
        <v>516</v>
      </c>
      <c r="Q323" s="414"/>
      <c r="R323" s="414"/>
      <c r="S323" s="414"/>
      <c r="T323" s="415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9" t="s">
        <v>517</v>
      </c>
      <c r="AG323" s="81"/>
      <c r="AJ323" s="87" t="s">
        <v>89</v>
      </c>
      <c r="AK323" s="87">
        <v>1</v>
      </c>
      <c r="BB323" s="340" t="s">
        <v>96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420"/>
      <c r="P325" s="416" t="s">
        <v>40</v>
      </c>
      <c r="Q325" s="417"/>
      <c r="R325" s="417"/>
      <c r="S325" s="417"/>
      <c r="T325" s="417"/>
      <c r="U325" s="417"/>
      <c r="V325" s="418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33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IFERROR(X24+X33+X40+X52+X57+X61+X65+X69+X75+X81+X86+X92+X102+X109+X119+X125+X131+X137+X142+X147+X153+X158+X164+X172+X177+X185+X189+X198+X205+X215+X223+X228+X233+X239+X244+X250+X256+X263+X269+X273+X281+X285+X290+X296+X320+X325,"0")</f>
        <v>0</v>
      </c>
      <c r="Y326" s="43">
        <f>IFERROR(Y24+Y33+Y40+Y52+Y57+Y61+Y65+Y69+Y75+Y81+Y86+Y92+Y102+Y109+Y119+Y125+Y131+Y137+Y142+Y147+Y153+Y158+Y164+Y172+Y177+Y185+Y189+Y198+Y205+Y215+Y223+Y228+Y233+Y239+Y244+Y250+Y256+Y263+Y269+Y273+Y281+Y285+Y290+Y296+Y320+Y325,"0")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34</v>
      </c>
      <c r="Q327" s="547"/>
      <c r="R327" s="547"/>
      <c r="S327" s="547"/>
      <c r="T327" s="547"/>
      <c r="U327" s="547"/>
      <c r="V327" s="548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35</v>
      </c>
      <c r="Q328" s="547"/>
      <c r="R328" s="547"/>
      <c r="S328" s="547"/>
      <c r="T328" s="547"/>
      <c r="U328" s="547"/>
      <c r="V328" s="548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36</v>
      </c>
      <c r="Q329" s="547"/>
      <c r="R329" s="547"/>
      <c r="S329" s="547"/>
      <c r="T329" s="547"/>
      <c r="U329" s="547"/>
      <c r="V329" s="548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37</v>
      </c>
      <c r="Q330" s="547"/>
      <c r="R330" s="547"/>
      <c r="S330" s="547"/>
      <c r="T330" s="547"/>
      <c r="U330" s="547"/>
      <c r="V330" s="548"/>
      <c r="W330" s="42" t="s">
        <v>20</v>
      </c>
      <c r="X330" s="43">
        <f>IFERROR(X23+X32+X39+X51+X56+X60+X64+X68+X74+X80+X85+X91+X101+X108+X118+X124+X130+X136+X141+X146+X152+X157+X163+X171+X176+X184+X188+X197+X204+X214+X222+X227+X232+X238+X243+X249+X255+X262+X268+X272+X280+X284+X289+X295+X319+X324,"0")</f>
        <v>0</v>
      </c>
      <c r="Y330" s="43">
        <f>IFERROR(Y23+Y32+Y39+Y51+Y56+Y60+Y64+Y68+Y74+Y80+Y85+Y91+Y101+Y108+Y118+Y124+Y130+Y136+Y141+Y146+Y152+Y157+Y163+Y171+Y176+Y184+Y188+Y197+Y204+Y214+Y222+Y227+Y232+Y238+Y243+Y249+Y255+Y262+Y268+Y272+Y280+Y284+Y289+Y295+Y319+Y324,"0")</f>
        <v>0</v>
      </c>
      <c r="Z330" s="42"/>
      <c r="AA330" s="67"/>
      <c r="AB330" s="67"/>
      <c r="AC330" s="67"/>
    </row>
    <row r="331" spans="1:68" ht="14.25" x14ac:dyDescent="0.2">
      <c r="A331" s="419"/>
      <c r="B331" s="419"/>
      <c r="C331" s="419"/>
      <c r="D331" s="419"/>
      <c r="E331" s="419"/>
      <c r="F331" s="419"/>
      <c r="G331" s="419"/>
      <c r="H331" s="419"/>
      <c r="I331" s="419"/>
      <c r="J331" s="419"/>
      <c r="K331" s="419"/>
      <c r="L331" s="419"/>
      <c r="M331" s="419"/>
      <c r="N331" s="419"/>
      <c r="O331" s="549"/>
      <c r="P331" s="546" t="s">
        <v>38</v>
      </c>
      <c r="Q331" s="547"/>
      <c r="R331" s="547"/>
      <c r="S331" s="547"/>
      <c r="T331" s="547"/>
      <c r="U331" s="547"/>
      <c r="V331" s="548"/>
      <c r="W331" s="45" t="s">
        <v>52</v>
      </c>
      <c r="X331" s="42"/>
      <c r="Y331" s="42"/>
      <c r="Z331" s="42">
        <f>IFERROR(Z23+Z32+Z39+Z51+Z56+Z60+Z64+Z68+Z74+Z80+Z85+Z91+Z101+Z108+Z118+Z124+Z130+Z136+Z141+Z146+Z152+Z157+Z163+Z171+Z176+Z184+Z188+Z197+Z204+Z214+Z222+Z227+Z232+Z238+Z243+Z249+Z255+Z262+Z268+Z272+Z280+Z284+Z289+Z295+Z319+Z324,"0")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50" t="s">
        <v>45</v>
      </c>
      <c r="D333" s="550" t="s">
        <v>45</v>
      </c>
      <c r="E333" s="550" t="s">
        <v>45</v>
      </c>
      <c r="F333" s="550" t="s">
        <v>45</v>
      </c>
      <c r="G333" s="550" t="s">
        <v>45</v>
      </c>
      <c r="H333" s="550" t="s">
        <v>45</v>
      </c>
      <c r="I333" s="550" t="s">
        <v>45</v>
      </c>
      <c r="J333" s="550" t="s">
        <v>45</v>
      </c>
      <c r="K333" s="550" t="s">
        <v>45</v>
      </c>
      <c r="L333" s="550" t="s">
        <v>45</v>
      </c>
      <c r="M333" s="550" t="s">
        <v>45</v>
      </c>
      <c r="N333" s="551"/>
      <c r="O333" s="550" t="s">
        <v>45</v>
      </c>
      <c r="P333" s="550" t="s">
        <v>45</v>
      </c>
      <c r="Q333" s="550" t="s">
        <v>45</v>
      </c>
      <c r="R333" s="550" t="s">
        <v>45</v>
      </c>
      <c r="S333" s="550" t="s">
        <v>45</v>
      </c>
      <c r="T333" s="550" t="s">
        <v>45</v>
      </c>
      <c r="U333" s="550" t="s">
        <v>273</v>
      </c>
      <c r="V333" s="550" t="s">
        <v>273</v>
      </c>
      <c r="W333" s="88" t="s">
        <v>299</v>
      </c>
      <c r="X333" s="550" t="s">
        <v>318</v>
      </c>
      <c r="Y333" s="550" t="s">
        <v>318</v>
      </c>
      <c r="Z333" s="550" t="s">
        <v>318</v>
      </c>
      <c r="AA333" s="550" t="s">
        <v>318</v>
      </c>
      <c r="AB333" s="550" t="s">
        <v>318</v>
      </c>
      <c r="AC333" s="550" t="s">
        <v>318</v>
      </c>
      <c r="AD333" s="550" t="s">
        <v>318</v>
      </c>
      <c r="AE333" s="550" t="s">
        <v>318</v>
      </c>
      <c r="AF333" s="88" t="s">
        <v>396</v>
      </c>
      <c r="AG333" s="88" t="s">
        <v>401</v>
      </c>
      <c r="AH333" s="88" t="s">
        <v>408</v>
      </c>
      <c r="AI333" s="550" t="s">
        <v>274</v>
      </c>
      <c r="AJ333" s="550" t="s">
        <v>274</v>
      </c>
    </row>
    <row r="334" spans="1:68" ht="14.25" customHeight="1" thickTop="1" x14ac:dyDescent="0.2">
      <c r="A334" s="552" t="s">
        <v>10</v>
      </c>
      <c r="B334" s="550" t="s">
        <v>81</v>
      </c>
      <c r="C334" s="550" t="s">
        <v>90</v>
      </c>
      <c r="D334" s="550" t="s">
        <v>107</v>
      </c>
      <c r="E334" s="550" t="s">
        <v>120</v>
      </c>
      <c r="F334" s="550" t="s">
        <v>141</v>
      </c>
      <c r="G334" s="550" t="s">
        <v>170</v>
      </c>
      <c r="H334" s="550" t="s">
        <v>177</v>
      </c>
      <c r="I334" s="550" t="s">
        <v>182</v>
      </c>
      <c r="J334" s="550" t="s">
        <v>191</v>
      </c>
      <c r="K334" s="550" t="s">
        <v>208</v>
      </c>
      <c r="L334" s="550" t="s">
        <v>218</v>
      </c>
      <c r="M334" s="550" t="s">
        <v>234</v>
      </c>
      <c r="N334" s="1"/>
      <c r="O334" s="550" t="s">
        <v>240</v>
      </c>
      <c r="P334" s="550" t="s">
        <v>247</v>
      </c>
      <c r="Q334" s="550" t="s">
        <v>253</v>
      </c>
      <c r="R334" s="550" t="s">
        <v>258</v>
      </c>
      <c r="S334" s="550" t="s">
        <v>261</v>
      </c>
      <c r="T334" s="550" t="s">
        <v>269</v>
      </c>
      <c r="U334" s="550" t="s">
        <v>274</v>
      </c>
      <c r="V334" s="550" t="s">
        <v>278</v>
      </c>
      <c r="W334" s="550" t="s">
        <v>300</v>
      </c>
      <c r="X334" s="550" t="s">
        <v>319</v>
      </c>
      <c r="Y334" s="550" t="s">
        <v>331</v>
      </c>
      <c r="Z334" s="550" t="s">
        <v>341</v>
      </c>
      <c r="AA334" s="550" t="s">
        <v>356</v>
      </c>
      <c r="AB334" s="550" t="s">
        <v>367</v>
      </c>
      <c r="AC334" s="550" t="s">
        <v>371</v>
      </c>
      <c r="AD334" s="550" t="s">
        <v>386</v>
      </c>
      <c r="AE334" s="550" t="s">
        <v>390</v>
      </c>
      <c r="AF334" s="550" t="s">
        <v>397</v>
      </c>
      <c r="AG334" s="550" t="s">
        <v>402</v>
      </c>
      <c r="AH334" s="550" t="s">
        <v>409</v>
      </c>
      <c r="AI334" s="550" t="s">
        <v>274</v>
      </c>
      <c r="AJ334" s="550" t="s">
        <v>513</v>
      </c>
    </row>
    <row r="335" spans="1:68" ht="13.5" thickBot="1" x14ac:dyDescent="0.25">
      <c r="A335" s="553"/>
      <c r="B335" s="550"/>
      <c r="C335" s="550"/>
      <c r="D335" s="550"/>
      <c r="E335" s="550"/>
      <c r="F335" s="550"/>
      <c r="G335" s="550"/>
      <c r="H335" s="550"/>
      <c r="I335" s="550"/>
      <c r="J335" s="550"/>
      <c r="K335" s="550"/>
      <c r="L335" s="550"/>
      <c r="M335" s="550"/>
      <c r="N335" s="1"/>
      <c r="O335" s="550"/>
      <c r="P335" s="550"/>
      <c r="Q335" s="550"/>
      <c r="R335" s="550"/>
      <c r="S335" s="550"/>
      <c r="T335" s="550"/>
      <c r="U335" s="550"/>
      <c r="V335" s="550"/>
      <c r="W335" s="550"/>
      <c r="X335" s="550"/>
      <c r="Y335" s="550"/>
      <c r="Z335" s="550"/>
      <c r="AA335" s="550"/>
      <c r="AB335" s="550"/>
      <c r="AC335" s="550"/>
      <c r="AD335" s="550"/>
      <c r="AE335" s="550"/>
      <c r="AF335" s="550"/>
      <c r="AG335" s="550"/>
      <c r="AH335" s="550"/>
      <c r="AI335" s="550"/>
      <c r="AJ335" s="550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IFERROR(X28*H28,"0")+IFERROR(X29*H29,"0")+IFERROR(X30*H30,"0")+IFERROR(X31*H31,"0")</f>
        <v>0</v>
      </c>
      <c r="D336" s="52">
        <f>IFERROR(X36*H36,"0")+IFERROR(X37*H37,"0")+IFERROR(X38*H38,"0")</f>
        <v>0</v>
      </c>
      <c r="E336" s="52">
        <f>IFERROR(X43*H43,"0")+IFERROR(X44*H44,"0")+IFERROR(X45*H45,"0")+IFERROR(X46*H46,"0")+IFERROR(X47*H47,"0")+IFERROR(X48*H48,"0")+IFERROR(X49*H49,"0")+IFERROR(X50*H50,"0")</f>
        <v>0</v>
      </c>
      <c r="F336" s="52">
        <f>IFERROR(X55*H55,"0")+IFERROR(X59*H59,"0")+IFERROR(X63*H63,"0")+IFERROR(X67*H67,"0")+IFERROR(X71*H71,"0")+IFERROR(X72*H72,"0")+IFERROR(X73*H73,"0")</f>
        <v>0</v>
      </c>
      <c r="G336" s="52">
        <f>IFERROR(X78*H78,"0")+IFERROR(X79*H79,"0")</f>
        <v>0</v>
      </c>
      <c r="H336" s="52">
        <f>IFERROR(X84*H84,"0")</f>
        <v>0</v>
      </c>
      <c r="I336" s="52">
        <f>IFERROR(X89*H89,"0")+IFERROR(X90*H90,"0")</f>
        <v>0</v>
      </c>
      <c r="J336" s="52">
        <f>IFERROR(X95*H95,"0")+IFERROR(X96*H96,"0")+IFERROR(X97*H97,"0")+IFERROR(X98*H98,"0")+IFERROR(X99*H99,"0")+IFERROR(X100*H100,"0")</f>
        <v>0</v>
      </c>
      <c r="K336" s="52">
        <f>IFERROR(X105*H105,"0")+IFERROR(X106*H106,"0")+IFERROR(X107*H107,"0")</f>
        <v>0</v>
      </c>
      <c r="L336" s="52">
        <f>IFERROR(X112*H112,"0")+IFERROR(X113*H113,"0")+IFERROR(X114*H114,"0")+IFERROR(X115*H115,"0")+IFERROR(X116*H116,"0")+IFERROR(X117*H117,"0")</f>
        <v>0</v>
      </c>
      <c r="M336" s="52">
        <f>IFERROR(X122*H122,"0")+IFERROR(X123*H123,"0")</f>
        <v>0</v>
      </c>
      <c r="N336" s="1"/>
      <c r="O336" s="52">
        <f>IFERROR(X128*H128,"0")+IFERROR(X129*H129,"0")</f>
        <v>0</v>
      </c>
      <c r="P336" s="52">
        <f>IFERROR(X134*H134,"0")+IFERROR(X135*H135,"0")</f>
        <v>0</v>
      </c>
      <c r="Q336" s="52">
        <f>IFERROR(X140*H140,"0")</f>
        <v>0</v>
      </c>
      <c r="R336" s="52">
        <f>IFERROR(X145*H145,"0")</f>
        <v>0</v>
      </c>
      <c r="S336" s="52">
        <f>IFERROR(X150*H150,"0")+IFERROR(X151*H151,"0")</f>
        <v>0</v>
      </c>
      <c r="T336" s="52">
        <f>IFERROR(X156*H156,"0")</f>
        <v>0</v>
      </c>
      <c r="U336" s="52">
        <f>IFERROR(X162*H162,"0")</f>
        <v>0</v>
      </c>
      <c r="V336" s="52">
        <f>IFERROR(X167*H167,"0")+IFERROR(X168*H168,"0")+IFERROR(X169*H169,"0")+IFERROR(X170*H170,"0")+IFERROR(X174*H174,"0")+IFERROR(X175*H175,"0")</f>
        <v>0</v>
      </c>
      <c r="W336" s="52">
        <f>IFERROR(X181*H181,"0")+IFERROR(X182*H182,"0")+IFERROR(X183*H183,"0")+IFERROR(X187*H187,"0")</f>
        <v>0</v>
      </c>
      <c r="X336" s="52">
        <f>IFERROR(X193*H193,"0")+IFERROR(X194*H194,"0")+IFERROR(X195*H195,"0")+IFERROR(X196*H196,"0")</f>
        <v>0</v>
      </c>
      <c r="Y336" s="52">
        <f>IFERROR(X201*H201,"0")+IFERROR(X202*H202,"0")+IFERROR(X203*H203,"0")</f>
        <v>0</v>
      </c>
      <c r="Z336" s="52">
        <f>IFERROR(X208*H208,"0")+IFERROR(X209*H209,"0")+IFERROR(X210*H210,"0")+IFERROR(X211*H211,"0")+IFERROR(X212*H212,"0")+IFERROR(X213*H213,"0")</f>
        <v>0</v>
      </c>
      <c r="AA336" s="52">
        <f>IFERROR(X218*H218,"0")+IFERROR(X219*H219,"0")+IFERROR(X220*H220,"0")+IFERROR(X221*H221,"0")</f>
        <v>0</v>
      </c>
      <c r="AB336" s="52">
        <f>IFERROR(X226*H226,"0")</f>
        <v>0</v>
      </c>
      <c r="AC336" s="52">
        <f>IFERROR(X231*H231,"0")+IFERROR(X235*H235,"0")+IFERROR(X236*H236,"0")+IFERROR(X237*H237,"0")</f>
        <v>0</v>
      </c>
      <c r="AD336" s="52">
        <f>IFERROR(X242*H242,"0")</f>
        <v>0</v>
      </c>
      <c r="AE336" s="52">
        <f>IFERROR(X247*H247,"0")+IFERROR(X248*H248,"0")</f>
        <v>0</v>
      </c>
      <c r="AF336" s="52">
        <f>IFERROR(X254*H254,"0")</f>
        <v>0</v>
      </c>
      <c r="AG336" s="52">
        <f>IFERROR(X260*H260,"0")+IFERROR(X261*H261,"0")</f>
        <v>0</v>
      </c>
      <c r="AH336" s="52">
        <f>IFERROR(X267*H267,"0")+IFERROR(X271*H271,"0")</f>
        <v>0</v>
      </c>
      <c r="AI336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J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gUl47QIYX3pS4SxjE1NEhq9/5euzCRtcQ18dhHbkqoEETJ8SWuOEgyuXy2RVSZgfI0Bw/29NIl9ZBbOER1VCIQ==" saltValue="Zf5PCdO2ZIgzBOmmiAwbF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AE334:AE335"/>
    <mergeCell ref="AF334:AF335"/>
    <mergeCell ref="AG334:AG335"/>
    <mergeCell ref="AH334:AH335"/>
    <mergeCell ref="AI334:AI335"/>
    <mergeCell ref="AJ334:AJ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E333"/>
    <mergeCell ref="AI333:AJ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A270:Z270"/>
    <mergeCell ref="A257:Z257"/>
    <mergeCell ref="A258:Z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A159:Z159"/>
    <mergeCell ref="A160:Z160"/>
    <mergeCell ref="A161:Z161"/>
    <mergeCell ref="D162:E162"/>
    <mergeCell ref="P162:T162"/>
    <mergeCell ref="P163:V163"/>
    <mergeCell ref="A163:O164"/>
    <mergeCell ref="P164:V164"/>
    <mergeCell ref="A165:Z165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298:X318 X292 X287:X288 X283 X277:X279 X271 X267 X260:X261 X254 X247:X248 X242 X235:X237 X231 X226 X220:X221 X218 X208:X212 X202 X193:X196 X187 X181:X183 X174:X175 X167:X170 X156 X150:X151 X145 X140 X134:X135 X128:X129 X122:X123 X115:X116 X112:X113 X105:X107 X95:X100 X89:X90 X84 X78 X71:X73 X67 X63 X59 X55 X50 X45:X48 X43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93:X294 X219 X201 X114 X79 X49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7 X213 X203 X162" xr:uid="{00000000-0002-0000-0000-00003B000000}">
      <formula1>IF(AK117&gt;0,OR(X117=0,AND(IF(X117-AK117&gt;=0,TRUE,FALSE),X117&gt;0,IF(X117/K117=ROUND(X117/K117,0),TRUE,FALSE))),FALSE)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9"/>
    </row>
    <row r="3" spans="2:8" x14ac:dyDescent="0.2">
      <c r="B3" s="53" t="s">
        <v>519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521</v>
      </c>
      <c r="D6" s="53" t="s">
        <v>522</v>
      </c>
      <c r="E6" s="53" t="s">
        <v>46</v>
      </c>
    </row>
    <row r="8" spans="2:8" x14ac:dyDescent="0.2">
      <c r="B8" s="53" t="s">
        <v>80</v>
      </c>
      <c r="C8" s="53" t="s">
        <v>521</v>
      </c>
      <c r="D8" s="53" t="s">
        <v>46</v>
      </c>
      <c r="E8" s="53" t="s">
        <v>46</v>
      </c>
    </row>
    <row r="10" spans="2:8" x14ac:dyDescent="0.2">
      <c r="B10" s="53" t="s">
        <v>523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533</v>
      </c>
      <c r="C20" s="53" t="s">
        <v>46</v>
      </c>
      <c r="D20" s="53" t="s">
        <v>46</v>
      </c>
      <c r="E20" s="53" t="s">
        <v>46</v>
      </c>
    </row>
  </sheetData>
  <sheetProtection algorithmName="SHA-512" hashValue="FP9LY4tSG4JRQHRJSYuPHQbeKjLKEWGsQJFTaZ1wM3ivYaHmmHa1gsEaBMosyyafE+aS1x/IHvR+yMsmRGj4ZA==" saltValue="WvX72wPUkKqTGyQxXludL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2025-04-08T06:35:47Z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