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AFCE24-3955-4203-AC12-13940FB0416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35" i="2" l="1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Y324" i="2"/>
  <c r="X324" i="2"/>
  <c r="X323" i="2"/>
  <c r="BO322" i="2"/>
  <c r="BM322" i="2"/>
  <c r="Z322" i="2"/>
  <c r="Z323" i="2" s="1"/>
  <c r="Y322" i="2"/>
  <c r="BN322" i="2" s="1"/>
  <c r="X319" i="2"/>
  <c r="X318" i="2"/>
  <c r="BO317" i="2"/>
  <c r="BM317" i="2"/>
  <c r="Z317" i="2"/>
  <c r="Y317" i="2"/>
  <c r="BP317" i="2" s="1"/>
  <c r="BO316" i="2"/>
  <c r="BN316" i="2"/>
  <c r="BM316" i="2"/>
  <c r="Z316" i="2"/>
  <c r="Y316" i="2"/>
  <c r="BP316" i="2" s="1"/>
  <c r="BO315" i="2"/>
  <c r="BN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N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P310" i="2" s="1"/>
  <c r="BO309" i="2"/>
  <c r="BM309" i="2"/>
  <c r="Z309" i="2"/>
  <c r="Y309" i="2"/>
  <c r="BP309" i="2" s="1"/>
  <c r="BO308" i="2"/>
  <c r="BN308" i="2"/>
  <c r="BM308" i="2"/>
  <c r="Z308" i="2"/>
  <c r="Y308" i="2"/>
  <c r="BP308" i="2" s="1"/>
  <c r="BP307" i="2"/>
  <c r="BO307" i="2"/>
  <c r="BN307" i="2"/>
  <c r="BM307" i="2"/>
  <c r="Z307" i="2"/>
  <c r="Y307" i="2"/>
  <c r="BO306" i="2"/>
  <c r="BN306" i="2"/>
  <c r="BM306" i="2"/>
  <c r="Z306" i="2"/>
  <c r="Y306" i="2"/>
  <c r="BP306" i="2" s="1"/>
  <c r="BP305" i="2"/>
  <c r="BO305" i="2"/>
  <c r="BM305" i="2"/>
  <c r="Z305" i="2"/>
  <c r="Y305" i="2"/>
  <c r="BN305" i="2" s="1"/>
  <c r="BP304" i="2"/>
  <c r="BO304" i="2"/>
  <c r="BN304" i="2"/>
  <c r="BM304" i="2"/>
  <c r="Z304" i="2"/>
  <c r="Y304" i="2"/>
  <c r="BO303" i="2"/>
  <c r="BM303" i="2"/>
  <c r="Z303" i="2"/>
  <c r="Y303" i="2"/>
  <c r="BP303" i="2" s="1"/>
  <c r="BP302" i="2"/>
  <c r="BO302" i="2"/>
  <c r="BM302" i="2"/>
  <c r="Z302" i="2"/>
  <c r="Y302" i="2"/>
  <c r="BN302" i="2" s="1"/>
  <c r="BO301" i="2"/>
  <c r="BN301" i="2"/>
  <c r="BM301" i="2"/>
  <c r="Z301" i="2"/>
  <c r="Y301" i="2"/>
  <c r="BP301" i="2" s="1"/>
  <c r="BO300" i="2"/>
  <c r="BM300" i="2"/>
  <c r="Z300" i="2"/>
  <c r="Y300" i="2"/>
  <c r="BP300" i="2" s="1"/>
  <c r="BO299" i="2"/>
  <c r="BN299" i="2"/>
  <c r="BM299" i="2"/>
  <c r="Z299" i="2"/>
  <c r="Y299" i="2"/>
  <c r="BP299" i="2" s="1"/>
  <c r="BP298" i="2"/>
  <c r="BO298" i="2"/>
  <c r="BM298" i="2"/>
  <c r="Z298" i="2"/>
  <c r="Y298" i="2"/>
  <c r="BN298" i="2" s="1"/>
  <c r="BO297" i="2"/>
  <c r="BN297" i="2"/>
  <c r="BM297" i="2"/>
  <c r="Z297" i="2"/>
  <c r="Z318" i="2" s="1"/>
  <c r="Y297" i="2"/>
  <c r="BP297" i="2" s="1"/>
  <c r="X295" i="2"/>
  <c r="X294" i="2"/>
  <c r="BP293" i="2"/>
  <c r="BO293" i="2"/>
  <c r="BM293" i="2"/>
  <c r="Z293" i="2"/>
  <c r="Y293" i="2"/>
  <c r="BN293" i="2" s="1"/>
  <c r="P293" i="2"/>
  <c r="BO292" i="2"/>
  <c r="BN292" i="2"/>
  <c r="BM292" i="2"/>
  <c r="Z292" i="2"/>
  <c r="Y292" i="2"/>
  <c r="BP292" i="2" s="1"/>
  <c r="BP291" i="2"/>
  <c r="BO291" i="2"/>
  <c r="BM291" i="2"/>
  <c r="Z291" i="2"/>
  <c r="Z294" i="2" s="1"/>
  <c r="Y291" i="2"/>
  <c r="Y294" i="2" s="1"/>
  <c r="X289" i="2"/>
  <c r="X288" i="2"/>
  <c r="BO287" i="2"/>
  <c r="BM287" i="2"/>
  <c r="Z287" i="2"/>
  <c r="Y287" i="2"/>
  <c r="BP287" i="2" s="1"/>
  <c r="BO286" i="2"/>
  <c r="BM286" i="2"/>
  <c r="Z286" i="2"/>
  <c r="Y286" i="2"/>
  <c r="Y288" i="2" s="1"/>
  <c r="X284" i="2"/>
  <c r="X283" i="2"/>
  <c r="BO282" i="2"/>
  <c r="BM282" i="2"/>
  <c r="Z282" i="2"/>
  <c r="Z283" i="2" s="1"/>
  <c r="Y282" i="2"/>
  <c r="BP282" i="2" s="1"/>
  <c r="X280" i="2"/>
  <c r="X279" i="2"/>
  <c r="BP278" i="2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P276" i="2" s="1"/>
  <c r="Y272" i="2"/>
  <c r="X272" i="2"/>
  <c r="X271" i="2"/>
  <c r="BP270" i="2"/>
  <c r="BO270" i="2"/>
  <c r="BM270" i="2"/>
  <c r="Z270" i="2"/>
  <c r="Z271" i="2" s="1"/>
  <c r="Y270" i="2"/>
  <c r="BN270" i="2" s="1"/>
  <c r="P270" i="2"/>
  <c r="X268" i="2"/>
  <c r="X267" i="2"/>
  <c r="BO266" i="2"/>
  <c r="BM266" i="2"/>
  <c r="Z266" i="2"/>
  <c r="Z267" i="2" s="1"/>
  <c r="Y266" i="2"/>
  <c r="Y268" i="2" s="1"/>
  <c r="X262" i="2"/>
  <c r="X261" i="2"/>
  <c r="BO260" i="2"/>
  <c r="BM260" i="2"/>
  <c r="Z260" i="2"/>
  <c r="Z261" i="2" s="1"/>
  <c r="Y260" i="2"/>
  <c r="Y261" i="2" s="1"/>
  <c r="P260" i="2"/>
  <c r="X257" i="2"/>
  <c r="X256" i="2"/>
  <c r="BO255" i="2"/>
  <c r="BM255" i="2"/>
  <c r="Z255" i="2"/>
  <c r="Y255" i="2"/>
  <c r="BN255" i="2" s="1"/>
  <c r="P255" i="2"/>
  <c r="BO254" i="2"/>
  <c r="BM254" i="2"/>
  <c r="Z254" i="2"/>
  <c r="Y254" i="2"/>
  <c r="BP254" i="2" s="1"/>
  <c r="P254" i="2"/>
  <c r="Y250" i="2"/>
  <c r="X250" i="2"/>
  <c r="X249" i="2"/>
  <c r="BP248" i="2"/>
  <c r="BO248" i="2"/>
  <c r="BM248" i="2"/>
  <c r="Z248" i="2"/>
  <c r="Z249" i="2" s="1"/>
  <c r="Y248" i="2"/>
  <c r="BN248" i="2" s="1"/>
  <c r="P248" i="2"/>
  <c r="X244" i="2"/>
  <c r="X243" i="2"/>
  <c r="BP242" i="2"/>
  <c r="BO242" i="2"/>
  <c r="BM242" i="2"/>
  <c r="Z242" i="2"/>
  <c r="Y242" i="2"/>
  <c r="BN242" i="2" s="1"/>
  <c r="P242" i="2"/>
  <c r="BO241" i="2"/>
  <c r="BM241" i="2"/>
  <c r="Z241" i="2"/>
  <c r="Z243" i="2" s="1"/>
  <c r="Y241" i="2"/>
  <c r="BP241" i="2" s="1"/>
  <c r="P241" i="2"/>
  <c r="X238" i="2"/>
  <c r="Y237" i="2"/>
  <c r="X237" i="2"/>
  <c r="BP236" i="2"/>
  <c r="BO236" i="2"/>
  <c r="BM236" i="2"/>
  <c r="Z236" i="2"/>
  <c r="Z237" i="2" s="1"/>
  <c r="Y236" i="2"/>
  <c r="Y238" i="2" s="1"/>
  <c r="P236" i="2"/>
  <c r="X233" i="2"/>
  <c r="X232" i="2"/>
  <c r="BO231" i="2"/>
  <c r="BM231" i="2"/>
  <c r="Z231" i="2"/>
  <c r="Y231" i="2"/>
  <c r="BP231" i="2" s="1"/>
  <c r="BO230" i="2"/>
  <c r="BM230" i="2"/>
  <c r="Z230" i="2"/>
  <c r="Y230" i="2"/>
  <c r="BN230" i="2" s="1"/>
  <c r="BO229" i="2"/>
  <c r="BM229" i="2"/>
  <c r="Z229" i="2"/>
  <c r="Y229" i="2"/>
  <c r="BP229" i="2" s="1"/>
  <c r="X226" i="2"/>
  <c r="Z225" i="2"/>
  <c r="X225" i="2"/>
  <c r="BO224" i="2"/>
  <c r="BM224" i="2"/>
  <c r="Z224" i="2"/>
  <c r="Y224" i="2"/>
  <c r="Y226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Y220" i="2" s="1"/>
  <c r="P218" i="2"/>
  <c r="BO217" i="2"/>
  <c r="BN217" i="2"/>
  <c r="BM217" i="2"/>
  <c r="Z217" i="2"/>
  <c r="Y217" i="2"/>
  <c r="P217" i="2"/>
  <c r="BP216" i="2"/>
  <c r="BO216" i="2"/>
  <c r="BM216" i="2"/>
  <c r="Z216" i="2"/>
  <c r="Z220" i="2" s="1"/>
  <c r="Y216" i="2"/>
  <c r="BN216" i="2" s="1"/>
  <c r="P216" i="2"/>
  <c r="X213" i="2"/>
  <c r="X212" i="2"/>
  <c r="BO211" i="2"/>
  <c r="BN211" i="2"/>
  <c r="BM211" i="2"/>
  <c r="Z211" i="2"/>
  <c r="Y211" i="2"/>
  <c r="BP211" i="2" s="1"/>
  <c r="P211" i="2"/>
  <c r="BP210" i="2"/>
  <c r="BO210" i="2"/>
  <c r="BM210" i="2"/>
  <c r="Z210" i="2"/>
  <c r="Y210" i="2"/>
  <c r="BN210" i="2" s="1"/>
  <c r="P210" i="2"/>
  <c r="BO209" i="2"/>
  <c r="BM209" i="2"/>
  <c r="Z209" i="2"/>
  <c r="Y209" i="2"/>
  <c r="BN209" i="2" s="1"/>
  <c r="P209" i="2"/>
  <c r="BO208" i="2"/>
  <c r="BM208" i="2"/>
  <c r="Z208" i="2"/>
  <c r="Y208" i="2"/>
  <c r="BP208" i="2" s="1"/>
  <c r="P208" i="2"/>
  <c r="BO207" i="2"/>
  <c r="BM207" i="2"/>
  <c r="Z207" i="2"/>
  <c r="Y207" i="2"/>
  <c r="BN207" i="2" s="1"/>
  <c r="P207" i="2"/>
  <c r="BO206" i="2"/>
  <c r="BM206" i="2"/>
  <c r="Z206" i="2"/>
  <c r="Z212" i="2" s="1"/>
  <c r="Y206" i="2"/>
  <c r="P206" i="2"/>
  <c r="X203" i="2"/>
  <c r="X202" i="2"/>
  <c r="BO201" i="2"/>
  <c r="BN201" i="2"/>
  <c r="BM201" i="2"/>
  <c r="Z201" i="2"/>
  <c r="Y201" i="2"/>
  <c r="BP201" i="2" s="1"/>
  <c r="P201" i="2"/>
  <c r="BO200" i="2"/>
  <c r="BN200" i="2"/>
  <c r="BM200" i="2"/>
  <c r="Z200" i="2"/>
  <c r="Y200" i="2"/>
  <c r="BP200" i="2" s="1"/>
  <c r="P200" i="2"/>
  <c r="BP199" i="2"/>
  <c r="BO199" i="2"/>
  <c r="BM199" i="2"/>
  <c r="Z199" i="2"/>
  <c r="Z202" i="2" s="1"/>
  <c r="Y199" i="2"/>
  <c r="Y202" i="2" s="1"/>
  <c r="P199" i="2"/>
  <c r="X196" i="2"/>
  <c r="X195" i="2"/>
  <c r="BO194" i="2"/>
  <c r="BM194" i="2"/>
  <c r="Z194" i="2"/>
  <c r="Y194" i="2"/>
  <c r="BP194" i="2" s="1"/>
  <c r="BO193" i="2"/>
  <c r="BM193" i="2"/>
  <c r="Z193" i="2"/>
  <c r="Y193" i="2"/>
  <c r="BN193" i="2" s="1"/>
  <c r="P193" i="2"/>
  <c r="BP192" i="2"/>
  <c r="BO192" i="2"/>
  <c r="BM192" i="2"/>
  <c r="Z192" i="2"/>
  <c r="Y192" i="2"/>
  <c r="BN192" i="2" s="1"/>
  <c r="P192" i="2"/>
  <c r="BO191" i="2"/>
  <c r="BM191" i="2"/>
  <c r="Z191" i="2"/>
  <c r="Y191" i="2"/>
  <c r="P191" i="2"/>
  <c r="Y187" i="2"/>
  <c r="X187" i="2"/>
  <c r="X186" i="2"/>
  <c r="BO185" i="2"/>
  <c r="BM185" i="2"/>
  <c r="Z185" i="2"/>
  <c r="Z186" i="2" s="1"/>
  <c r="Y185" i="2"/>
  <c r="BN185" i="2" s="1"/>
  <c r="P185" i="2"/>
  <c r="X182" i="2"/>
  <c r="X181" i="2"/>
  <c r="BO180" i="2"/>
  <c r="BM180" i="2"/>
  <c r="Z180" i="2"/>
  <c r="Z181" i="2" s="1"/>
  <c r="Y180" i="2"/>
  <c r="Y182" i="2" s="1"/>
  <c r="X178" i="2"/>
  <c r="X177" i="2"/>
  <c r="BP176" i="2"/>
  <c r="BO176" i="2"/>
  <c r="BM176" i="2"/>
  <c r="Z176" i="2"/>
  <c r="Y176" i="2"/>
  <c r="BN176" i="2" s="1"/>
  <c r="P176" i="2"/>
  <c r="BO175" i="2"/>
  <c r="BM175" i="2"/>
  <c r="Z175" i="2"/>
  <c r="Y175" i="2"/>
  <c r="BN175" i="2" s="1"/>
  <c r="P175" i="2"/>
  <c r="BO174" i="2"/>
  <c r="BM174" i="2"/>
  <c r="Z174" i="2"/>
  <c r="Y174" i="2"/>
  <c r="BP174" i="2" s="1"/>
  <c r="P174" i="2"/>
  <c r="X170" i="2"/>
  <c r="X169" i="2"/>
  <c r="BO168" i="2"/>
  <c r="BM168" i="2"/>
  <c r="Z168" i="2"/>
  <c r="Y168" i="2"/>
  <c r="BN168" i="2" s="1"/>
  <c r="P168" i="2"/>
  <c r="BO167" i="2"/>
  <c r="BN167" i="2"/>
  <c r="BM167" i="2"/>
  <c r="Z167" i="2"/>
  <c r="Z169" i="2" s="1"/>
  <c r="Y167" i="2"/>
  <c r="BP167" i="2" s="1"/>
  <c r="P167" i="2"/>
  <c r="X165" i="2"/>
  <c r="X164" i="2"/>
  <c r="BO163" i="2"/>
  <c r="BM163" i="2"/>
  <c r="Z163" i="2"/>
  <c r="Y163" i="2"/>
  <c r="BP163" i="2" s="1"/>
  <c r="P163" i="2"/>
  <c r="BO162" i="2"/>
  <c r="BM162" i="2"/>
  <c r="Z162" i="2"/>
  <c r="Y162" i="2"/>
  <c r="BN162" i="2" s="1"/>
  <c r="P162" i="2"/>
  <c r="BP161" i="2"/>
  <c r="BO161" i="2"/>
  <c r="BN161" i="2"/>
  <c r="BM161" i="2"/>
  <c r="Z161" i="2"/>
  <c r="Y161" i="2"/>
  <c r="BP160" i="2"/>
  <c r="BO160" i="2"/>
  <c r="BM160" i="2"/>
  <c r="Z160" i="2"/>
  <c r="Z164" i="2" s="1"/>
  <c r="Y160" i="2"/>
  <c r="BN160" i="2" s="1"/>
  <c r="X157" i="2"/>
  <c r="Y156" i="2"/>
  <c r="X156" i="2"/>
  <c r="BP155" i="2"/>
  <c r="BO155" i="2"/>
  <c r="BN155" i="2"/>
  <c r="BM155" i="2"/>
  <c r="Z155" i="2"/>
  <c r="Z156" i="2" s="1"/>
  <c r="Y155" i="2"/>
  <c r="Y157" i="2" s="1"/>
  <c r="X151" i="2"/>
  <c r="Y150" i="2"/>
  <c r="X150" i="2"/>
  <c r="BO149" i="2"/>
  <c r="BN149" i="2"/>
  <c r="BM149" i="2"/>
  <c r="Z149" i="2"/>
  <c r="Z150" i="2" s="1"/>
  <c r="Y149" i="2"/>
  <c r="BP149" i="2" s="1"/>
  <c r="P149" i="2"/>
  <c r="X146" i="2"/>
  <c r="X145" i="2"/>
  <c r="BO144" i="2"/>
  <c r="BM144" i="2"/>
  <c r="Z144" i="2"/>
  <c r="Y144" i="2"/>
  <c r="BP144" i="2" s="1"/>
  <c r="P144" i="2"/>
  <c r="BO143" i="2"/>
  <c r="BM143" i="2"/>
  <c r="Z143" i="2"/>
  <c r="Z145" i="2" s="1"/>
  <c r="Y143" i="2"/>
  <c r="BN143" i="2" s="1"/>
  <c r="P143" i="2"/>
  <c r="X140" i="2"/>
  <c r="Z139" i="2"/>
  <c r="X139" i="2"/>
  <c r="BP138" i="2"/>
  <c r="BO138" i="2"/>
  <c r="BM138" i="2"/>
  <c r="Z138" i="2"/>
  <c r="Y138" i="2"/>
  <c r="Y139" i="2" s="1"/>
  <c r="P138" i="2"/>
  <c r="X135" i="2"/>
  <c r="X134" i="2"/>
  <c r="BO133" i="2"/>
  <c r="BM133" i="2"/>
  <c r="Z133" i="2"/>
  <c r="Z134" i="2" s="1"/>
  <c r="Y133" i="2"/>
  <c r="BN133" i="2" s="1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Y127" i="2"/>
  <c r="P127" i="2"/>
  <c r="X124" i="2"/>
  <c r="X123" i="2"/>
  <c r="BP122" i="2"/>
  <c r="BO122" i="2"/>
  <c r="BM122" i="2"/>
  <c r="Z122" i="2"/>
  <c r="Y122" i="2"/>
  <c r="BN122" i="2" s="1"/>
  <c r="P122" i="2"/>
  <c r="BO121" i="2"/>
  <c r="BM121" i="2"/>
  <c r="Z121" i="2"/>
  <c r="Z123" i="2" s="1"/>
  <c r="Y121" i="2"/>
  <c r="Y123" i="2" s="1"/>
  <c r="P121" i="2"/>
  <c r="X118" i="2"/>
  <c r="X117" i="2"/>
  <c r="BO116" i="2"/>
  <c r="BM116" i="2"/>
  <c r="Z116" i="2"/>
  <c r="Y116" i="2"/>
  <c r="BP116" i="2" s="1"/>
  <c r="P116" i="2"/>
  <c r="BO115" i="2"/>
  <c r="BM115" i="2"/>
  <c r="Z115" i="2"/>
  <c r="Z117" i="2" s="1"/>
  <c r="Y115" i="2"/>
  <c r="Y117" i="2" s="1"/>
  <c r="P115" i="2"/>
  <c r="X112" i="2"/>
  <c r="X111" i="2"/>
  <c r="BO110" i="2"/>
  <c r="BM110" i="2"/>
  <c r="Z110" i="2"/>
  <c r="Y110" i="2"/>
  <c r="BN110" i="2" s="1"/>
  <c r="P110" i="2"/>
  <c r="BP109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N105" i="2"/>
  <c r="BM105" i="2"/>
  <c r="Z105" i="2"/>
  <c r="Y105" i="2"/>
  <c r="P105" i="2"/>
  <c r="X102" i="2"/>
  <c r="X101" i="2"/>
  <c r="BO100" i="2"/>
  <c r="BM100" i="2"/>
  <c r="Z100" i="2"/>
  <c r="Z101" i="2" s="1"/>
  <c r="Y100" i="2"/>
  <c r="BN100" i="2" s="1"/>
  <c r="P100" i="2"/>
  <c r="BP99" i="2"/>
  <c r="BO99" i="2"/>
  <c r="BM99" i="2"/>
  <c r="Z99" i="2"/>
  <c r="Y99" i="2"/>
  <c r="BN99" i="2" s="1"/>
  <c r="P99" i="2"/>
  <c r="BP98" i="2"/>
  <c r="BO98" i="2"/>
  <c r="BM98" i="2"/>
  <c r="Z98" i="2"/>
  <c r="Y98" i="2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BP89" i="2"/>
  <c r="BO89" i="2"/>
  <c r="BM89" i="2"/>
  <c r="Z89" i="2"/>
  <c r="Y89" i="2"/>
  <c r="BN89" i="2" s="1"/>
  <c r="P89" i="2"/>
  <c r="BO88" i="2"/>
  <c r="BN88" i="2"/>
  <c r="BM88" i="2"/>
  <c r="Z88" i="2"/>
  <c r="Y88" i="2"/>
  <c r="X85" i="2"/>
  <c r="X84" i="2"/>
  <c r="BP83" i="2"/>
  <c r="BO83" i="2"/>
  <c r="BN83" i="2"/>
  <c r="BM83" i="2"/>
  <c r="Z83" i="2"/>
  <c r="Y83" i="2"/>
  <c r="P83" i="2"/>
  <c r="BO82" i="2"/>
  <c r="BN82" i="2"/>
  <c r="BM82" i="2"/>
  <c r="Z82" i="2"/>
  <c r="Z84" i="2" s="1"/>
  <c r="Y82" i="2"/>
  <c r="BP82" i="2" s="1"/>
  <c r="P82" i="2"/>
  <c r="X79" i="2"/>
  <c r="Z78" i="2"/>
  <c r="X78" i="2"/>
  <c r="BP77" i="2"/>
  <c r="BO77" i="2"/>
  <c r="BN77" i="2"/>
  <c r="BM77" i="2"/>
  <c r="Z77" i="2"/>
  <c r="Y77" i="2"/>
  <c r="Y78" i="2" s="1"/>
  <c r="X74" i="2"/>
  <c r="X73" i="2"/>
  <c r="BO72" i="2"/>
  <c r="BM72" i="2"/>
  <c r="Z72" i="2"/>
  <c r="Z73" i="2" s="1"/>
  <c r="Y72" i="2"/>
  <c r="BN72" i="2" s="1"/>
  <c r="P72" i="2"/>
  <c r="BO71" i="2"/>
  <c r="BN71" i="2"/>
  <c r="BM71" i="2"/>
  <c r="Z71" i="2"/>
  <c r="Y71" i="2"/>
  <c r="Y74" i="2" s="1"/>
  <c r="P71" i="2"/>
  <c r="X68" i="2"/>
  <c r="X67" i="2"/>
  <c r="BO66" i="2"/>
  <c r="BN66" i="2"/>
  <c r="BM66" i="2"/>
  <c r="Z66" i="2"/>
  <c r="Y66" i="2"/>
  <c r="BP66" i="2" s="1"/>
  <c r="BO65" i="2"/>
  <c r="BM65" i="2"/>
  <c r="Z65" i="2"/>
  <c r="Y65" i="2"/>
  <c r="BN65" i="2" s="1"/>
  <c r="BO64" i="2"/>
  <c r="BN64" i="2"/>
  <c r="BM64" i="2"/>
  <c r="Z64" i="2"/>
  <c r="Z67" i="2" s="1"/>
  <c r="Y64" i="2"/>
  <c r="BP64" i="2" s="1"/>
  <c r="X62" i="2"/>
  <c r="Z61" i="2"/>
  <c r="X61" i="2"/>
  <c r="BO60" i="2"/>
  <c r="BM60" i="2"/>
  <c r="Z60" i="2"/>
  <c r="Y60" i="2"/>
  <c r="BN60" i="2" s="1"/>
  <c r="X58" i="2"/>
  <c r="X57" i="2"/>
  <c r="BO56" i="2"/>
  <c r="BM56" i="2"/>
  <c r="Z56" i="2"/>
  <c r="Z57" i="2" s="1"/>
  <c r="Y56" i="2"/>
  <c r="Y58" i="2" s="1"/>
  <c r="X53" i="2"/>
  <c r="X52" i="2"/>
  <c r="BO51" i="2"/>
  <c r="BM51" i="2"/>
  <c r="Z51" i="2"/>
  <c r="Y51" i="2"/>
  <c r="BP51" i="2" s="1"/>
  <c r="P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O48" i="2"/>
  <c r="BN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N44" i="2"/>
  <c r="BM44" i="2"/>
  <c r="Z44" i="2"/>
  <c r="Z52" i="2" s="1"/>
  <c r="Y44" i="2"/>
  <c r="BP44" i="2" s="1"/>
  <c r="P44" i="2"/>
  <c r="BO43" i="2"/>
  <c r="BM43" i="2"/>
  <c r="Z43" i="2"/>
  <c r="Y43" i="2"/>
  <c r="Y53" i="2" s="1"/>
  <c r="P43" i="2"/>
  <c r="X40" i="2"/>
  <c r="Y39" i="2"/>
  <c r="X39" i="2"/>
  <c r="BO38" i="2"/>
  <c r="BN38" i="2"/>
  <c r="BM38" i="2"/>
  <c r="Z38" i="2"/>
  <c r="Y38" i="2"/>
  <c r="BP38" i="2" s="1"/>
  <c r="BP37" i="2"/>
  <c r="BO37" i="2"/>
  <c r="BN37" i="2"/>
  <c r="BM37" i="2"/>
  <c r="Z37" i="2"/>
  <c r="Y37" i="2"/>
  <c r="BO36" i="2"/>
  <c r="BN36" i="2"/>
  <c r="BM36" i="2"/>
  <c r="Z36" i="2"/>
  <c r="Y36" i="2"/>
  <c r="BP36" i="2" s="1"/>
  <c r="X33" i="2"/>
  <c r="X32" i="2"/>
  <c r="BO31" i="2"/>
  <c r="BN31" i="2"/>
  <c r="BM31" i="2"/>
  <c r="Z31" i="2"/>
  <c r="Y31" i="2"/>
  <c r="BP31" i="2" s="1"/>
  <c r="BO30" i="2"/>
  <c r="BM30" i="2"/>
  <c r="Z30" i="2"/>
  <c r="Y30" i="2"/>
  <c r="BP30" i="2" s="1"/>
  <c r="BO29" i="2"/>
  <c r="BN29" i="2"/>
  <c r="BM29" i="2"/>
  <c r="Z29" i="2"/>
  <c r="Y29" i="2"/>
  <c r="BP29" i="2" s="1"/>
  <c r="BO28" i="2"/>
  <c r="X327" i="2" s="1"/>
  <c r="BM28" i="2"/>
  <c r="Z28" i="2"/>
  <c r="Z32" i="2" s="1"/>
  <c r="Y28" i="2"/>
  <c r="BP28" i="2" s="1"/>
  <c r="X24" i="2"/>
  <c r="X23" i="2"/>
  <c r="X329" i="2" s="1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Y23" i="2" l="1"/>
  <c r="BP49" i="2"/>
  <c r="BP60" i="2"/>
  <c r="BP65" i="2"/>
  <c r="BP72" i="2"/>
  <c r="Y85" i="2"/>
  <c r="BP100" i="2"/>
  <c r="BP115" i="2"/>
  <c r="BP121" i="2"/>
  <c r="BP143" i="2"/>
  <c r="Y145" i="2"/>
  <c r="BP168" i="2"/>
  <c r="BP209" i="2"/>
  <c r="BP224" i="2"/>
  <c r="Y267" i="2"/>
  <c r="BP286" i="2"/>
  <c r="Y295" i="2"/>
  <c r="BN309" i="2"/>
  <c r="BP313" i="2"/>
  <c r="BP322" i="2"/>
  <c r="Z39" i="2"/>
  <c r="BP71" i="2"/>
  <c r="Y95" i="2"/>
  <c r="BP106" i="2"/>
  <c r="Y118" i="2"/>
  <c r="BP133" i="2"/>
  <c r="Y140" i="2"/>
  <c r="BP162" i="2"/>
  <c r="Y164" i="2"/>
  <c r="Y195" i="2"/>
  <c r="BP193" i="2"/>
  <c r="Y203" i="2"/>
  <c r="Y221" i="2"/>
  <c r="Y257" i="2"/>
  <c r="Y262" i="2"/>
  <c r="Y283" i="2"/>
  <c r="Y289" i="2"/>
  <c r="BN312" i="2"/>
  <c r="BN43" i="2"/>
  <c r="Y61" i="2"/>
  <c r="Y68" i="2"/>
  <c r="Y73" i="2"/>
  <c r="Y129" i="2"/>
  <c r="BN138" i="2"/>
  <c r="Y169" i="2"/>
  <c r="Z195" i="2"/>
  <c r="Y225" i="2"/>
  <c r="F9" i="2"/>
  <c r="Y124" i="2"/>
  <c r="Y134" i="2"/>
  <c r="Y146" i="2"/>
  <c r="BP180" i="2"/>
  <c r="Y212" i="2"/>
  <c r="BP218" i="2"/>
  <c r="Y319" i="2"/>
  <c r="Z288" i="2"/>
  <c r="BN287" i="2"/>
  <c r="F10" i="2"/>
  <c r="X325" i="2"/>
  <c r="BP43" i="2"/>
  <c r="Y102" i="2"/>
  <c r="Y40" i="2"/>
  <c r="Y62" i="2"/>
  <c r="Y84" i="2"/>
  <c r="BN116" i="2"/>
  <c r="Y135" i="2"/>
  <c r="BN144" i="2"/>
  <c r="Y181" i="2"/>
  <c r="BN194" i="2"/>
  <c r="BN199" i="2"/>
  <c r="BP207" i="2"/>
  <c r="BP230" i="2"/>
  <c r="Z279" i="2"/>
  <c r="BN291" i="2"/>
  <c r="BN300" i="2"/>
  <c r="BN310" i="2"/>
  <c r="BN317" i="2"/>
  <c r="H9" i="2"/>
  <c r="X326" i="2"/>
  <c r="X328" i="2" s="1"/>
  <c r="Y165" i="2"/>
  <c r="J9" i="2"/>
  <c r="BP22" i="2"/>
  <c r="BN28" i="2"/>
  <c r="Y79" i="2"/>
  <c r="Z94" i="2"/>
  <c r="BP92" i="2"/>
  <c r="Y111" i="2"/>
  <c r="BN115" i="2"/>
  <c r="BN121" i="2"/>
  <c r="Z129" i="2"/>
  <c r="BN163" i="2"/>
  <c r="Z177" i="2"/>
  <c r="BP175" i="2"/>
  <c r="BN206" i="2"/>
  <c r="Z232" i="2"/>
  <c r="Z256" i="2"/>
  <c r="BP255" i="2"/>
  <c r="BP266" i="2"/>
  <c r="BN282" i="2"/>
  <c r="BN286" i="2"/>
  <c r="BN303" i="2"/>
  <c r="BN91" i="2"/>
  <c r="Y101" i="2"/>
  <c r="Z111" i="2"/>
  <c r="BP110" i="2"/>
  <c r="BN128" i="2"/>
  <c r="Z330" i="2"/>
  <c r="Y32" i="2"/>
  <c r="BP46" i="2"/>
  <c r="Y112" i="2"/>
  <c r="Y178" i="2"/>
  <c r="BP185" i="2"/>
  <c r="Y52" i="2"/>
  <c r="Y196" i="2"/>
  <c r="Y186" i="2"/>
  <c r="Y213" i="2"/>
  <c r="Y249" i="2"/>
  <c r="Y271" i="2"/>
  <c r="BN22" i="2"/>
  <c r="Y33" i="2"/>
  <c r="Y130" i="2"/>
  <c r="Y151" i="2"/>
  <c r="BN218" i="2"/>
  <c r="BN236" i="2"/>
  <c r="Y256" i="2"/>
  <c r="Y284" i="2"/>
  <c r="Y323" i="2"/>
  <c r="BN98" i="2"/>
  <c r="BN180" i="2"/>
  <c r="BN224" i="2"/>
  <c r="BN266" i="2"/>
  <c r="BN30" i="2"/>
  <c r="BN107" i="2"/>
  <c r="Y243" i="2"/>
  <c r="BN45" i="2"/>
  <c r="BN231" i="2"/>
  <c r="BP50" i="2"/>
  <c r="BP56" i="2"/>
  <c r="Y67" i="2"/>
  <c r="BN93" i="2"/>
  <c r="Y170" i="2"/>
  <c r="BN191" i="2"/>
  <c r="BN208" i="2"/>
  <c r="BN219" i="2"/>
  <c r="BN254" i="2"/>
  <c r="Y280" i="2"/>
  <c r="Y318" i="2"/>
  <c r="Y279" i="2"/>
  <c r="BN56" i="2"/>
  <c r="BN276" i="2"/>
  <c r="Y244" i="2"/>
  <c r="BN260" i="2"/>
  <c r="Y57" i="2"/>
  <c r="BP191" i="2"/>
  <c r="BP88" i="2"/>
  <c r="BP105" i="2"/>
  <c r="Y232" i="2"/>
  <c r="BP260" i="2"/>
  <c r="Y94" i="2"/>
  <c r="BN51" i="2"/>
  <c r="BN108" i="2"/>
  <c r="BP206" i="2"/>
  <c r="BP217" i="2"/>
  <c r="Y233" i="2"/>
  <c r="BN174" i="2"/>
  <c r="Y177" i="2"/>
  <c r="BN229" i="2"/>
  <c r="BN241" i="2"/>
  <c r="BN277" i="2"/>
  <c r="Y326" i="2" l="1"/>
  <c r="Y327" i="2"/>
  <c r="Y329" i="2"/>
  <c r="Y325" i="2"/>
  <c r="C338" i="2"/>
  <c r="B338" i="2"/>
  <c r="A338" i="2"/>
  <c r="Y328" i="2"/>
</calcChain>
</file>

<file path=xl/sharedStrings.xml><?xml version="1.0" encoding="utf-8"?>
<sst xmlns="http://schemas.openxmlformats.org/spreadsheetml/2006/main" count="2179" uniqueCount="539">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</sst>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45726</v>
      </c>
      <c r="R5" s="348"/>
      <c r="T5" s="349" t="s">
        <v>3</v>
      </c>
      <c r="U5" s="350"/>
      <c r="V5" s="351" t="s">
        <v>525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1" t="s">
        <v>94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2" t="s">
        <v>100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3" t="s">
        <v>103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4" t="s">
        <v>106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107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82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">
        <v>110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">
        <v>114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7" t="s">
        <v>118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120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82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4301071044</v>
      </c>
      <c r="D44" s="412">
        <v>4607111039385</v>
      </c>
      <c r="E44" s="41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4301070972</v>
      </c>
      <c r="D45" s="412">
        <v>4607111037183</v>
      </c>
      <c r="E45" s="412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4301070971</v>
      </c>
      <c r="D47" s="412">
        <v>4607111036902</v>
      </c>
      <c r="E47" s="412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4301071031</v>
      </c>
      <c r="D48" s="412">
        <v>4607111038982</v>
      </c>
      <c r="E48" s="412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135</v>
      </c>
      <c r="B49" s="63" t="s">
        <v>136</v>
      </c>
      <c r="C49" s="36">
        <v>4301071046</v>
      </c>
      <c r="D49" s="412">
        <v>4607111039354</v>
      </c>
      <c r="E49" s="412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137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138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137</v>
      </c>
      <c r="M50" s="38" t="s">
        <v>86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138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4301070968</v>
      </c>
      <c r="D51" s="412">
        <v>4607111036889</v>
      </c>
      <c r="E51" s="412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137</v>
      </c>
      <c r="M51" s="38" t="s">
        <v>86</v>
      </c>
      <c r="N51" s="38"/>
      <c r="O51" s="37">
        <v>180</v>
      </c>
      <c r="P51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414"/>
      <c r="R51" s="414"/>
      <c r="S51" s="414"/>
      <c r="T51" s="41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130</v>
      </c>
      <c r="AG51" s="81"/>
      <c r="AJ51" s="87" t="s">
        <v>138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9"/>
      <c r="B53" s="419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19"/>
      <c r="N53" s="419"/>
      <c r="O53" s="420"/>
      <c r="P53" s="416" t="s">
        <v>40</v>
      </c>
      <c r="Q53" s="417"/>
      <c r="R53" s="417"/>
      <c r="S53" s="417"/>
      <c r="T53" s="417"/>
      <c r="U53" s="417"/>
      <c r="V53" s="418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10" t="s">
        <v>143</v>
      </c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0"/>
      <c r="N54" s="410"/>
      <c r="O54" s="410"/>
      <c r="P54" s="410"/>
      <c r="Q54" s="410"/>
      <c r="R54" s="410"/>
      <c r="S54" s="410"/>
      <c r="T54" s="410"/>
      <c r="U54" s="410"/>
      <c r="V54" s="410"/>
      <c r="W54" s="410"/>
      <c r="X54" s="410"/>
      <c r="Y54" s="410"/>
      <c r="Z54" s="410"/>
      <c r="AA54" s="65"/>
      <c r="AB54" s="65"/>
      <c r="AC54" s="82"/>
    </row>
    <row r="55" spans="1:68" ht="14.25" customHeight="1" x14ac:dyDescent="0.25">
      <c r="A55" s="411" t="s">
        <v>144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411"/>
      <c r="Z55" s="411"/>
      <c r="AA55" s="66"/>
      <c r="AB55" s="66"/>
      <c r="AC55" s="83"/>
    </row>
    <row r="56" spans="1:68" ht="16.5" customHeight="1" x14ac:dyDescent="0.25">
      <c r="A56" s="63" t="s">
        <v>145</v>
      </c>
      <c r="B56" s="63" t="s">
        <v>146</v>
      </c>
      <c r="C56" s="36">
        <v>4301100087</v>
      </c>
      <c r="D56" s="412">
        <v>4607111039743</v>
      </c>
      <c r="E56" s="412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37" t="s">
        <v>147</v>
      </c>
      <c r="Q56" s="414"/>
      <c r="R56" s="414"/>
      <c r="S56" s="414"/>
      <c r="T56" s="415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148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9"/>
      <c r="B58" s="419"/>
      <c r="C58" s="419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20"/>
      <c r="P58" s="416" t="s">
        <v>40</v>
      </c>
      <c r="Q58" s="417"/>
      <c r="R58" s="417"/>
      <c r="S58" s="417"/>
      <c r="T58" s="417"/>
      <c r="U58" s="417"/>
      <c r="V58" s="418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11" t="s">
        <v>91</v>
      </c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66"/>
      <c r="AB59" s="66"/>
      <c r="AC59" s="83"/>
    </row>
    <row r="60" spans="1:68" ht="16.5" customHeight="1" x14ac:dyDescent="0.25">
      <c r="A60" s="63" t="s">
        <v>149</v>
      </c>
      <c r="B60" s="63" t="s">
        <v>150</v>
      </c>
      <c r="C60" s="36">
        <v>4301132194</v>
      </c>
      <c r="D60" s="412">
        <v>4607111039712</v>
      </c>
      <c r="E60" s="412"/>
      <c r="F60" s="62">
        <v>0.2</v>
      </c>
      <c r="G60" s="37">
        <v>6</v>
      </c>
      <c r="H60" s="62">
        <v>1.2</v>
      </c>
      <c r="I60" s="62">
        <v>1.56</v>
      </c>
      <c r="J60" s="37">
        <v>126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38" t="s">
        <v>151</v>
      </c>
      <c r="Q60" s="414"/>
      <c r="R60" s="414"/>
      <c r="S60" s="414"/>
      <c r="T60" s="415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25" t="s">
        <v>152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9"/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20"/>
      <c r="P62" s="416" t="s">
        <v>40</v>
      </c>
      <c r="Q62" s="417"/>
      <c r="R62" s="417"/>
      <c r="S62" s="417"/>
      <c r="T62" s="417"/>
      <c r="U62" s="417"/>
      <c r="V62" s="418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11" t="s">
        <v>153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66"/>
      <c r="AB63" s="66"/>
      <c r="AC63" s="83"/>
    </row>
    <row r="64" spans="1:68" ht="16.5" customHeight="1" x14ac:dyDescent="0.25">
      <c r="A64" s="63" t="s">
        <v>154</v>
      </c>
      <c r="B64" s="63" t="s">
        <v>155</v>
      </c>
      <c r="C64" s="36">
        <v>4301135664</v>
      </c>
      <c r="D64" s="412">
        <v>4607111039705</v>
      </c>
      <c r="E64" s="412"/>
      <c r="F64" s="62">
        <v>0.2</v>
      </c>
      <c r="G64" s="37">
        <v>6</v>
      </c>
      <c r="H64" s="62">
        <v>1.2</v>
      </c>
      <c r="I64" s="62">
        <v>1.56</v>
      </c>
      <c r="J64" s="37">
        <v>126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39" t="s">
        <v>156</v>
      </c>
      <c r="Q64" s="414"/>
      <c r="R64" s="414"/>
      <c r="S64" s="414"/>
      <c r="T64" s="41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157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4301135665</v>
      </c>
      <c r="D65" s="412">
        <v>4607111039729</v>
      </c>
      <c r="E65" s="412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40" t="s">
        <v>160</v>
      </c>
      <c r="Q65" s="414"/>
      <c r="R65" s="414"/>
      <c r="S65" s="414"/>
      <c r="T65" s="415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161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4301135702</v>
      </c>
      <c r="D66" s="412">
        <v>4620207490228</v>
      </c>
      <c r="E66" s="412"/>
      <c r="F66" s="62">
        <v>0.2</v>
      </c>
      <c r="G66" s="37">
        <v>6</v>
      </c>
      <c r="H66" s="62">
        <v>1.2</v>
      </c>
      <c r="I66" s="62">
        <v>1.56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41" t="s">
        <v>164</v>
      </c>
      <c r="Q66" s="414"/>
      <c r="R66" s="414"/>
      <c r="S66" s="414"/>
      <c r="T66" s="41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161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9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20"/>
      <c r="P67" s="416" t="s">
        <v>40</v>
      </c>
      <c r="Q67" s="417"/>
      <c r="R67" s="417"/>
      <c r="S67" s="417"/>
      <c r="T67" s="417"/>
      <c r="U67" s="417"/>
      <c r="V67" s="418"/>
      <c r="W67" s="42" t="s">
        <v>39</v>
      </c>
      <c r="X67" s="43">
        <f>IFERROR(SUM(X64:X66),"0")</f>
        <v>0</v>
      </c>
      <c r="Y67" s="43">
        <f>IFERROR(SUM(Y64:Y66),"0")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0</v>
      </c>
      <c r="X68" s="43">
        <f>IFERROR(SUMPRODUCT(X64:X66*H64:H66),"0")</f>
        <v>0</v>
      </c>
      <c r="Y68" s="43">
        <f>IFERROR(SUMPRODUCT(Y64:Y66*H64:H66),"0")</f>
        <v>0</v>
      </c>
      <c r="Z68" s="42"/>
      <c r="AA68" s="67"/>
      <c r="AB68" s="67"/>
      <c r="AC68" s="67"/>
    </row>
    <row r="69" spans="1:68" ht="16.5" customHeight="1" x14ac:dyDescent="0.25">
      <c r="A69" s="410" t="s">
        <v>165</v>
      </c>
      <c r="B69" s="410"/>
      <c r="C69" s="410"/>
      <c r="D69" s="410"/>
      <c r="E69" s="410"/>
      <c r="F69" s="410"/>
      <c r="G69" s="410"/>
      <c r="H69" s="410"/>
      <c r="I69" s="410"/>
      <c r="J69" s="410"/>
      <c r="K69" s="410"/>
      <c r="L69" s="410"/>
      <c r="M69" s="410"/>
      <c r="N69" s="410"/>
      <c r="O69" s="410"/>
      <c r="P69" s="410"/>
      <c r="Q69" s="410"/>
      <c r="R69" s="410"/>
      <c r="S69" s="410"/>
      <c r="T69" s="410"/>
      <c r="U69" s="410"/>
      <c r="V69" s="410"/>
      <c r="W69" s="410"/>
      <c r="X69" s="410"/>
      <c r="Y69" s="410"/>
      <c r="Z69" s="410"/>
      <c r="AA69" s="65"/>
      <c r="AB69" s="65"/>
      <c r="AC69" s="82"/>
    </row>
    <row r="70" spans="1:68" ht="14.25" customHeight="1" x14ac:dyDescent="0.25">
      <c r="A70" s="411" t="s">
        <v>82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27" customHeight="1" x14ac:dyDescent="0.25">
      <c r="A71" s="63" t="s">
        <v>166</v>
      </c>
      <c r="B71" s="63" t="s">
        <v>167</v>
      </c>
      <c r="C71" s="36">
        <v>4301070977</v>
      </c>
      <c r="D71" s="412">
        <v>4607111037411</v>
      </c>
      <c r="E71" s="412"/>
      <c r="F71" s="62">
        <v>2.7</v>
      </c>
      <c r="G71" s="37">
        <v>1</v>
      </c>
      <c r="H71" s="62">
        <v>2.7</v>
      </c>
      <c r="I71" s="62">
        <v>2.8132000000000001</v>
      </c>
      <c r="J71" s="37">
        <v>234</v>
      </c>
      <c r="K71" s="37" t="s">
        <v>169</v>
      </c>
      <c r="L71" s="37" t="s">
        <v>137</v>
      </c>
      <c r="M71" s="38" t="s">
        <v>86</v>
      </c>
      <c r="N71" s="38"/>
      <c r="O71" s="37">
        <v>180</v>
      </c>
      <c r="P71" s="4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IFERROR(IF(X71="","",X71*0.00502),"")</f>
        <v>0</v>
      </c>
      <c r="AA71" s="68" t="s">
        <v>46</v>
      </c>
      <c r="AB71" s="69" t="s">
        <v>46</v>
      </c>
      <c r="AC71" s="133" t="s">
        <v>168</v>
      </c>
      <c r="AG71" s="81"/>
      <c r="AJ71" s="87" t="s">
        <v>138</v>
      </c>
      <c r="AK71" s="87">
        <v>18</v>
      </c>
      <c r="BB71" s="134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170</v>
      </c>
      <c r="B72" s="63" t="s">
        <v>171</v>
      </c>
      <c r="C72" s="36">
        <v>4301070981</v>
      </c>
      <c r="D72" s="412">
        <v>4607111036728</v>
      </c>
      <c r="E72" s="412"/>
      <c r="F72" s="62">
        <v>5</v>
      </c>
      <c r="G72" s="37">
        <v>1</v>
      </c>
      <c r="H72" s="62">
        <v>5</v>
      </c>
      <c r="I72" s="62">
        <v>5.2131999999999996</v>
      </c>
      <c r="J72" s="37">
        <v>144</v>
      </c>
      <c r="K72" s="37" t="s">
        <v>87</v>
      </c>
      <c r="L72" s="37" t="s">
        <v>137</v>
      </c>
      <c r="M72" s="38" t="s">
        <v>86</v>
      </c>
      <c r="N72" s="38"/>
      <c r="O72" s="37">
        <v>180</v>
      </c>
      <c r="P72" s="44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IFERROR(IF(X72="","",X72*0.00866),"")</f>
        <v>0</v>
      </c>
      <c r="AA72" s="68" t="s">
        <v>46</v>
      </c>
      <c r="AB72" s="69" t="s">
        <v>46</v>
      </c>
      <c r="AC72" s="135" t="s">
        <v>168</v>
      </c>
      <c r="AG72" s="81"/>
      <c r="AJ72" s="87" t="s">
        <v>138</v>
      </c>
      <c r="AK72" s="87">
        <v>12</v>
      </c>
      <c r="BB72" s="136" t="s">
        <v>70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9"/>
      <c r="B73" s="419"/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20"/>
      <c r="P73" s="416" t="s">
        <v>40</v>
      </c>
      <c r="Q73" s="417"/>
      <c r="R73" s="417"/>
      <c r="S73" s="417"/>
      <c r="T73" s="417"/>
      <c r="U73" s="417"/>
      <c r="V73" s="418"/>
      <c r="W73" s="42" t="s">
        <v>39</v>
      </c>
      <c r="X73" s="43">
        <f>IFERROR(SUM(X71:X72),"0")</f>
        <v>0</v>
      </c>
      <c r="Y73" s="43">
        <f>IFERROR(SUM(Y71:Y72),"0")</f>
        <v>0</v>
      </c>
      <c r="Z73" s="43">
        <f>IFERROR(IF(Z71="",0,Z71),"0")+IFERROR(IF(Z72="",0,Z72),"0")</f>
        <v>0</v>
      </c>
      <c r="AA73" s="67"/>
      <c r="AB73" s="67"/>
      <c r="AC73" s="67"/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0</v>
      </c>
      <c r="X74" s="43">
        <f>IFERROR(SUMPRODUCT(X71:X72*H71:H72),"0")</f>
        <v>0</v>
      </c>
      <c r="Y74" s="43">
        <f>IFERROR(SUMPRODUCT(Y71:Y72*H71:H72),"0")</f>
        <v>0</v>
      </c>
      <c r="Z74" s="42"/>
      <c r="AA74" s="67"/>
      <c r="AB74" s="67"/>
      <c r="AC74" s="67"/>
    </row>
    <row r="75" spans="1:68" ht="16.5" customHeight="1" x14ac:dyDescent="0.25">
      <c r="A75" s="410" t="s">
        <v>172</v>
      </c>
      <c r="B75" s="410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/>
      <c r="R75" s="410"/>
      <c r="S75" s="410"/>
      <c r="T75" s="410"/>
      <c r="U75" s="410"/>
      <c r="V75" s="410"/>
      <c r="W75" s="410"/>
      <c r="X75" s="410"/>
      <c r="Y75" s="410"/>
      <c r="Z75" s="410"/>
      <c r="AA75" s="65"/>
      <c r="AB75" s="65"/>
      <c r="AC75" s="82"/>
    </row>
    <row r="76" spans="1:68" ht="14.25" customHeight="1" x14ac:dyDescent="0.25">
      <c r="A76" s="411" t="s">
        <v>153</v>
      </c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  <c r="R76" s="411"/>
      <c r="S76" s="411"/>
      <c r="T76" s="411"/>
      <c r="U76" s="411"/>
      <c r="V76" s="411"/>
      <c r="W76" s="411"/>
      <c r="X76" s="411"/>
      <c r="Y76" s="411"/>
      <c r="Z76" s="411"/>
      <c r="AA76" s="66"/>
      <c r="AB76" s="66"/>
      <c r="AC76" s="83"/>
    </row>
    <row r="77" spans="1:68" ht="27" customHeight="1" x14ac:dyDescent="0.25">
      <c r="A77" s="63" t="s">
        <v>173</v>
      </c>
      <c r="B77" s="63" t="s">
        <v>174</v>
      </c>
      <c r="C77" s="36">
        <v>4301135584</v>
      </c>
      <c r="D77" s="412">
        <v>4607111033659</v>
      </c>
      <c r="E77" s="412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44" t="s">
        <v>175</v>
      </c>
      <c r="Q77" s="414"/>
      <c r="R77" s="414"/>
      <c r="S77" s="414"/>
      <c r="T77" s="415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IFERROR(IF(X77="","",X77*0.01788),"")</f>
        <v>0</v>
      </c>
      <c r="AA77" s="68" t="s">
        <v>46</v>
      </c>
      <c r="AB77" s="69" t="s">
        <v>46</v>
      </c>
      <c r="AC77" s="137" t="s">
        <v>176</v>
      </c>
      <c r="AG77" s="81"/>
      <c r="AJ77" s="87" t="s">
        <v>89</v>
      </c>
      <c r="AK77" s="87">
        <v>1</v>
      </c>
      <c r="BB77" s="138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9"/>
      <c r="B78" s="419"/>
      <c r="C78" s="419"/>
      <c r="D78" s="419"/>
      <c r="E78" s="419"/>
      <c r="F78" s="419"/>
      <c r="G78" s="419"/>
      <c r="H78" s="419"/>
      <c r="I78" s="419"/>
      <c r="J78" s="419"/>
      <c r="K78" s="419"/>
      <c r="L78" s="419"/>
      <c r="M78" s="419"/>
      <c r="N78" s="419"/>
      <c r="O78" s="420"/>
      <c r="P78" s="416" t="s">
        <v>40</v>
      </c>
      <c r="Q78" s="417"/>
      <c r="R78" s="417"/>
      <c r="S78" s="417"/>
      <c r="T78" s="417"/>
      <c r="U78" s="417"/>
      <c r="V78" s="418"/>
      <c r="W78" s="42" t="s">
        <v>39</v>
      </c>
      <c r="X78" s="43">
        <f>IFERROR(SUM(X77:X77),"0")</f>
        <v>0</v>
      </c>
      <c r="Y78" s="43">
        <f>IFERROR(SUM(Y77:Y77),"0")</f>
        <v>0</v>
      </c>
      <c r="Z78" s="43">
        <f>IFERROR(IF(Z77="",0,Z77),"0")</f>
        <v>0</v>
      </c>
      <c r="AA78" s="67"/>
      <c r="AB78" s="67"/>
      <c r="AC78" s="67"/>
    </row>
    <row r="79" spans="1:68" x14ac:dyDescent="0.2">
      <c r="A79" s="419"/>
      <c r="B79" s="419"/>
      <c r="C79" s="419"/>
      <c r="D79" s="419"/>
      <c r="E79" s="419"/>
      <c r="F79" s="419"/>
      <c r="G79" s="419"/>
      <c r="H79" s="419"/>
      <c r="I79" s="419"/>
      <c r="J79" s="419"/>
      <c r="K79" s="419"/>
      <c r="L79" s="419"/>
      <c r="M79" s="419"/>
      <c r="N79" s="419"/>
      <c r="O79" s="420"/>
      <c r="P79" s="416" t="s">
        <v>40</v>
      </c>
      <c r="Q79" s="417"/>
      <c r="R79" s="417"/>
      <c r="S79" s="417"/>
      <c r="T79" s="417"/>
      <c r="U79" s="417"/>
      <c r="V79" s="418"/>
      <c r="W79" s="42" t="s">
        <v>0</v>
      </c>
      <c r="X79" s="43">
        <f>IFERROR(SUMPRODUCT(X77:X77*H77:H77),"0")</f>
        <v>0</v>
      </c>
      <c r="Y79" s="43">
        <f>IFERROR(SUMPRODUCT(Y77:Y77*H77:H77),"0")</f>
        <v>0</v>
      </c>
      <c r="Z79" s="42"/>
      <c r="AA79" s="67"/>
      <c r="AB79" s="67"/>
      <c r="AC79" s="67"/>
    </row>
    <row r="80" spans="1:68" ht="16.5" customHeight="1" x14ac:dyDescent="0.25">
      <c r="A80" s="410" t="s">
        <v>177</v>
      </c>
      <c r="B80" s="410"/>
      <c r="C80" s="410"/>
      <c r="D80" s="410"/>
      <c r="E80" s="410"/>
      <c r="F80" s="410"/>
      <c r="G80" s="410"/>
      <c r="H80" s="410"/>
      <c r="I80" s="410"/>
      <c r="J80" s="410"/>
      <c r="K80" s="410"/>
      <c r="L80" s="410"/>
      <c r="M80" s="410"/>
      <c r="N80" s="410"/>
      <c r="O80" s="410"/>
      <c r="P80" s="410"/>
      <c r="Q80" s="410"/>
      <c r="R80" s="410"/>
      <c r="S80" s="410"/>
      <c r="T80" s="410"/>
      <c r="U80" s="410"/>
      <c r="V80" s="410"/>
      <c r="W80" s="410"/>
      <c r="X80" s="410"/>
      <c r="Y80" s="410"/>
      <c r="Z80" s="410"/>
      <c r="AA80" s="65"/>
      <c r="AB80" s="65"/>
      <c r="AC80" s="82"/>
    </row>
    <row r="81" spans="1:68" ht="14.25" customHeight="1" x14ac:dyDescent="0.25">
      <c r="A81" s="411" t="s">
        <v>178</v>
      </c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1"/>
      <c r="X81" s="411"/>
      <c r="Y81" s="411"/>
      <c r="Z81" s="411"/>
      <c r="AA81" s="66"/>
      <c r="AB81" s="66"/>
      <c r="AC81" s="83"/>
    </row>
    <row r="82" spans="1:68" ht="27" customHeight="1" x14ac:dyDescent="0.25">
      <c r="A82" s="63" t="s">
        <v>179</v>
      </c>
      <c r="B82" s="63" t="s">
        <v>180</v>
      </c>
      <c r="C82" s="36">
        <v>4301131022</v>
      </c>
      <c r="D82" s="412">
        <v>4607111034120</v>
      </c>
      <c r="E82" s="41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137</v>
      </c>
      <c r="M82" s="38" t="s">
        <v>86</v>
      </c>
      <c r="N82" s="38"/>
      <c r="O82" s="37">
        <v>180</v>
      </c>
      <c r="P82" s="44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414"/>
      <c r="R82" s="414"/>
      <c r="S82" s="414"/>
      <c r="T82" s="415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9" t="s">
        <v>181</v>
      </c>
      <c r="AG82" s="81"/>
      <c r="AJ82" s="87" t="s">
        <v>138</v>
      </c>
      <c r="AK82" s="87">
        <v>14</v>
      </c>
      <c r="BB82" s="140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182</v>
      </c>
      <c r="B83" s="63" t="s">
        <v>183</v>
      </c>
      <c r="C83" s="36">
        <v>4301131021</v>
      </c>
      <c r="D83" s="412">
        <v>4607111034137</v>
      </c>
      <c r="E83" s="41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137</v>
      </c>
      <c r="M83" s="38" t="s">
        <v>86</v>
      </c>
      <c r="N83" s="38"/>
      <c r="O83" s="37">
        <v>180</v>
      </c>
      <c r="P83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414"/>
      <c r="R83" s="414"/>
      <c r="S83" s="414"/>
      <c r="T83" s="415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1" t="s">
        <v>184</v>
      </c>
      <c r="AG83" s="81"/>
      <c r="AJ83" s="87" t="s">
        <v>138</v>
      </c>
      <c r="AK83" s="87">
        <v>14</v>
      </c>
      <c r="BB83" s="142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9"/>
      <c r="B84" s="419"/>
      <c r="C84" s="419"/>
      <c r="D84" s="419"/>
      <c r="E84" s="419"/>
      <c r="F84" s="419"/>
      <c r="G84" s="419"/>
      <c r="H84" s="419"/>
      <c r="I84" s="419"/>
      <c r="J84" s="419"/>
      <c r="K84" s="419"/>
      <c r="L84" s="419"/>
      <c r="M84" s="419"/>
      <c r="N84" s="419"/>
      <c r="O84" s="420"/>
      <c r="P84" s="416" t="s">
        <v>40</v>
      </c>
      <c r="Q84" s="417"/>
      <c r="R84" s="417"/>
      <c r="S84" s="417"/>
      <c r="T84" s="417"/>
      <c r="U84" s="417"/>
      <c r="V84" s="418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10" t="s">
        <v>185</v>
      </c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0"/>
      <c r="N86" s="410"/>
      <c r="O86" s="410"/>
      <c r="P86" s="410"/>
      <c r="Q86" s="410"/>
      <c r="R86" s="410"/>
      <c r="S86" s="410"/>
      <c r="T86" s="410"/>
      <c r="U86" s="410"/>
      <c r="V86" s="410"/>
      <c r="W86" s="410"/>
      <c r="X86" s="410"/>
      <c r="Y86" s="410"/>
      <c r="Z86" s="410"/>
      <c r="AA86" s="65"/>
      <c r="AB86" s="65"/>
      <c r="AC86" s="82"/>
    </row>
    <row r="87" spans="1:68" ht="14.25" customHeight="1" x14ac:dyDescent="0.25">
      <c r="A87" s="411" t="s">
        <v>153</v>
      </c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1"/>
      <c r="Y87" s="411"/>
      <c r="Z87" s="411"/>
      <c r="AA87" s="66"/>
      <c r="AB87" s="66"/>
      <c r="AC87" s="83"/>
    </row>
    <row r="88" spans="1:68" ht="27" customHeight="1" x14ac:dyDescent="0.25">
      <c r="A88" s="63" t="s">
        <v>186</v>
      </c>
      <c r="B88" s="63" t="s">
        <v>187</v>
      </c>
      <c r="C88" s="36">
        <v>4301135569</v>
      </c>
      <c r="D88" s="412">
        <v>4607111033628</v>
      </c>
      <c r="E88" s="412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47" t="s">
        <v>188</v>
      </c>
      <c r="Q88" s="414"/>
      <c r="R88" s="414"/>
      <c r="S88" s="414"/>
      <c r="T88" s="415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ref="Y88:Y93" si="6">IFERROR(IF(X88="","",X88),"")</f>
        <v>0</v>
      </c>
      <c r="Z88" s="41">
        <f t="shared" ref="Z88:Z93" si="7">IFERROR(IF(X88="","",X88*0.01788),"")</f>
        <v>0</v>
      </c>
      <c r="AA88" s="68" t="s">
        <v>46</v>
      </c>
      <c r="AB88" s="69" t="s">
        <v>46</v>
      </c>
      <c r="AC88" s="143" t="s">
        <v>176</v>
      </c>
      <c r="AG88" s="81"/>
      <c r="AJ88" s="87" t="s">
        <v>89</v>
      </c>
      <c r="AK88" s="87">
        <v>1</v>
      </c>
      <c r="BB88" s="144" t="s">
        <v>96</v>
      </c>
      <c r="BM88" s="81">
        <f t="shared" ref="BM88:BM93" si="8">IFERROR(X88*I88,"0")</f>
        <v>0</v>
      </c>
      <c r="BN88" s="81">
        <f t="shared" ref="BN88:BN93" si="9">IFERROR(Y88*I88,"0")</f>
        <v>0</v>
      </c>
      <c r="BO88" s="81">
        <f t="shared" ref="BO88:BO93" si="10">IFERROR(X88/J88,"0")</f>
        <v>0</v>
      </c>
      <c r="BP88" s="81">
        <f t="shared" ref="BP88:BP93" si="11">IFERROR(Y88/J88,"0")</f>
        <v>0</v>
      </c>
    </row>
    <row r="89" spans="1:68" ht="27" customHeight="1" x14ac:dyDescent="0.25">
      <c r="A89" s="63" t="s">
        <v>189</v>
      </c>
      <c r="B89" s="63" t="s">
        <v>190</v>
      </c>
      <c r="C89" s="36">
        <v>4301135565</v>
      </c>
      <c r="D89" s="412">
        <v>4607111033451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191</v>
      </c>
      <c r="M89" s="38" t="s">
        <v>86</v>
      </c>
      <c r="N89" s="38"/>
      <c r="O89" s="37">
        <v>180</v>
      </c>
      <c r="P89" s="44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45" t="s">
        <v>176</v>
      </c>
      <c r="AG89" s="81"/>
      <c r="AJ89" s="87" t="s">
        <v>192</v>
      </c>
      <c r="AK89" s="87">
        <v>70</v>
      </c>
      <c r="BB89" s="146" t="s">
        <v>96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ht="27" customHeight="1" x14ac:dyDescent="0.25">
      <c r="A90" s="63" t="s">
        <v>193</v>
      </c>
      <c r="B90" s="63" t="s">
        <v>194</v>
      </c>
      <c r="C90" s="36">
        <v>4301135575</v>
      </c>
      <c r="D90" s="412">
        <v>4607111035141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49" t="s">
        <v>195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6"/>
        <v>0</v>
      </c>
      <c r="Z90" s="41">
        <f t="shared" si="7"/>
        <v>0</v>
      </c>
      <c r="AA90" s="68" t="s">
        <v>46</v>
      </c>
      <c r="AB90" s="69" t="s">
        <v>46</v>
      </c>
      <c r="AC90" s="147" t="s">
        <v>196</v>
      </c>
      <c r="AG90" s="81"/>
      <c r="AJ90" s="87" t="s">
        <v>89</v>
      </c>
      <c r="AK90" s="87">
        <v>1</v>
      </c>
      <c r="BB90" s="148" t="s">
        <v>96</v>
      </c>
      <c r="BM90" s="81">
        <f t="shared" si="8"/>
        <v>0</v>
      </c>
      <c r="BN90" s="81">
        <f t="shared" si="9"/>
        <v>0</v>
      </c>
      <c r="BO90" s="81">
        <f t="shared" si="10"/>
        <v>0</v>
      </c>
      <c r="BP90" s="81">
        <f t="shared" si="11"/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4301135578</v>
      </c>
      <c r="D91" s="412">
        <v>4607111033444</v>
      </c>
      <c r="E91" s="412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5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414"/>
      <c r="R91" s="414"/>
      <c r="S91" s="414"/>
      <c r="T91" s="41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6"/>
        <v>0</v>
      </c>
      <c r="Z91" s="41">
        <f t="shared" si="7"/>
        <v>0</v>
      </c>
      <c r="AA91" s="68" t="s">
        <v>46</v>
      </c>
      <c r="AB91" s="69" t="s">
        <v>46</v>
      </c>
      <c r="AC91" s="149" t="s">
        <v>176</v>
      </c>
      <c r="AG91" s="81"/>
      <c r="AJ91" s="87" t="s">
        <v>89</v>
      </c>
      <c r="AK91" s="87">
        <v>1</v>
      </c>
      <c r="BB91" s="150" t="s">
        <v>96</v>
      </c>
      <c r="BM91" s="81">
        <f t="shared" si="8"/>
        <v>0</v>
      </c>
      <c r="BN91" s="81">
        <f t="shared" si="9"/>
        <v>0</v>
      </c>
      <c r="BO91" s="81">
        <f t="shared" si="10"/>
        <v>0</v>
      </c>
      <c r="BP91" s="81">
        <f t="shared" si="11"/>
        <v>0</v>
      </c>
    </row>
    <row r="92" spans="1:68" ht="27" customHeight="1" x14ac:dyDescent="0.25">
      <c r="A92" s="63" t="s">
        <v>199</v>
      </c>
      <c r="B92" s="63" t="s">
        <v>200</v>
      </c>
      <c r="C92" s="36">
        <v>4301135290</v>
      </c>
      <c r="D92" s="412">
        <v>4607111035028</v>
      </c>
      <c r="E92" s="412"/>
      <c r="F92" s="62">
        <v>0.48</v>
      </c>
      <c r="G92" s="37">
        <v>8</v>
      </c>
      <c r="H92" s="62">
        <v>3.84</v>
      </c>
      <c r="I92" s="62">
        <v>4.4488000000000003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5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414"/>
      <c r="R92" s="414"/>
      <c r="S92" s="414"/>
      <c r="T92" s="41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51" t="s">
        <v>196</v>
      </c>
      <c r="AG92" s="81"/>
      <c r="AJ92" s="87" t="s">
        <v>89</v>
      </c>
      <c r="AK92" s="87">
        <v>1</v>
      </c>
      <c r="BB92" s="152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201</v>
      </c>
      <c r="B93" s="63" t="s">
        <v>202</v>
      </c>
      <c r="C93" s="36">
        <v>4301135285</v>
      </c>
      <c r="D93" s="412">
        <v>4607111036407</v>
      </c>
      <c r="E93" s="412"/>
      <c r="F93" s="62">
        <v>0.3</v>
      </c>
      <c r="G93" s="37">
        <v>14</v>
      </c>
      <c r="H93" s="62">
        <v>4.2</v>
      </c>
      <c r="I93" s="62">
        <v>4.5292000000000003</v>
      </c>
      <c r="J93" s="37">
        <v>70</v>
      </c>
      <c r="K93" s="37" t="s">
        <v>97</v>
      </c>
      <c r="L93" s="37" t="s">
        <v>191</v>
      </c>
      <c r="M93" s="38" t="s">
        <v>86</v>
      </c>
      <c r="N93" s="38"/>
      <c r="O93" s="37">
        <v>180</v>
      </c>
      <c r="P93" s="4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414"/>
      <c r="R93" s="414"/>
      <c r="S93" s="414"/>
      <c r="T93" s="41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53" t="s">
        <v>203</v>
      </c>
      <c r="AG93" s="81"/>
      <c r="AJ93" s="87" t="s">
        <v>192</v>
      </c>
      <c r="AK93" s="87">
        <v>70</v>
      </c>
      <c r="BB93" s="154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x14ac:dyDescent="0.2">
      <c r="A94" s="419"/>
      <c r="B94" s="419"/>
      <c r="C94" s="419"/>
      <c r="D94" s="419"/>
      <c r="E94" s="419"/>
      <c r="F94" s="419"/>
      <c r="G94" s="419"/>
      <c r="H94" s="419"/>
      <c r="I94" s="419"/>
      <c r="J94" s="419"/>
      <c r="K94" s="419"/>
      <c r="L94" s="419"/>
      <c r="M94" s="419"/>
      <c r="N94" s="419"/>
      <c r="O94" s="420"/>
      <c r="P94" s="416" t="s">
        <v>40</v>
      </c>
      <c r="Q94" s="417"/>
      <c r="R94" s="417"/>
      <c r="S94" s="417"/>
      <c r="T94" s="417"/>
      <c r="U94" s="417"/>
      <c r="V94" s="418"/>
      <c r="W94" s="42" t="s">
        <v>39</v>
      </c>
      <c r="X94" s="43">
        <f>IFERROR(SUM(X88:X93),"0")</f>
        <v>0</v>
      </c>
      <c r="Y94" s="43">
        <f>IFERROR(SUM(Y88:Y93),"0")</f>
        <v>0</v>
      </c>
      <c r="Z94" s="43">
        <f>IFERROR(IF(Z88="",0,Z88),"0")+IFERROR(IF(Z89="",0,Z89),"0")+IFERROR(IF(Z90="",0,Z90),"0")+IFERROR(IF(Z91="",0,Z91),"0")+IFERROR(IF(Z92="",0,Z92),"0")+IFERROR(IF(Z93="",0,Z93),"0")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19"/>
      <c r="B95" s="419"/>
      <c r="C95" s="419"/>
      <c r="D95" s="419"/>
      <c r="E95" s="419"/>
      <c r="F95" s="419"/>
      <c r="G95" s="419"/>
      <c r="H95" s="419"/>
      <c r="I95" s="419"/>
      <c r="J95" s="419"/>
      <c r="K95" s="419"/>
      <c r="L95" s="419"/>
      <c r="M95" s="419"/>
      <c r="N95" s="419"/>
      <c r="O95" s="420"/>
      <c r="P95" s="416" t="s">
        <v>40</v>
      </c>
      <c r="Q95" s="417"/>
      <c r="R95" s="417"/>
      <c r="S95" s="417"/>
      <c r="T95" s="417"/>
      <c r="U95" s="417"/>
      <c r="V95" s="418"/>
      <c r="W95" s="42" t="s">
        <v>0</v>
      </c>
      <c r="X95" s="43">
        <f>IFERROR(SUMPRODUCT(X88:X93*H88:H93),"0")</f>
        <v>0</v>
      </c>
      <c r="Y95" s="43">
        <f>IFERROR(SUMPRODUCT(Y88:Y93*H88:H93),"0")</f>
        <v>0</v>
      </c>
      <c r="Z95" s="42"/>
      <c r="AA95" s="67"/>
      <c r="AB95" s="67"/>
      <c r="AC95" s="67"/>
    </row>
    <row r="96" spans="1:68" ht="16.5" customHeight="1" x14ac:dyDescent="0.25">
      <c r="A96" s="410" t="s">
        <v>204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410"/>
      <c r="Z96" s="410"/>
      <c r="AA96" s="65"/>
      <c r="AB96" s="65"/>
      <c r="AC96" s="82"/>
    </row>
    <row r="97" spans="1:68" ht="14.25" customHeight="1" x14ac:dyDescent="0.25">
      <c r="A97" s="411" t="s">
        <v>205</v>
      </c>
      <c r="B97" s="411"/>
      <c r="C97" s="411"/>
      <c r="D97" s="411"/>
      <c r="E97" s="411"/>
      <c r="F97" s="411"/>
      <c r="G97" s="411"/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1"/>
      <c r="S97" s="411"/>
      <c r="T97" s="411"/>
      <c r="U97" s="411"/>
      <c r="V97" s="411"/>
      <c r="W97" s="411"/>
      <c r="X97" s="411"/>
      <c r="Y97" s="411"/>
      <c r="Z97" s="411"/>
      <c r="AA97" s="66"/>
      <c r="AB97" s="66"/>
      <c r="AC97" s="83"/>
    </row>
    <row r="98" spans="1:68" ht="27" customHeight="1" x14ac:dyDescent="0.25">
      <c r="A98" s="63" t="s">
        <v>206</v>
      </c>
      <c r="B98" s="63" t="s">
        <v>207</v>
      </c>
      <c r="C98" s="36">
        <v>4301136042</v>
      </c>
      <c r="D98" s="412">
        <v>4607025784012</v>
      </c>
      <c r="E98" s="412"/>
      <c r="F98" s="62">
        <v>0.09</v>
      </c>
      <c r="G98" s="37">
        <v>24</v>
      </c>
      <c r="H98" s="62">
        <v>2.16</v>
      </c>
      <c r="I98" s="62">
        <v>2.4912000000000001</v>
      </c>
      <c r="J98" s="37">
        <v>126</v>
      </c>
      <c r="K98" s="37" t="s">
        <v>97</v>
      </c>
      <c r="L98" s="37" t="s">
        <v>137</v>
      </c>
      <c r="M98" s="38" t="s">
        <v>86</v>
      </c>
      <c r="N98" s="38"/>
      <c r="O98" s="37">
        <v>180</v>
      </c>
      <c r="P98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IFERROR(IF(X98="","",X98*0.00936),"")</f>
        <v>0</v>
      </c>
      <c r="AA98" s="68" t="s">
        <v>46</v>
      </c>
      <c r="AB98" s="69" t="s">
        <v>46</v>
      </c>
      <c r="AC98" s="155" t="s">
        <v>208</v>
      </c>
      <c r="AG98" s="81"/>
      <c r="AJ98" s="87" t="s">
        <v>138</v>
      </c>
      <c r="AK98" s="87">
        <v>14</v>
      </c>
      <c r="BB98" s="156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4301136040</v>
      </c>
      <c r="D99" s="412">
        <v>4607025784319</v>
      </c>
      <c r="E99" s="412"/>
      <c r="F99" s="62">
        <v>0.36</v>
      </c>
      <c r="G99" s="37">
        <v>10</v>
      </c>
      <c r="H99" s="62">
        <v>3.6</v>
      </c>
      <c r="I99" s="62">
        <v>4.2439999999999998</v>
      </c>
      <c r="J99" s="37">
        <v>70</v>
      </c>
      <c r="K99" s="37" t="s">
        <v>97</v>
      </c>
      <c r="L99" s="37" t="s">
        <v>137</v>
      </c>
      <c r="M99" s="38" t="s">
        <v>86</v>
      </c>
      <c r="N99" s="38"/>
      <c r="O99" s="37">
        <v>180</v>
      </c>
      <c r="P99" s="45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7" t="s">
        <v>211</v>
      </c>
      <c r="AG99" s="81"/>
      <c r="AJ99" s="87" t="s">
        <v>138</v>
      </c>
      <c r="AK99" s="87">
        <v>14</v>
      </c>
      <c r="BB99" s="158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4301136039</v>
      </c>
      <c r="D100" s="412">
        <v>4607111035370</v>
      </c>
      <c r="E100" s="412"/>
      <c r="F100" s="62">
        <v>0.14000000000000001</v>
      </c>
      <c r="G100" s="37">
        <v>22</v>
      </c>
      <c r="H100" s="62">
        <v>3.08</v>
      </c>
      <c r="I100" s="62">
        <v>3.464</v>
      </c>
      <c r="J100" s="37">
        <v>84</v>
      </c>
      <c r="K100" s="37" t="s">
        <v>87</v>
      </c>
      <c r="L100" s="37" t="s">
        <v>191</v>
      </c>
      <c r="M100" s="38" t="s">
        <v>86</v>
      </c>
      <c r="N100" s="38"/>
      <c r="O100" s="37">
        <v>180</v>
      </c>
      <c r="P100" s="45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59" t="s">
        <v>214</v>
      </c>
      <c r="AG100" s="81"/>
      <c r="AJ100" s="87" t="s">
        <v>192</v>
      </c>
      <c r="AK100" s="87">
        <v>84</v>
      </c>
      <c r="BB100" s="160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IFERROR(SUM(X98:X100),"0")</f>
        <v>0</v>
      </c>
      <c r="Y101" s="43">
        <f>IFERROR(SUM(Y98:Y100),"0")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IFERROR(SUMPRODUCT(X98:X100*H98:H100),"0")</f>
        <v>0</v>
      </c>
      <c r="Y102" s="43">
        <f>IFERROR(SUMPRODUCT(Y98:Y100*H98:H100),"0")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215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82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216</v>
      </c>
      <c r="B105" s="63" t="s">
        <v>217</v>
      </c>
      <c r="C105" s="36">
        <v>4301071051</v>
      </c>
      <c r="D105" s="412">
        <v>4607111039262</v>
      </c>
      <c r="E105" s="412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137</v>
      </c>
      <c r="M105" s="38" t="s">
        <v>86</v>
      </c>
      <c r="N105" s="38"/>
      <c r="O105" s="37">
        <v>180</v>
      </c>
      <c r="P105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ref="Y105:Y110" si="12">IFERROR(IF(X105="","",X105),"")</f>
        <v>0</v>
      </c>
      <c r="Z105" s="41">
        <f t="shared" ref="Z105:Z110" si="13">IFERROR(IF(X105="","",X105*0.0155),"")</f>
        <v>0</v>
      </c>
      <c r="AA105" s="68" t="s">
        <v>46</v>
      </c>
      <c r="AB105" s="69" t="s">
        <v>46</v>
      </c>
      <c r="AC105" s="161" t="s">
        <v>168</v>
      </c>
      <c r="AG105" s="81"/>
      <c r="AJ105" s="87" t="s">
        <v>138</v>
      </c>
      <c r="AK105" s="87">
        <v>12</v>
      </c>
      <c r="BB105" s="162" t="s">
        <v>70</v>
      </c>
      <c r="BM105" s="81">
        <f t="shared" ref="BM105:BM110" si="14">IFERROR(X105*I105,"0")</f>
        <v>0</v>
      </c>
      <c r="BN105" s="81">
        <f t="shared" ref="BN105:BN110" si="15">IFERROR(Y105*I105,"0")</f>
        <v>0</v>
      </c>
      <c r="BO105" s="81">
        <f t="shared" ref="BO105:BO110" si="16">IFERROR(X105/J105,"0")</f>
        <v>0</v>
      </c>
      <c r="BP105" s="81">
        <f t="shared" ref="BP105:BP110" si="17">IFERROR(Y105/J105,"0")</f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4301071038</v>
      </c>
      <c r="D106" s="412">
        <v>4607111039248</v>
      </c>
      <c r="E106" s="412"/>
      <c r="F106" s="62">
        <v>0.7</v>
      </c>
      <c r="G106" s="37">
        <v>10</v>
      </c>
      <c r="H106" s="62">
        <v>7</v>
      </c>
      <c r="I106" s="62">
        <v>7.3</v>
      </c>
      <c r="J106" s="37">
        <v>84</v>
      </c>
      <c r="K106" s="37" t="s">
        <v>87</v>
      </c>
      <c r="L106" s="37" t="s">
        <v>137</v>
      </c>
      <c r="M106" s="38" t="s">
        <v>86</v>
      </c>
      <c r="N106" s="38"/>
      <c r="O106" s="37">
        <v>180</v>
      </c>
      <c r="P106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3" t="s">
        <v>168</v>
      </c>
      <c r="AG106" s="81"/>
      <c r="AJ106" s="87" t="s">
        <v>138</v>
      </c>
      <c r="AK106" s="87">
        <v>12</v>
      </c>
      <c r="BB106" s="164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4301070976</v>
      </c>
      <c r="D107" s="412">
        <v>4607111034144</v>
      </c>
      <c r="E107" s="412"/>
      <c r="F107" s="62">
        <v>0.9</v>
      </c>
      <c r="G107" s="37">
        <v>8</v>
      </c>
      <c r="H107" s="62">
        <v>7.2</v>
      </c>
      <c r="I107" s="62">
        <v>7.4859999999999998</v>
      </c>
      <c r="J107" s="37">
        <v>84</v>
      </c>
      <c r="K107" s="37" t="s">
        <v>87</v>
      </c>
      <c r="L107" s="37" t="s">
        <v>191</v>
      </c>
      <c r="M107" s="38" t="s">
        <v>86</v>
      </c>
      <c r="N107" s="38"/>
      <c r="O107" s="37">
        <v>180</v>
      </c>
      <c r="P107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5" t="s">
        <v>168</v>
      </c>
      <c r="AG107" s="81"/>
      <c r="AJ107" s="87" t="s">
        <v>192</v>
      </c>
      <c r="AK107" s="87">
        <v>84</v>
      </c>
      <c r="BB107" s="166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4301071049</v>
      </c>
      <c r="D108" s="412">
        <v>4607111039293</v>
      </c>
      <c r="E108" s="412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137</v>
      </c>
      <c r="M108" s="38" t="s">
        <v>86</v>
      </c>
      <c r="N108" s="38"/>
      <c r="O108" s="37">
        <v>180</v>
      </c>
      <c r="P108" s="4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414"/>
      <c r="R108" s="414"/>
      <c r="S108" s="414"/>
      <c r="T108" s="41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67" t="s">
        <v>168</v>
      </c>
      <c r="AG108" s="81"/>
      <c r="AJ108" s="87" t="s">
        <v>138</v>
      </c>
      <c r="AK108" s="87">
        <v>12</v>
      </c>
      <c r="BB108" s="168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4301071039</v>
      </c>
      <c r="D109" s="412">
        <v>4607111039279</v>
      </c>
      <c r="E109" s="412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137</v>
      </c>
      <c r="M109" s="38" t="s">
        <v>86</v>
      </c>
      <c r="N109" s="38"/>
      <c r="O109" s="37">
        <v>180</v>
      </c>
      <c r="P109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414"/>
      <c r="R109" s="414"/>
      <c r="S109" s="414"/>
      <c r="T109" s="41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9" t="s">
        <v>168</v>
      </c>
      <c r="AG109" s="81"/>
      <c r="AJ109" s="87" t="s">
        <v>138</v>
      </c>
      <c r="AK109" s="87">
        <v>12</v>
      </c>
      <c r="BB109" s="170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226</v>
      </c>
      <c r="B110" s="63" t="s">
        <v>227</v>
      </c>
      <c r="C110" s="36">
        <v>4301070958</v>
      </c>
      <c r="D110" s="412">
        <v>4607111038098</v>
      </c>
      <c r="E110" s="412"/>
      <c r="F110" s="62">
        <v>0.8</v>
      </c>
      <c r="G110" s="37">
        <v>8</v>
      </c>
      <c r="H110" s="62">
        <v>6.4</v>
      </c>
      <c r="I110" s="62">
        <v>6.6859999999999999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414"/>
      <c r="R110" s="414"/>
      <c r="S110" s="414"/>
      <c r="T110" s="415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71" t="s">
        <v>228</v>
      </c>
      <c r="AG110" s="81"/>
      <c r="AJ110" s="87" t="s">
        <v>89</v>
      </c>
      <c r="AK110" s="87">
        <v>1</v>
      </c>
      <c r="BB110" s="172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x14ac:dyDescent="0.2">
      <c r="A111" s="419"/>
      <c r="B111" s="419"/>
      <c r="C111" s="419"/>
      <c r="D111" s="41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20"/>
      <c r="P111" s="416" t="s">
        <v>40</v>
      </c>
      <c r="Q111" s="417"/>
      <c r="R111" s="417"/>
      <c r="S111" s="417"/>
      <c r="T111" s="417"/>
      <c r="U111" s="417"/>
      <c r="V111" s="418"/>
      <c r="W111" s="42" t="s">
        <v>39</v>
      </c>
      <c r="X111" s="43">
        <f>IFERROR(SUM(X105:X110),"0")</f>
        <v>0</v>
      </c>
      <c r="Y111" s="43">
        <f>IFERROR(SUM(Y105:Y110),"0")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419"/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20"/>
      <c r="P112" s="416" t="s">
        <v>40</v>
      </c>
      <c r="Q112" s="417"/>
      <c r="R112" s="417"/>
      <c r="S112" s="417"/>
      <c r="T112" s="417"/>
      <c r="U112" s="417"/>
      <c r="V112" s="418"/>
      <c r="W112" s="42" t="s">
        <v>0</v>
      </c>
      <c r="X112" s="43">
        <f>IFERROR(SUMPRODUCT(X105:X110*H105:H110),"0")</f>
        <v>0</v>
      </c>
      <c r="Y112" s="43">
        <f>IFERROR(SUMPRODUCT(Y105:Y110*H105:H110),"0")</f>
        <v>0</v>
      </c>
      <c r="Z112" s="42"/>
      <c r="AA112" s="67"/>
      <c r="AB112" s="67"/>
      <c r="AC112" s="67"/>
    </row>
    <row r="113" spans="1:68" ht="16.5" customHeight="1" x14ac:dyDescent="0.25">
      <c r="A113" s="410" t="s">
        <v>229</v>
      </c>
      <c r="B113" s="410"/>
      <c r="C113" s="410"/>
      <c r="D113" s="410"/>
      <c r="E113" s="410"/>
      <c r="F113" s="410"/>
      <c r="G113" s="410"/>
      <c r="H113" s="410"/>
      <c r="I113" s="410"/>
      <c r="J113" s="410"/>
      <c r="K113" s="410"/>
      <c r="L113" s="410"/>
      <c r="M113" s="410"/>
      <c r="N113" s="410"/>
      <c r="O113" s="410"/>
      <c r="P113" s="410"/>
      <c r="Q113" s="410"/>
      <c r="R113" s="410"/>
      <c r="S113" s="410"/>
      <c r="T113" s="410"/>
      <c r="U113" s="410"/>
      <c r="V113" s="410"/>
      <c r="W113" s="410"/>
      <c r="X113" s="410"/>
      <c r="Y113" s="410"/>
      <c r="Z113" s="410"/>
      <c r="AA113" s="65"/>
      <c r="AB113" s="65"/>
      <c r="AC113" s="82"/>
    </row>
    <row r="114" spans="1:68" ht="14.25" customHeight="1" x14ac:dyDescent="0.25">
      <c r="A114" s="411" t="s">
        <v>153</v>
      </c>
      <c r="B114" s="411"/>
      <c r="C114" s="411"/>
      <c r="D114" s="411"/>
      <c r="E114" s="411"/>
      <c r="F114" s="411"/>
      <c r="G114" s="411"/>
      <c r="H114" s="411"/>
      <c r="I114" s="411"/>
      <c r="J114" s="411"/>
      <c r="K114" s="411"/>
      <c r="L114" s="411"/>
      <c r="M114" s="411"/>
      <c r="N114" s="411"/>
      <c r="O114" s="411"/>
      <c r="P114" s="411"/>
      <c r="Q114" s="411"/>
      <c r="R114" s="411"/>
      <c r="S114" s="411"/>
      <c r="T114" s="411"/>
      <c r="U114" s="411"/>
      <c r="V114" s="411"/>
      <c r="W114" s="411"/>
      <c r="X114" s="411"/>
      <c r="Y114" s="411"/>
      <c r="Z114" s="411"/>
      <c r="AA114" s="66"/>
      <c r="AB114" s="66"/>
      <c r="AC114" s="83"/>
    </row>
    <row r="115" spans="1:68" ht="27" customHeight="1" x14ac:dyDescent="0.25">
      <c r="A115" s="63" t="s">
        <v>230</v>
      </c>
      <c r="B115" s="63" t="s">
        <v>231</v>
      </c>
      <c r="C115" s="36">
        <v>4301135533</v>
      </c>
      <c r="D115" s="412">
        <v>4607111034014</v>
      </c>
      <c r="E115" s="412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97</v>
      </c>
      <c r="L115" s="37" t="s">
        <v>191</v>
      </c>
      <c r="M115" s="38" t="s">
        <v>86</v>
      </c>
      <c r="N115" s="38"/>
      <c r="O115" s="37">
        <v>180</v>
      </c>
      <c r="P115" s="46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3" t="s">
        <v>232</v>
      </c>
      <c r="AG115" s="81"/>
      <c r="AJ115" s="87" t="s">
        <v>192</v>
      </c>
      <c r="AK115" s="87">
        <v>70</v>
      </c>
      <c r="BB115" s="174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4301135532</v>
      </c>
      <c r="D116" s="412">
        <v>4607111033994</v>
      </c>
      <c r="E116" s="412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97</v>
      </c>
      <c r="L116" s="37" t="s">
        <v>191</v>
      </c>
      <c r="M116" s="38" t="s">
        <v>86</v>
      </c>
      <c r="N116" s="38"/>
      <c r="O116" s="37">
        <v>180</v>
      </c>
      <c r="P116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5" t="s">
        <v>176</v>
      </c>
      <c r="AG116" s="81"/>
      <c r="AJ116" s="87" t="s">
        <v>192</v>
      </c>
      <c r="AK116" s="87">
        <v>70</v>
      </c>
      <c r="BB116" s="176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419"/>
      <c r="B117" s="419"/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19"/>
      <c r="N117" s="419"/>
      <c r="O117" s="420"/>
      <c r="P117" s="416" t="s">
        <v>40</v>
      </c>
      <c r="Q117" s="417"/>
      <c r="R117" s="417"/>
      <c r="S117" s="417"/>
      <c r="T117" s="417"/>
      <c r="U117" s="417"/>
      <c r="V117" s="418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410" t="s">
        <v>235</v>
      </c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0"/>
      <c r="N119" s="410"/>
      <c r="O119" s="410"/>
      <c r="P119" s="410"/>
      <c r="Q119" s="410"/>
      <c r="R119" s="410"/>
      <c r="S119" s="410"/>
      <c r="T119" s="410"/>
      <c r="U119" s="410"/>
      <c r="V119" s="410"/>
      <c r="W119" s="410"/>
      <c r="X119" s="410"/>
      <c r="Y119" s="410"/>
      <c r="Z119" s="410"/>
      <c r="AA119" s="65"/>
      <c r="AB119" s="65"/>
      <c r="AC119" s="82"/>
    </row>
    <row r="120" spans="1:68" ht="14.25" customHeight="1" x14ac:dyDescent="0.25">
      <c r="A120" s="411" t="s">
        <v>153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236</v>
      </c>
      <c r="B121" s="63" t="s">
        <v>237</v>
      </c>
      <c r="C121" s="36">
        <v>4301135311</v>
      </c>
      <c r="D121" s="412">
        <v>4607111039095</v>
      </c>
      <c r="E121" s="412"/>
      <c r="F121" s="62">
        <v>0.25</v>
      </c>
      <c r="G121" s="37">
        <v>12</v>
      </c>
      <c r="H121" s="62">
        <v>3</v>
      </c>
      <c r="I121" s="62">
        <v>3.7480000000000002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7" t="s">
        <v>238</v>
      </c>
      <c r="AG121" s="81"/>
      <c r="AJ121" s="87" t="s">
        <v>89</v>
      </c>
      <c r="AK121" s="87">
        <v>1</v>
      </c>
      <c r="BB121" s="178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4301135534</v>
      </c>
      <c r="D122" s="412">
        <v>4607111034199</v>
      </c>
      <c r="E122" s="41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414"/>
      <c r="R122" s="414"/>
      <c r="S122" s="414"/>
      <c r="T122" s="41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9" t="s">
        <v>241</v>
      </c>
      <c r="AG122" s="81"/>
      <c r="AJ122" s="87" t="s">
        <v>89</v>
      </c>
      <c r="AK122" s="87">
        <v>1</v>
      </c>
      <c r="BB122" s="180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20"/>
      <c r="P124" s="416" t="s">
        <v>40</v>
      </c>
      <c r="Q124" s="417"/>
      <c r="R124" s="417"/>
      <c r="S124" s="417"/>
      <c r="T124" s="417"/>
      <c r="U124" s="417"/>
      <c r="V124" s="418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410" t="s">
        <v>242</v>
      </c>
      <c r="B125" s="410"/>
      <c r="C125" s="410"/>
      <c r="D125" s="410"/>
      <c r="E125" s="410"/>
      <c r="F125" s="410"/>
      <c r="G125" s="410"/>
      <c r="H125" s="410"/>
      <c r="I125" s="410"/>
      <c r="J125" s="410"/>
      <c r="K125" s="410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410"/>
      <c r="AA125" s="65"/>
      <c r="AB125" s="65"/>
      <c r="AC125" s="82"/>
    </row>
    <row r="126" spans="1:68" ht="14.25" customHeight="1" x14ac:dyDescent="0.25">
      <c r="A126" s="411" t="s">
        <v>153</v>
      </c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66"/>
      <c r="AB126" s="66"/>
      <c r="AC126" s="83"/>
    </row>
    <row r="127" spans="1:68" ht="27" customHeight="1" x14ac:dyDescent="0.25">
      <c r="A127" s="63" t="s">
        <v>243</v>
      </c>
      <c r="B127" s="63" t="s">
        <v>244</v>
      </c>
      <c r="C127" s="36">
        <v>4301135275</v>
      </c>
      <c r="D127" s="412">
        <v>4607111034380</v>
      </c>
      <c r="E127" s="412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97</v>
      </c>
      <c r="L127" s="37" t="s">
        <v>137</v>
      </c>
      <c r="M127" s="38" t="s">
        <v>86</v>
      </c>
      <c r="N127" s="38"/>
      <c r="O127" s="37">
        <v>180</v>
      </c>
      <c r="P127" s="46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1" t="s">
        <v>245</v>
      </c>
      <c r="AG127" s="81"/>
      <c r="AJ127" s="87" t="s">
        <v>138</v>
      </c>
      <c r="AK127" s="87">
        <v>14</v>
      </c>
      <c r="BB127" s="182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246</v>
      </c>
      <c r="B128" s="63" t="s">
        <v>247</v>
      </c>
      <c r="C128" s="36">
        <v>4301135277</v>
      </c>
      <c r="D128" s="412">
        <v>4607111034397</v>
      </c>
      <c r="E128" s="412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97</v>
      </c>
      <c r="L128" s="37" t="s">
        <v>137</v>
      </c>
      <c r="M128" s="38" t="s">
        <v>86</v>
      </c>
      <c r="N128" s="38"/>
      <c r="O128" s="37">
        <v>180</v>
      </c>
      <c r="P128" s="46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14"/>
      <c r="R128" s="414"/>
      <c r="S128" s="414"/>
      <c r="T128" s="41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3" t="s">
        <v>232</v>
      </c>
      <c r="AG128" s="81"/>
      <c r="AJ128" s="87" t="s">
        <v>138</v>
      </c>
      <c r="AK128" s="87">
        <v>14</v>
      </c>
      <c r="BB128" s="184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20"/>
      <c r="P130" s="416" t="s">
        <v>40</v>
      </c>
      <c r="Q130" s="417"/>
      <c r="R130" s="417"/>
      <c r="S130" s="417"/>
      <c r="T130" s="417"/>
      <c r="U130" s="417"/>
      <c r="V130" s="418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0" t="s">
        <v>248</v>
      </c>
      <c r="B131" s="410"/>
      <c r="C131" s="410"/>
      <c r="D131" s="410"/>
      <c r="E131" s="410"/>
      <c r="F131" s="410"/>
      <c r="G131" s="410"/>
      <c r="H131" s="410"/>
      <c r="I131" s="410"/>
      <c r="J131" s="410"/>
      <c r="K131" s="410"/>
      <c r="L131" s="410"/>
      <c r="M131" s="410"/>
      <c r="N131" s="410"/>
      <c r="O131" s="410"/>
      <c r="P131" s="410"/>
      <c r="Q131" s="410"/>
      <c r="R131" s="410"/>
      <c r="S131" s="410"/>
      <c r="T131" s="410"/>
      <c r="U131" s="410"/>
      <c r="V131" s="410"/>
      <c r="W131" s="410"/>
      <c r="X131" s="410"/>
      <c r="Y131" s="410"/>
      <c r="Z131" s="410"/>
      <c r="AA131" s="65"/>
      <c r="AB131" s="65"/>
      <c r="AC131" s="82"/>
    </row>
    <row r="132" spans="1:68" ht="14.25" customHeight="1" x14ac:dyDescent="0.25">
      <c r="A132" s="411" t="s">
        <v>153</v>
      </c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  <c r="X132" s="411"/>
      <c r="Y132" s="411"/>
      <c r="Z132" s="411"/>
      <c r="AA132" s="66"/>
      <c r="AB132" s="66"/>
      <c r="AC132" s="83"/>
    </row>
    <row r="133" spans="1:68" ht="27" customHeight="1" x14ac:dyDescent="0.25">
      <c r="A133" s="63" t="s">
        <v>249</v>
      </c>
      <c r="B133" s="63" t="s">
        <v>250</v>
      </c>
      <c r="C133" s="36">
        <v>4301135570</v>
      </c>
      <c r="D133" s="412">
        <v>4607111035806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68" t="s">
        <v>251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5" t="s">
        <v>252</v>
      </c>
      <c r="AG133" s="81"/>
      <c r="AJ133" s="87" t="s">
        <v>89</v>
      </c>
      <c r="AK133" s="87">
        <v>1</v>
      </c>
      <c r="BB133" s="186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253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153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16.5" customHeight="1" x14ac:dyDescent="0.25">
      <c r="A138" s="63" t="s">
        <v>254</v>
      </c>
      <c r="B138" s="63" t="s">
        <v>255</v>
      </c>
      <c r="C138" s="36">
        <v>4301135596</v>
      </c>
      <c r="D138" s="412">
        <v>4607111039613</v>
      </c>
      <c r="E138" s="412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87" t="s">
        <v>238</v>
      </c>
      <c r="AG138" s="81"/>
      <c r="AJ138" s="87" t="s">
        <v>89</v>
      </c>
      <c r="AK138" s="87">
        <v>1</v>
      </c>
      <c r="BB138" s="188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9"/>
      <c r="B139" s="419"/>
      <c r="C139" s="419"/>
      <c r="D139" s="419"/>
      <c r="E139" s="419"/>
      <c r="F139" s="419"/>
      <c r="G139" s="419"/>
      <c r="H139" s="419"/>
      <c r="I139" s="419"/>
      <c r="J139" s="419"/>
      <c r="K139" s="419"/>
      <c r="L139" s="419"/>
      <c r="M139" s="419"/>
      <c r="N139" s="419"/>
      <c r="O139" s="420"/>
      <c r="P139" s="416" t="s">
        <v>40</v>
      </c>
      <c r="Q139" s="417"/>
      <c r="R139" s="417"/>
      <c r="S139" s="417"/>
      <c r="T139" s="417"/>
      <c r="U139" s="417"/>
      <c r="V139" s="418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10" t="s">
        <v>256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410"/>
      <c r="Z141" s="410"/>
      <c r="AA141" s="65"/>
      <c r="AB141" s="65"/>
      <c r="AC141" s="82"/>
    </row>
    <row r="142" spans="1:68" ht="14.25" customHeight="1" x14ac:dyDescent="0.25">
      <c r="A142" s="411" t="s">
        <v>257</v>
      </c>
      <c r="B142" s="411"/>
      <c r="C142" s="411"/>
      <c r="D142" s="411"/>
      <c r="E142" s="411"/>
      <c r="F142" s="411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66"/>
      <c r="AB142" s="66"/>
      <c r="AC142" s="83"/>
    </row>
    <row r="143" spans="1:68" ht="27" customHeight="1" x14ac:dyDescent="0.25">
      <c r="A143" s="63" t="s">
        <v>258</v>
      </c>
      <c r="B143" s="63" t="s">
        <v>259</v>
      </c>
      <c r="C143" s="36">
        <v>4301071054</v>
      </c>
      <c r="D143" s="412">
        <v>4607111035639</v>
      </c>
      <c r="E143" s="412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261</v>
      </c>
      <c r="L143" s="37" t="s">
        <v>88</v>
      </c>
      <c r="M143" s="38" t="s">
        <v>86</v>
      </c>
      <c r="N143" s="38"/>
      <c r="O143" s="37">
        <v>180</v>
      </c>
      <c r="P143" s="4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414"/>
      <c r="R143" s="414"/>
      <c r="S143" s="414"/>
      <c r="T143" s="415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89" t="s">
        <v>260</v>
      </c>
      <c r="AG143" s="81"/>
      <c r="AJ143" s="87" t="s">
        <v>89</v>
      </c>
      <c r="AK143" s="87">
        <v>1</v>
      </c>
      <c r="BB143" s="19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262</v>
      </c>
      <c r="B144" s="63" t="s">
        <v>263</v>
      </c>
      <c r="C144" s="36">
        <v>4301135540</v>
      </c>
      <c r="D144" s="412">
        <v>4607111035646</v>
      </c>
      <c r="E144" s="412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261</v>
      </c>
      <c r="L144" s="37" t="s">
        <v>88</v>
      </c>
      <c r="M144" s="38" t="s">
        <v>86</v>
      </c>
      <c r="N144" s="38"/>
      <c r="O144" s="37">
        <v>180</v>
      </c>
      <c r="P144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1" t="s">
        <v>260</v>
      </c>
      <c r="AG144" s="81"/>
      <c r="AJ144" s="87" t="s">
        <v>89</v>
      </c>
      <c r="AK144" s="87">
        <v>1</v>
      </c>
      <c r="BB144" s="192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264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153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27" customHeight="1" x14ac:dyDescent="0.25">
      <c r="A149" s="63" t="s">
        <v>265</v>
      </c>
      <c r="B149" s="63" t="s">
        <v>266</v>
      </c>
      <c r="C149" s="36">
        <v>4301135281</v>
      </c>
      <c r="D149" s="412">
        <v>4607111036568</v>
      </c>
      <c r="E149" s="412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3" t="s">
        <v>267</v>
      </c>
      <c r="AG149" s="81"/>
      <c r="AJ149" s="87" t="s">
        <v>89</v>
      </c>
      <c r="AK149" s="87">
        <v>1</v>
      </c>
      <c r="BB149" s="194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409" t="s">
        <v>268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54"/>
      <c r="AB152" s="54"/>
      <c r="AC152" s="54"/>
    </row>
    <row r="153" spans="1:68" ht="16.5" customHeight="1" x14ac:dyDescent="0.25">
      <c r="A153" s="410" t="s">
        <v>269</v>
      </c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0"/>
      <c r="M153" s="410"/>
      <c r="N153" s="410"/>
      <c r="O153" s="410"/>
      <c r="P153" s="410"/>
      <c r="Q153" s="410"/>
      <c r="R153" s="410"/>
      <c r="S153" s="410"/>
      <c r="T153" s="410"/>
      <c r="U153" s="410"/>
      <c r="V153" s="410"/>
      <c r="W153" s="410"/>
      <c r="X153" s="410"/>
      <c r="Y153" s="410"/>
      <c r="Z153" s="410"/>
      <c r="AA153" s="65"/>
      <c r="AB153" s="65"/>
      <c r="AC153" s="82"/>
    </row>
    <row r="154" spans="1:68" ht="14.25" customHeight="1" x14ac:dyDescent="0.25">
      <c r="A154" s="411" t="s">
        <v>153</v>
      </c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66"/>
      <c r="AB154" s="66"/>
      <c r="AC154" s="83"/>
    </row>
    <row r="155" spans="1:68" ht="27" customHeight="1" x14ac:dyDescent="0.25">
      <c r="A155" s="63" t="s">
        <v>270</v>
      </c>
      <c r="B155" s="63" t="s">
        <v>271</v>
      </c>
      <c r="C155" s="36">
        <v>4301135317</v>
      </c>
      <c r="D155" s="412">
        <v>4607111039057</v>
      </c>
      <c r="E155" s="412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169</v>
      </c>
      <c r="L155" s="37" t="s">
        <v>88</v>
      </c>
      <c r="M155" s="38" t="s">
        <v>86</v>
      </c>
      <c r="N155" s="38"/>
      <c r="O155" s="37">
        <v>180</v>
      </c>
      <c r="P155" s="473" t="s">
        <v>272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5" t="s">
        <v>238</v>
      </c>
      <c r="AG155" s="81"/>
      <c r="AJ155" s="87" t="s">
        <v>89</v>
      </c>
      <c r="AK155" s="87">
        <v>1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273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82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16.5" customHeight="1" x14ac:dyDescent="0.25">
      <c r="A160" s="63" t="s">
        <v>274</v>
      </c>
      <c r="B160" s="63" t="s">
        <v>275</v>
      </c>
      <c r="C160" s="36">
        <v>4301071062</v>
      </c>
      <c r="D160" s="412">
        <v>4607111036384</v>
      </c>
      <c r="E160" s="412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74" t="s">
        <v>276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97" t="s">
        <v>277</v>
      </c>
      <c r="AG160" s="81"/>
      <c r="AJ160" s="87" t="s">
        <v>89</v>
      </c>
      <c r="AK160" s="87">
        <v>1</v>
      </c>
      <c r="BB160" s="19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278</v>
      </c>
      <c r="B161" s="63" t="s">
        <v>279</v>
      </c>
      <c r="C161" s="36">
        <v>4301071056</v>
      </c>
      <c r="D161" s="412">
        <v>4640242180250</v>
      </c>
      <c r="E161" s="412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75" t="s">
        <v>280</v>
      </c>
      <c r="Q161" s="414"/>
      <c r="R161" s="414"/>
      <c r="S161" s="414"/>
      <c r="T161" s="415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99" t="s">
        <v>281</v>
      </c>
      <c r="AG161" s="81"/>
      <c r="AJ161" s="87" t="s">
        <v>89</v>
      </c>
      <c r="AK161" s="87">
        <v>1</v>
      </c>
      <c r="BB161" s="20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282</v>
      </c>
      <c r="B162" s="63" t="s">
        <v>283</v>
      </c>
      <c r="C162" s="36">
        <v>4301071050</v>
      </c>
      <c r="D162" s="412">
        <v>4607111036216</v>
      </c>
      <c r="E162" s="412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137</v>
      </c>
      <c r="M162" s="38" t="s">
        <v>86</v>
      </c>
      <c r="N162" s="38"/>
      <c r="O162" s="37">
        <v>180</v>
      </c>
      <c r="P162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414"/>
      <c r="R162" s="414"/>
      <c r="S162" s="414"/>
      <c r="T162" s="41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1" t="s">
        <v>284</v>
      </c>
      <c r="AG162" s="81"/>
      <c r="AJ162" s="87" t="s">
        <v>138</v>
      </c>
      <c r="AK162" s="87">
        <v>12</v>
      </c>
      <c r="BB162" s="20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4301071061</v>
      </c>
      <c r="D163" s="412">
        <v>4607111036278</v>
      </c>
      <c r="E163" s="412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414"/>
      <c r="R163" s="414"/>
      <c r="S163" s="414"/>
      <c r="T163" s="41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3" t="s">
        <v>287</v>
      </c>
      <c r="AG163" s="81"/>
      <c r="AJ163" s="87" t="s">
        <v>89</v>
      </c>
      <c r="AK163" s="87">
        <v>1</v>
      </c>
      <c r="BB163" s="204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20"/>
      <c r="P164" s="416" t="s">
        <v>40</v>
      </c>
      <c r="Q164" s="417"/>
      <c r="R164" s="417"/>
      <c r="S164" s="417"/>
      <c r="T164" s="417"/>
      <c r="U164" s="417"/>
      <c r="V164" s="418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419"/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20"/>
      <c r="P165" s="416" t="s">
        <v>40</v>
      </c>
      <c r="Q165" s="417"/>
      <c r="R165" s="417"/>
      <c r="S165" s="417"/>
      <c r="T165" s="417"/>
      <c r="U165" s="417"/>
      <c r="V165" s="418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411" t="s">
        <v>288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6"/>
      <c r="AB166" s="66"/>
      <c r="AC166" s="83"/>
    </row>
    <row r="167" spans="1:68" ht="27" customHeight="1" x14ac:dyDescent="0.25">
      <c r="A167" s="63" t="s">
        <v>289</v>
      </c>
      <c r="B167" s="63" t="s">
        <v>290</v>
      </c>
      <c r="C167" s="36">
        <v>4301080153</v>
      </c>
      <c r="D167" s="412">
        <v>4607111036827</v>
      </c>
      <c r="E167" s="412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414"/>
      <c r="R167" s="414"/>
      <c r="S167" s="414"/>
      <c r="T167" s="41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291</v>
      </c>
      <c r="AG167" s="81"/>
      <c r="AJ167" s="87" t="s">
        <v>89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4301080154</v>
      </c>
      <c r="D168" s="412">
        <v>4607111036834</v>
      </c>
      <c r="E168" s="412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7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414"/>
      <c r="R168" s="414"/>
      <c r="S168" s="414"/>
      <c r="T168" s="41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291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9"/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19"/>
      <c r="N169" s="419"/>
      <c r="O169" s="420"/>
      <c r="P169" s="416" t="s">
        <v>40</v>
      </c>
      <c r="Q169" s="417"/>
      <c r="R169" s="417"/>
      <c r="S169" s="417"/>
      <c r="T169" s="417"/>
      <c r="U169" s="417"/>
      <c r="V169" s="418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419"/>
      <c r="B170" s="419"/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20"/>
      <c r="P170" s="416" t="s">
        <v>40</v>
      </c>
      <c r="Q170" s="417"/>
      <c r="R170" s="417"/>
      <c r="S170" s="417"/>
      <c r="T170" s="417"/>
      <c r="U170" s="417"/>
      <c r="V170" s="418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409" t="s">
        <v>294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54"/>
      <c r="AB171" s="54"/>
      <c r="AC171" s="54"/>
    </row>
    <row r="172" spans="1:68" ht="16.5" customHeight="1" x14ac:dyDescent="0.25">
      <c r="A172" s="410" t="s">
        <v>295</v>
      </c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0"/>
      <c r="M172" s="410"/>
      <c r="N172" s="410"/>
      <c r="O172" s="410"/>
      <c r="P172" s="410"/>
      <c r="Q172" s="410"/>
      <c r="R172" s="410"/>
      <c r="S172" s="410"/>
      <c r="T172" s="410"/>
      <c r="U172" s="410"/>
      <c r="V172" s="410"/>
      <c r="W172" s="410"/>
      <c r="X172" s="410"/>
      <c r="Y172" s="410"/>
      <c r="Z172" s="410"/>
      <c r="AA172" s="65"/>
      <c r="AB172" s="65"/>
      <c r="AC172" s="82"/>
    </row>
    <row r="173" spans="1:68" ht="14.25" customHeight="1" x14ac:dyDescent="0.25">
      <c r="A173" s="411" t="s">
        <v>91</v>
      </c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66"/>
      <c r="AB173" s="66"/>
      <c r="AC173" s="83"/>
    </row>
    <row r="174" spans="1:68" ht="27" customHeight="1" x14ac:dyDescent="0.25">
      <c r="A174" s="63" t="s">
        <v>296</v>
      </c>
      <c r="B174" s="63" t="s">
        <v>297</v>
      </c>
      <c r="C174" s="36">
        <v>4301132097</v>
      </c>
      <c r="D174" s="412">
        <v>4607111035721</v>
      </c>
      <c r="E174" s="412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97</v>
      </c>
      <c r="L174" s="37" t="s">
        <v>137</v>
      </c>
      <c r="M174" s="38" t="s">
        <v>86</v>
      </c>
      <c r="N174" s="38"/>
      <c r="O174" s="37">
        <v>365</v>
      </c>
      <c r="P174" s="48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09" t="s">
        <v>298</v>
      </c>
      <c r="AG174" s="81"/>
      <c r="AJ174" s="87" t="s">
        <v>138</v>
      </c>
      <c r="AK174" s="87">
        <v>14</v>
      </c>
      <c r="BB174" s="210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4301132100</v>
      </c>
      <c r="D175" s="412">
        <v>4607111035691</v>
      </c>
      <c r="E175" s="412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97</v>
      </c>
      <c r="L175" s="37" t="s">
        <v>137</v>
      </c>
      <c r="M175" s="38" t="s">
        <v>86</v>
      </c>
      <c r="N175" s="38"/>
      <c r="O175" s="37">
        <v>365</v>
      </c>
      <c r="P175" s="4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414"/>
      <c r="R175" s="414"/>
      <c r="S175" s="414"/>
      <c r="T175" s="41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1" t="s">
        <v>301</v>
      </c>
      <c r="AG175" s="81"/>
      <c r="AJ175" s="87" t="s">
        <v>138</v>
      </c>
      <c r="AK175" s="87">
        <v>14</v>
      </c>
      <c r="BB175" s="212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4301132079</v>
      </c>
      <c r="D176" s="412">
        <v>4607111038487</v>
      </c>
      <c r="E176" s="412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97</v>
      </c>
      <c r="L176" s="37" t="s">
        <v>137</v>
      </c>
      <c r="M176" s="38" t="s">
        <v>86</v>
      </c>
      <c r="N176" s="38"/>
      <c r="O176" s="37">
        <v>180</v>
      </c>
      <c r="P176" s="48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414"/>
      <c r="R176" s="414"/>
      <c r="S176" s="414"/>
      <c r="T176" s="41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3" t="s">
        <v>304</v>
      </c>
      <c r="AG176" s="81"/>
      <c r="AJ176" s="87" t="s">
        <v>138</v>
      </c>
      <c r="AK176" s="87">
        <v>14</v>
      </c>
      <c r="BB176" s="214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20"/>
      <c r="P177" s="416" t="s">
        <v>40</v>
      </c>
      <c r="Q177" s="417"/>
      <c r="R177" s="417"/>
      <c r="S177" s="417"/>
      <c r="T177" s="417"/>
      <c r="U177" s="417"/>
      <c r="V177" s="418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19"/>
      <c r="B178" s="419"/>
      <c r="C178" s="419"/>
      <c r="D178" s="419"/>
      <c r="E178" s="419"/>
      <c r="F178" s="419"/>
      <c r="G178" s="419"/>
      <c r="H178" s="419"/>
      <c r="I178" s="419"/>
      <c r="J178" s="419"/>
      <c r="K178" s="419"/>
      <c r="L178" s="419"/>
      <c r="M178" s="419"/>
      <c r="N178" s="419"/>
      <c r="O178" s="420"/>
      <c r="P178" s="416" t="s">
        <v>40</v>
      </c>
      <c r="Q178" s="417"/>
      <c r="R178" s="417"/>
      <c r="S178" s="417"/>
      <c r="T178" s="417"/>
      <c r="U178" s="417"/>
      <c r="V178" s="418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411" t="s">
        <v>305</v>
      </c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11"/>
      <c r="O179" s="41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66"/>
      <c r="AB179" s="66"/>
      <c r="AC179" s="83"/>
    </row>
    <row r="180" spans="1:68" ht="27" customHeight="1" x14ac:dyDescent="0.25">
      <c r="A180" s="63" t="s">
        <v>306</v>
      </c>
      <c r="B180" s="63" t="s">
        <v>307</v>
      </c>
      <c r="C180" s="36">
        <v>4301051855</v>
      </c>
      <c r="D180" s="412">
        <v>4680115885875</v>
      </c>
      <c r="E180" s="412"/>
      <c r="F180" s="62">
        <v>1</v>
      </c>
      <c r="G180" s="37">
        <v>9</v>
      </c>
      <c r="H180" s="62">
        <v>9</v>
      </c>
      <c r="I180" s="62">
        <v>9.4350000000000005</v>
      </c>
      <c r="J180" s="37">
        <v>64</v>
      </c>
      <c r="K180" s="37" t="s">
        <v>312</v>
      </c>
      <c r="L180" s="37" t="s">
        <v>88</v>
      </c>
      <c r="M180" s="38" t="s">
        <v>311</v>
      </c>
      <c r="N180" s="38"/>
      <c r="O180" s="37">
        <v>365</v>
      </c>
      <c r="P180" s="483" t="s">
        <v>308</v>
      </c>
      <c r="Q180" s="414"/>
      <c r="R180" s="414"/>
      <c r="S180" s="414"/>
      <c r="T180" s="415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IFERROR(IF(X180="","",X180*0.01898),"")</f>
        <v>0</v>
      </c>
      <c r="AA180" s="68" t="s">
        <v>46</v>
      </c>
      <c r="AB180" s="69" t="s">
        <v>46</v>
      </c>
      <c r="AC180" s="215" t="s">
        <v>309</v>
      </c>
      <c r="AG180" s="81"/>
      <c r="AJ180" s="87" t="s">
        <v>89</v>
      </c>
      <c r="AK180" s="87">
        <v>1</v>
      </c>
      <c r="BB180" s="216" t="s">
        <v>310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19"/>
      <c r="B182" s="419"/>
      <c r="C182" s="419"/>
      <c r="D182" s="419"/>
      <c r="E182" s="419"/>
      <c r="F182" s="419"/>
      <c r="G182" s="419"/>
      <c r="H182" s="419"/>
      <c r="I182" s="419"/>
      <c r="J182" s="419"/>
      <c r="K182" s="419"/>
      <c r="L182" s="419"/>
      <c r="M182" s="419"/>
      <c r="N182" s="419"/>
      <c r="O182" s="420"/>
      <c r="P182" s="416" t="s">
        <v>40</v>
      </c>
      <c r="Q182" s="417"/>
      <c r="R182" s="417"/>
      <c r="S182" s="417"/>
      <c r="T182" s="417"/>
      <c r="U182" s="417"/>
      <c r="V182" s="418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6.5" customHeight="1" x14ac:dyDescent="0.25">
      <c r="A183" s="410" t="s">
        <v>313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313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314</v>
      </c>
      <c r="B185" s="63" t="s">
        <v>315</v>
      </c>
      <c r="C185" s="36">
        <v>4301133002</v>
      </c>
      <c r="D185" s="412">
        <v>4607111035783</v>
      </c>
      <c r="E185" s="412"/>
      <c r="F185" s="62">
        <v>0.2</v>
      </c>
      <c r="G185" s="37">
        <v>8</v>
      </c>
      <c r="H185" s="62">
        <v>1.6</v>
      </c>
      <c r="I185" s="62">
        <v>2.12</v>
      </c>
      <c r="J185" s="37">
        <v>72</v>
      </c>
      <c r="K185" s="37" t="s">
        <v>261</v>
      </c>
      <c r="L185" s="37" t="s">
        <v>88</v>
      </c>
      <c r="M185" s="38" t="s">
        <v>86</v>
      </c>
      <c r="N185" s="38"/>
      <c r="O185" s="37">
        <v>180</v>
      </c>
      <c r="P185" s="4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IFERROR(IF(X185="","",X185*0.01157),"")</f>
        <v>0</v>
      </c>
      <c r="AA185" s="68" t="s">
        <v>46</v>
      </c>
      <c r="AB185" s="69" t="s">
        <v>46</v>
      </c>
      <c r="AC185" s="217" t="s">
        <v>316</v>
      </c>
      <c r="AG185" s="81"/>
      <c r="AJ185" s="87" t="s">
        <v>89</v>
      </c>
      <c r="AK185" s="87">
        <v>1</v>
      </c>
      <c r="BB185" s="218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9"/>
      <c r="B186" s="419"/>
      <c r="C186" s="419"/>
      <c r="D186" s="419"/>
      <c r="E186" s="419"/>
      <c r="F186" s="419"/>
      <c r="G186" s="419"/>
      <c r="H186" s="419"/>
      <c r="I186" s="419"/>
      <c r="J186" s="419"/>
      <c r="K186" s="419"/>
      <c r="L186" s="419"/>
      <c r="M186" s="419"/>
      <c r="N186" s="419"/>
      <c r="O186" s="420"/>
      <c r="P186" s="416" t="s">
        <v>40</v>
      </c>
      <c r="Q186" s="417"/>
      <c r="R186" s="417"/>
      <c r="S186" s="417"/>
      <c r="T186" s="417"/>
      <c r="U186" s="417"/>
      <c r="V186" s="418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19"/>
      <c r="B187" s="419"/>
      <c r="C187" s="419"/>
      <c r="D187" s="419"/>
      <c r="E187" s="419"/>
      <c r="F187" s="419"/>
      <c r="G187" s="419"/>
      <c r="H187" s="419"/>
      <c r="I187" s="419"/>
      <c r="J187" s="419"/>
      <c r="K187" s="419"/>
      <c r="L187" s="419"/>
      <c r="M187" s="419"/>
      <c r="N187" s="419"/>
      <c r="O187" s="420"/>
      <c r="P187" s="416" t="s">
        <v>40</v>
      </c>
      <c r="Q187" s="417"/>
      <c r="R187" s="417"/>
      <c r="S187" s="417"/>
      <c r="T187" s="417"/>
      <c r="U187" s="417"/>
      <c r="V187" s="418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27.75" customHeight="1" x14ac:dyDescent="0.2">
      <c r="A188" s="409" t="s">
        <v>317</v>
      </c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54"/>
      <c r="AB188" s="54"/>
      <c r="AC188" s="54"/>
    </row>
    <row r="189" spans="1:68" ht="16.5" customHeight="1" x14ac:dyDescent="0.25">
      <c r="A189" s="410" t="s">
        <v>318</v>
      </c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0"/>
      <c r="M189" s="410"/>
      <c r="N189" s="410"/>
      <c r="O189" s="410"/>
      <c r="P189" s="410"/>
      <c r="Q189" s="410"/>
      <c r="R189" s="410"/>
      <c r="S189" s="410"/>
      <c r="T189" s="410"/>
      <c r="U189" s="410"/>
      <c r="V189" s="410"/>
      <c r="W189" s="410"/>
      <c r="X189" s="410"/>
      <c r="Y189" s="410"/>
      <c r="Z189" s="410"/>
      <c r="AA189" s="65"/>
      <c r="AB189" s="65"/>
      <c r="AC189" s="82"/>
    </row>
    <row r="190" spans="1:68" ht="14.25" customHeight="1" x14ac:dyDescent="0.25">
      <c r="A190" s="411" t="s">
        <v>153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4301135707</v>
      </c>
      <c r="D191" s="412">
        <v>4620207490198</v>
      </c>
      <c r="E191" s="412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9" t="s">
        <v>321</v>
      </c>
      <c r="AG191" s="81"/>
      <c r="AJ191" s="87" t="s">
        <v>89</v>
      </c>
      <c r="AK191" s="87">
        <v>1</v>
      </c>
      <c r="BB191" s="220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4301135719</v>
      </c>
      <c r="D192" s="412">
        <v>4620207490235</v>
      </c>
      <c r="E192" s="412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414"/>
      <c r="R192" s="414"/>
      <c r="S192" s="414"/>
      <c r="T192" s="41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1" t="s">
        <v>324</v>
      </c>
      <c r="AG192" s="81"/>
      <c r="AJ192" s="87" t="s">
        <v>89</v>
      </c>
      <c r="AK192" s="87">
        <v>1</v>
      </c>
      <c r="BB192" s="222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4301135697</v>
      </c>
      <c r="D193" s="412">
        <v>4620207490259</v>
      </c>
      <c r="E193" s="41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414"/>
      <c r="R193" s="414"/>
      <c r="S193" s="414"/>
      <c r="T193" s="41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3" t="s">
        <v>321</v>
      </c>
      <c r="AG193" s="81"/>
      <c r="AJ193" s="87" t="s">
        <v>89</v>
      </c>
      <c r="AK193" s="87">
        <v>1</v>
      </c>
      <c r="BB193" s="224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4301135681</v>
      </c>
      <c r="D194" s="412">
        <v>4620207490143</v>
      </c>
      <c r="E194" s="412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8" t="s">
        <v>329</v>
      </c>
      <c r="Q194" s="414"/>
      <c r="R194" s="414"/>
      <c r="S194" s="414"/>
      <c r="T194" s="41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5" t="s">
        <v>330</v>
      </c>
      <c r="AG194" s="81"/>
      <c r="AJ194" s="87" t="s">
        <v>89</v>
      </c>
      <c r="AK194" s="87">
        <v>1</v>
      </c>
      <c r="BB194" s="226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9"/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20"/>
      <c r="P195" s="416" t="s">
        <v>40</v>
      </c>
      <c r="Q195" s="417"/>
      <c r="R195" s="417"/>
      <c r="S195" s="417"/>
      <c r="T195" s="417"/>
      <c r="U195" s="417"/>
      <c r="V195" s="418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419"/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19"/>
      <c r="N196" s="419"/>
      <c r="O196" s="420"/>
      <c r="P196" s="416" t="s">
        <v>40</v>
      </c>
      <c r="Q196" s="417"/>
      <c r="R196" s="417"/>
      <c r="S196" s="417"/>
      <c r="T196" s="417"/>
      <c r="U196" s="417"/>
      <c r="V196" s="418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410" t="s">
        <v>331</v>
      </c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0"/>
      <c r="M197" s="410"/>
      <c r="N197" s="410"/>
      <c r="O197" s="410"/>
      <c r="P197" s="410"/>
      <c r="Q197" s="410"/>
      <c r="R197" s="410"/>
      <c r="S197" s="410"/>
      <c r="T197" s="410"/>
      <c r="U197" s="410"/>
      <c r="V197" s="410"/>
      <c r="W197" s="410"/>
      <c r="X197" s="410"/>
      <c r="Y197" s="410"/>
      <c r="Z197" s="410"/>
      <c r="AA197" s="65"/>
      <c r="AB197" s="65"/>
      <c r="AC197" s="82"/>
    </row>
    <row r="198" spans="1:68" ht="14.25" customHeight="1" x14ac:dyDescent="0.25">
      <c r="A198" s="411" t="s">
        <v>82</v>
      </c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66"/>
      <c r="AB198" s="66"/>
      <c r="AC198" s="83"/>
    </row>
    <row r="199" spans="1:68" ht="16.5" customHeight="1" x14ac:dyDescent="0.25">
      <c r="A199" s="63" t="s">
        <v>332</v>
      </c>
      <c r="B199" s="63" t="s">
        <v>333</v>
      </c>
      <c r="C199" s="36">
        <v>4301070948</v>
      </c>
      <c r="D199" s="412">
        <v>4607111037022</v>
      </c>
      <c r="E199" s="41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137</v>
      </c>
      <c r="M199" s="38" t="s">
        <v>86</v>
      </c>
      <c r="N199" s="38"/>
      <c r="O199" s="37">
        <v>180</v>
      </c>
      <c r="P199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7" t="s">
        <v>334</v>
      </c>
      <c r="AG199" s="81"/>
      <c r="AJ199" s="87" t="s">
        <v>138</v>
      </c>
      <c r="AK199" s="87">
        <v>12</v>
      </c>
      <c r="BB199" s="228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4301070990</v>
      </c>
      <c r="D200" s="412">
        <v>4607111038494</v>
      </c>
      <c r="E200" s="412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29" t="s">
        <v>337</v>
      </c>
      <c r="AG200" s="81"/>
      <c r="AJ200" s="87" t="s">
        <v>89</v>
      </c>
      <c r="AK200" s="87">
        <v>1</v>
      </c>
      <c r="BB200" s="23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4301070966</v>
      </c>
      <c r="D201" s="412">
        <v>4607111038135</v>
      </c>
      <c r="E201" s="412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414"/>
      <c r="R201" s="414"/>
      <c r="S201" s="414"/>
      <c r="T201" s="41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1" t="s">
        <v>340</v>
      </c>
      <c r="AG201" s="81"/>
      <c r="AJ201" s="87" t="s">
        <v>89</v>
      </c>
      <c r="AK201" s="87">
        <v>1</v>
      </c>
      <c r="BB201" s="23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39</v>
      </c>
      <c r="X202" s="43">
        <f>IFERROR(SUM(X199:X201),"0")</f>
        <v>0</v>
      </c>
      <c r="Y202" s="43">
        <f>IFERROR(SUM(Y199:Y201),"0")</f>
        <v>0</v>
      </c>
      <c r="Z202" s="43">
        <f>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9"/>
      <c r="B203" s="419"/>
      <c r="C203" s="419"/>
      <c r="D203" s="419"/>
      <c r="E203" s="419"/>
      <c r="F203" s="419"/>
      <c r="G203" s="419"/>
      <c r="H203" s="419"/>
      <c r="I203" s="419"/>
      <c r="J203" s="419"/>
      <c r="K203" s="419"/>
      <c r="L203" s="419"/>
      <c r="M203" s="419"/>
      <c r="N203" s="419"/>
      <c r="O203" s="420"/>
      <c r="P203" s="416" t="s">
        <v>40</v>
      </c>
      <c r="Q203" s="417"/>
      <c r="R203" s="417"/>
      <c r="S203" s="417"/>
      <c r="T203" s="417"/>
      <c r="U203" s="417"/>
      <c r="V203" s="418"/>
      <c r="W203" s="42" t="s">
        <v>0</v>
      </c>
      <c r="X203" s="43">
        <f>IFERROR(SUMPRODUCT(X199:X201*H199:H201),"0")</f>
        <v>0</v>
      </c>
      <c r="Y203" s="43">
        <f>IFERROR(SUMPRODUCT(Y199:Y201*H199:H201),"0")</f>
        <v>0</v>
      </c>
      <c r="Z203" s="42"/>
      <c r="AA203" s="67"/>
      <c r="AB203" s="67"/>
      <c r="AC203" s="67"/>
    </row>
    <row r="204" spans="1:68" ht="16.5" customHeight="1" x14ac:dyDescent="0.25">
      <c r="A204" s="410" t="s">
        <v>341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410"/>
      <c r="AA204" s="65"/>
      <c r="AB204" s="65"/>
      <c r="AC204" s="82"/>
    </row>
    <row r="205" spans="1:68" ht="14.25" customHeight="1" x14ac:dyDescent="0.25">
      <c r="A205" s="411" t="s">
        <v>82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66"/>
      <c r="AB205" s="66"/>
      <c r="AC205" s="83"/>
    </row>
    <row r="206" spans="1:68" ht="27" customHeight="1" x14ac:dyDescent="0.25">
      <c r="A206" s="63" t="s">
        <v>342</v>
      </c>
      <c r="B206" s="63" t="s">
        <v>343</v>
      </c>
      <c r="C206" s="36">
        <v>4301070996</v>
      </c>
      <c r="D206" s="412">
        <v>4607111038654</v>
      </c>
      <c r="E206" s="412"/>
      <c r="F206" s="62">
        <v>0.4</v>
      </c>
      <c r="G206" s="37">
        <v>16</v>
      </c>
      <c r="H206" s="62">
        <v>6.4</v>
      </c>
      <c r="I206" s="62">
        <v>6.63</v>
      </c>
      <c r="J206" s="37">
        <v>84</v>
      </c>
      <c r="K206" s="37" t="s">
        <v>87</v>
      </c>
      <c r="L206" s="37" t="s">
        <v>137</v>
      </c>
      <c r="M206" s="38" t="s">
        <v>86</v>
      </c>
      <c r="N206" s="38"/>
      <c r="O206" s="37">
        <v>180</v>
      </c>
      <c r="P206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ref="Y206:Y211" si="18">IFERROR(IF(X206="","",X206),"")</f>
        <v>0</v>
      </c>
      <c r="Z206" s="41">
        <f t="shared" ref="Z206:Z211" si="19">IFERROR(IF(X206="","",X206*0.0155),"")</f>
        <v>0</v>
      </c>
      <c r="AA206" s="68" t="s">
        <v>46</v>
      </c>
      <c r="AB206" s="69" t="s">
        <v>46</v>
      </c>
      <c r="AC206" s="233" t="s">
        <v>344</v>
      </c>
      <c r="AG206" s="81"/>
      <c r="AJ206" s="87" t="s">
        <v>138</v>
      </c>
      <c r="AK206" s="87">
        <v>12</v>
      </c>
      <c r="BB206" s="234" t="s">
        <v>70</v>
      </c>
      <c r="BM206" s="81">
        <f t="shared" ref="BM206:BM211" si="20">IFERROR(X206*I206,"0")</f>
        <v>0</v>
      </c>
      <c r="BN206" s="81">
        <f t="shared" ref="BN206:BN211" si="21">IFERROR(Y206*I206,"0")</f>
        <v>0</v>
      </c>
      <c r="BO206" s="81">
        <f t="shared" ref="BO206:BO211" si="22">IFERROR(X206/J206,"0")</f>
        <v>0</v>
      </c>
      <c r="BP206" s="81">
        <f t="shared" ref="BP206:BP211" si="23">IFERROR(Y206/J206,"0")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4301070997</v>
      </c>
      <c r="D207" s="412">
        <v>4607111038586</v>
      </c>
      <c r="E207" s="412"/>
      <c r="F207" s="62">
        <v>0.7</v>
      </c>
      <c r="G207" s="37">
        <v>8</v>
      </c>
      <c r="H207" s="62">
        <v>5.6</v>
      </c>
      <c r="I207" s="62">
        <v>5.83</v>
      </c>
      <c r="J207" s="37">
        <v>84</v>
      </c>
      <c r="K207" s="37" t="s">
        <v>87</v>
      </c>
      <c r="L207" s="37" t="s">
        <v>137</v>
      </c>
      <c r="M207" s="38" t="s">
        <v>86</v>
      </c>
      <c r="N207" s="38"/>
      <c r="O207" s="37">
        <v>180</v>
      </c>
      <c r="P207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35" t="s">
        <v>344</v>
      </c>
      <c r="AG207" s="81"/>
      <c r="AJ207" s="87" t="s">
        <v>138</v>
      </c>
      <c r="AK207" s="87">
        <v>12</v>
      </c>
      <c r="BB207" s="236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4301070962</v>
      </c>
      <c r="D208" s="412">
        <v>4607111038609</v>
      </c>
      <c r="E208" s="412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414"/>
      <c r="R208" s="414"/>
      <c r="S208" s="414"/>
      <c r="T208" s="41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37" t="s">
        <v>349</v>
      </c>
      <c r="AG208" s="81"/>
      <c r="AJ208" s="87" t="s">
        <v>89</v>
      </c>
      <c r="AK208" s="87">
        <v>1</v>
      </c>
      <c r="BB208" s="238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4301070963</v>
      </c>
      <c r="D209" s="412">
        <v>4607111038630</v>
      </c>
      <c r="E209" s="412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414"/>
      <c r="R209" s="414"/>
      <c r="S209" s="414"/>
      <c r="T209" s="41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9" t="s">
        <v>349</v>
      </c>
      <c r="AG209" s="81"/>
      <c r="AJ209" s="87" t="s">
        <v>89</v>
      </c>
      <c r="AK209" s="87">
        <v>1</v>
      </c>
      <c r="BB209" s="240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4301070959</v>
      </c>
      <c r="D210" s="412">
        <v>4607111038616</v>
      </c>
      <c r="E210" s="412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414"/>
      <c r="R210" s="414"/>
      <c r="S210" s="414"/>
      <c r="T210" s="415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41" t="s">
        <v>344</v>
      </c>
      <c r="AG210" s="81"/>
      <c r="AJ210" s="87" t="s">
        <v>89</v>
      </c>
      <c r="AK210" s="87">
        <v>1</v>
      </c>
      <c r="BB210" s="242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4301070960</v>
      </c>
      <c r="D211" s="412">
        <v>4607111038623</v>
      </c>
      <c r="E211" s="41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137</v>
      </c>
      <c r="M211" s="38" t="s">
        <v>86</v>
      </c>
      <c r="N211" s="38"/>
      <c r="O211" s="37">
        <v>180</v>
      </c>
      <c r="P211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414"/>
      <c r="R211" s="414"/>
      <c r="S211" s="414"/>
      <c r="T211" s="415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43" t="s">
        <v>344</v>
      </c>
      <c r="AG211" s="81"/>
      <c r="AJ211" s="87" t="s">
        <v>138</v>
      </c>
      <c r="AK211" s="87">
        <v>12</v>
      </c>
      <c r="BB211" s="244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x14ac:dyDescent="0.2">
      <c r="A212" s="419"/>
      <c r="B212" s="419"/>
      <c r="C212" s="419"/>
      <c r="D212" s="419"/>
      <c r="E212" s="419"/>
      <c r="F212" s="419"/>
      <c r="G212" s="419"/>
      <c r="H212" s="419"/>
      <c r="I212" s="419"/>
      <c r="J212" s="419"/>
      <c r="K212" s="419"/>
      <c r="L212" s="419"/>
      <c r="M212" s="419"/>
      <c r="N212" s="419"/>
      <c r="O212" s="420"/>
      <c r="P212" s="416" t="s">
        <v>40</v>
      </c>
      <c r="Q212" s="417"/>
      <c r="R212" s="417"/>
      <c r="S212" s="417"/>
      <c r="T212" s="417"/>
      <c r="U212" s="417"/>
      <c r="V212" s="418"/>
      <c r="W212" s="42" t="s">
        <v>39</v>
      </c>
      <c r="X212" s="43">
        <f>IFERROR(SUM(X206:X211),"0")</f>
        <v>0</v>
      </c>
      <c r="Y212" s="43">
        <f>IFERROR(SUM(Y206:Y211),"0")</f>
        <v>0</v>
      </c>
      <c r="Z212" s="43">
        <f>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19"/>
      <c r="B213" s="419"/>
      <c r="C213" s="419"/>
      <c r="D213" s="419"/>
      <c r="E213" s="419"/>
      <c r="F213" s="419"/>
      <c r="G213" s="419"/>
      <c r="H213" s="419"/>
      <c r="I213" s="419"/>
      <c r="J213" s="419"/>
      <c r="K213" s="419"/>
      <c r="L213" s="419"/>
      <c r="M213" s="419"/>
      <c r="N213" s="419"/>
      <c r="O213" s="420"/>
      <c r="P213" s="416" t="s">
        <v>40</v>
      </c>
      <c r="Q213" s="417"/>
      <c r="R213" s="417"/>
      <c r="S213" s="417"/>
      <c r="T213" s="417"/>
      <c r="U213" s="417"/>
      <c r="V213" s="418"/>
      <c r="W213" s="42" t="s">
        <v>0</v>
      </c>
      <c r="X213" s="43">
        <f>IFERROR(SUMPRODUCT(X206:X211*H206:H211),"0")</f>
        <v>0</v>
      </c>
      <c r="Y213" s="43">
        <f>IFERROR(SUMPRODUCT(Y206:Y211*H206:H211),"0")</f>
        <v>0</v>
      </c>
      <c r="Z213" s="42"/>
      <c r="AA213" s="67"/>
      <c r="AB213" s="67"/>
      <c r="AC213" s="67"/>
    </row>
    <row r="214" spans="1:68" ht="16.5" customHeight="1" x14ac:dyDescent="0.25">
      <c r="A214" s="410" t="s">
        <v>356</v>
      </c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0"/>
      <c r="M214" s="410"/>
      <c r="N214" s="410"/>
      <c r="O214" s="410"/>
      <c r="P214" s="410"/>
      <c r="Q214" s="410"/>
      <c r="R214" s="410"/>
      <c r="S214" s="410"/>
      <c r="T214" s="410"/>
      <c r="U214" s="410"/>
      <c r="V214" s="410"/>
      <c r="W214" s="410"/>
      <c r="X214" s="410"/>
      <c r="Y214" s="410"/>
      <c r="Z214" s="410"/>
      <c r="AA214" s="65"/>
      <c r="AB214" s="65"/>
      <c r="AC214" s="82"/>
    </row>
    <row r="215" spans="1:68" ht="14.25" customHeight="1" x14ac:dyDescent="0.25">
      <c r="A215" s="411" t="s">
        <v>82</v>
      </c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1"/>
      <c r="N215" s="411"/>
      <c r="O215" s="411"/>
      <c r="P215" s="411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66"/>
      <c r="AB215" s="66"/>
      <c r="AC215" s="83"/>
    </row>
    <row r="216" spans="1:68" ht="27" customHeight="1" x14ac:dyDescent="0.25">
      <c r="A216" s="63" t="s">
        <v>357</v>
      </c>
      <c r="B216" s="63" t="s">
        <v>358</v>
      </c>
      <c r="C216" s="36">
        <v>4301070915</v>
      </c>
      <c r="D216" s="412">
        <v>4607111035882</v>
      </c>
      <c r="E216" s="412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137</v>
      </c>
      <c r="M216" s="38" t="s">
        <v>86</v>
      </c>
      <c r="N216" s="38"/>
      <c r="O216" s="37">
        <v>180</v>
      </c>
      <c r="P216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359</v>
      </c>
      <c r="AG216" s="81"/>
      <c r="AJ216" s="87" t="s">
        <v>138</v>
      </c>
      <c r="AK216" s="87">
        <v>12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4301070921</v>
      </c>
      <c r="D217" s="412">
        <v>4607111035905</v>
      </c>
      <c r="E217" s="412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137</v>
      </c>
      <c r="M217" s="38" t="s">
        <v>86</v>
      </c>
      <c r="N217" s="38"/>
      <c r="O217" s="37">
        <v>180</v>
      </c>
      <c r="P217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359</v>
      </c>
      <c r="AG217" s="81"/>
      <c r="AJ217" s="87" t="s">
        <v>138</v>
      </c>
      <c r="AK217" s="87">
        <v>12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362</v>
      </c>
      <c r="B218" s="63" t="s">
        <v>363</v>
      </c>
      <c r="C218" s="36">
        <v>4301070917</v>
      </c>
      <c r="D218" s="412">
        <v>4607111035912</v>
      </c>
      <c r="E218" s="412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137</v>
      </c>
      <c r="M218" s="38" t="s">
        <v>86</v>
      </c>
      <c r="N218" s="38"/>
      <c r="O218" s="37">
        <v>180</v>
      </c>
      <c r="P218" s="5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14"/>
      <c r="R218" s="414"/>
      <c r="S218" s="414"/>
      <c r="T218" s="41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364</v>
      </c>
      <c r="AG218" s="81"/>
      <c r="AJ218" s="87" t="s">
        <v>138</v>
      </c>
      <c r="AK218" s="87">
        <v>12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365</v>
      </c>
      <c r="B219" s="63" t="s">
        <v>366</v>
      </c>
      <c r="C219" s="36">
        <v>4301070920</v>
      </c>
      <c r="D219" s="412">
        <v>4607111035929</v>
      </c>
      <c r="E219" s="412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137</v>
      </c>
      <c r="M219" s="38" t="s">
        <v>86</v>
      </c>
      <c r="N219" s="38"/>
      <c r="O219" s="37">
        <v>180</v>
      </c>
      <c r="P219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14"/>
      <c r="R219" s="414"/>
      <c r="S219" s="414"/>
      <c r="T219" s="41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364</v>
      </c>
      <c r="AG219" s="81"/>
      <c r="AJ219" s="87" t="s">
        <v>138</v>
      </c>
      <c r="AK219" s="87">
        <v>12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19"/>
      <c r="B220" s="419"/>
      <c r="C220" s="419"/>
      <c r="D220" s="419"/>
      <c r="E220" s="419"/>
      <c r="F220" s="419"/>
      <c r="G220" s="419"/>
      <c r="H220" s="419"/>
      <c r="I220" s="419"/>
      <c r="J220" s="419"/>
      <c r="K220" s="419"/>
      <c r="L220" s="419"/>
      <c r="M220" s="419"/>
      <c r="N220" s="419"/>
      <c r="O220" s="420"/>
      <c r="P220" s="416" t="s">
        <v>40</v>
      </c>
      <c r="Q220" s="417"/>
      <c r="R220" s="417"/>
      <c r="S220" s="417"/>
      <c r="T220" s="417"/>
      <c r="U220" s="417"/>
      <c r="V220" s="418"/>
      <c r="W220" s="42" t="s">
        <v>39</v>
      </c>
      <c r="X220" s="43">
        <f>IFERROR(SUM(X216:X219),"0")</f>
        <v>0</v>
      </c>
      <c r="Y220" s="43">
        <f>IFERROR(SUM(Y216:Y219),"0")</f>
        <v>0</v>
      </c>
      <c r="Z220" s="43">
        <f>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9"/>
      <c r="B221" s="419"/>
      <c r="C221" s="419"/>
      <c r="D221" s="419"/>
      <c r="E221" s="419"/>
      <c r="F221" s="419"/>
      <c r="G221" s="419"/>
      <c r="H221" s="419"/>
      <c r="I221" s="419"/>
      <c r="J221" s="419"/>
      <c r="K221" s="419"/>
      <c r="L221" s="419"/>
      <c r="M221" s="419"/>
      <c r="N221" s="419"/>
      <c r="O221" s="420"/>
      <c r="P221" s="416" t="s">
        <v>40</v>
      </c>
      <c r="Q221" s="417"/>
      <c r="R221" s="417"/>
      <c r="S221" s="417"/>
      <c r="T221" s="417"/>
      <c r="U221" s="417"/>
      <c r="V221" s="418"/>
      <c r="W221" s="42" t="s">
        <v>0</v>
      </c>
      <c r="X221" s="43">
        <f>IFERROR(SUMPRODUCT(X216:X219*H216:H219),"0")</f>
        <v>0</v>
      </c>
      <c r="Y221" s="43">
        <f>IFERROR(SUMPRODUCT(Y216:Y219*H216:H219),"0")</f>
        <v>0</v>
      </c>
      <c r="Z221" s="42"/>
      <c r="AA221" s="67"/>
      <c r="AB221" s="67"/>
      <c r="AC221" s="67"/>
    </row>
    <row r="222" spans="1:68" ht="16.5" customHeight="1" x14ac:dyDescent="0.25">
      <c r="A222" s="410" t="s">
        <v>367</v>
      </c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410"/>
      <c r="AA222" s="65"/>
      <c r="AB222" s="65"/>
      <c r="AC222" s="82"/>
    </row>
    <row r="223" spans="1:68" ht="14.25" customHeight="1" x14ac:dyDescent="0.25">
      <c r="A223" s="411" t="s">
        <v>82</v>
      </c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66"/>
      <c r="AB223" s="66"/>
      <c r="AC223" s="83"/>
    </row>
    <row r="224" spans="1:68" ht="16.5" customHeight="1" x14ac:dyDescent="0.25">
      <c r="A224" s="63" t="s">
        <v>368</v>
      </c>
      <c r="B224" s="63" t="s">
        <v>369</v>
      </c>
      <c r="C224" s="36">
        <v>4301070912</v>
      </c>
      <c r="D224" s="412">
        <v>4607111037213</v>
      </c>
      <c r="E224" s="412"/>
      <c r="F224" s="62">
        <v>0.4</v>
      </c>
      <c r="G224" s="37">
        <v>8</v>
      </c>
      <c r="H224" s="62">
        <v>3.2</v>
      </c>
      <c r="I224" s="62">
        <v>3.44</v>
      </c>
      <c r="J224" s="37">
        <v>144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IFERROR(IF(X224="","",X224*0.00866),"")</f>
        <v>0</v>
      </c>
      <c r="AA224" s="68" t="s">
        <v>46</v>
      </c>
      <c r="AB224" s="69" t="s">
        <v>46</v>
      </c>
      <c r="AC224" s="253" t="s">
        <v>370</v>
      </c>
      <c r="AG224" s="81"/>
      <c r="AJ224" s="87" t="s">
        <v>89</v>
      </c>
      <c r="AK224" s="87">
        <v>1</v>
      </c>
      <c r="BB224" s="254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9"/>
      <c r="B225" s="419"/>
      <c r="C225" s="419"/>
      <c r="D225" s="419"/>
      <c r="E225" s="419"/>
      <c r="F225" s="419"/>
      <c r="G225" s="419"/>
      <c r="H225" s="419"/>
      <c r="I225" s="419"/>
      <c r="J225" s="419"/>
      <c r="K225" s="419"/>
      <c r="L225" s="419"/>
      <c r="M225" s="419"/>
      <c r="N225" s="419"/>
      <c r="O225" s="420"/>
      <c r="P225" s="416" t="s">
        <v>40</v>
      </c>
      <c r="Q225" s="417"/>
      <c r="R225" s="417"/>
      <c r="S225" s="417"/>
      <c r="T225" s="417"/>
      <c r="U225" s="417"/>
      <c r="V225" s="418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410" t="s">
        <v>371</v>
      </c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0"/>
      <c r="M227" s="410"/>
      <c r="N227" s="410"/>
      <c r="O227" s="410"/>
      <c r="P227" s="410"/>
      <c r="Q227" s="410"/>
      <c r="R227" s="410"/>
      <c r="S227" s="410"/>
      <c r="T227" s="410"/>
      <c r="U227" s="410"/>
      <c r="V227" s="410"/>
      <c r="W227" s="410"/>
      <c r="X227" s="410"/>
      <c r="Y227" s="410"/>
      <c r="Z227" s="410"/>
      <c r="AA227" s="65"/>
      <c r="AB227" s="65"/>
      <c r="AC227" s="82"/>
    </row>
    <row r="228" spans="1:68" ht="14.25" customHeight="1" x14ac:dyDescent="0.25">
      <c r="A228" s="411" t="s">
        <v>153</v>
      </c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1"/>
      <c r="P228" s="411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66"/>
      <c r="AB228" s="66"/>
      <c r="AC228" s="83"/>
    </row>
    <row r="229" spans="1:68" ht="27" customHeight="1" x14ac:dyDescent="0.25">
      <c r="A229" s="63" t="s">
        <v>372</v>
      </c>
      <c r="B229" s="63" t="s">
        <v>373</v>
      </c>
      <c r="C229" s="36">
        <v>4301135692</v>
      </c>
      <c r="D229" s="412">
        <v>4620207490570</v>
      </c>
      <c r="E229" s="412"/>
      <c r="F229" s="62">
        <v>0.2</v>
      </c>
      <c r="G229" s="37">
        <v>12</v>
      </c>
      <c r="H229" s="62">
        <v>2.4</v>
      </c>
      <c r="I229" s="62">
        <v>3.1036000000000001</v>
      </c>
      <c r="J229" s="37">
        <v>70</v>
      </c>
      <c r="K229" s="37" t="s">
        <v>97</v>
      </c>
      <c r="L229" s="37" t="s">
        <v>88</v>
      </c>
      <c r="M229" s="38" t="s">
        <v>86</v>
      </c>
      <c r="N229" s="38"/>
      <c r="O229" s="37">
        <v>180</v>
      </c>
      <c r="P229" s="503" t="s">
        <v>374</v>
      </c>
      <c r="Q229" s="414"/>
      <c r="R229" s="414"/>
      <c r="S229" s="414"/>
      <c r="T229" s="41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IFERROR(IF(X229="","",X229*0.01788),"")</f>
        <v>0</v>
      </c>
      <c r="AA229" s="68" t="s">
        <v>46</v>
      </c>
      <c r="AB229" s="69" t="s">
        <v>46</v>
      </c>
      <c r="AC229" s="255" t="s">
        <v>375</v>
      </c>
      <c r="AG229" s="81"/>
      <c r="AJ229" s="87" t="s">
        <v>89</v>
      </c>
      <c r="AK229" s="87">
        <v>1</v>
      </c>
      <c r="BB229" s="256" t="s">
        <v>96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376</v>
      </c>
      <c r="B230" s="63" t="s">
        <v>377</v>
      </c>
      <c r="C230" s="36">
        <v>4301135691</v>
      </c>
      <c r="D230" s="412">
        <v>4620207490549</v>
      </c>
      <c r="E230" s="412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97</v>
      </c>
      <c r="L230" s="37" t="s">
        <v>88</v>
      </c>
      <c r="M230" s="38" t="s">
        <v>86</v>
      </c>
      <c r="N230" s="38"/>
      <c r="O230" s="37">
        <v>180</v>
      </c>
      <c r="P230" s="504" t="s">
        <v>378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57" t="s">
        <v>375</v>
      </c>
      <c r="AG230" s="81"/>
      <c r="AJ230" s="87" t="s">
        <v>89</v>
      </c>
      <c r="AK230" s="87">
        <v>1</v>
      </c>
      <c r="BB230" s="258" t="s">
        <v>96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379</v>
      </c>
      <c r="B231" s="63" t="s">
        <v>380</v>
      </c>
      <c r="C231" s="36">
        <v>4301135694</v>
      </c>
      <c r="D231" s="412">
        <v>4620207490501</v>
      </c>
      <c r="E231" s="412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97</v>
      </c>
      <c r="L231" s="37" t="s">
        <v>88</v>
      </c>
      <c r="M231" s="38" t="s">
        <v>86</v>
      </c>
      <c r="N231" s="38"/>
      <c r="O231" s="37">
        <v>180</v>
      </c>
      <c r="P231" s="505" t="s">
        <v>381</v>
      </c>
      <c r="Q231" s="414"/>
      <c r="R231" s="414"/>
      <c r="S231" s="414"/>
      <c r="T231" s="41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59" t="s">
        <v>375</v>
      </c>
      <c r="AG231" s="81"/>
      <c r="AJ231" s="87" t="s">
        <v>89</v>
      </c>
      <c r="AK231" s="87">
        <v>1</v>
      </c>
      <c r="BB231" s="260" t="s">
        <v>96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39</v>
      </c>
      <c r="X232" s="43">
        <f>IFERROR(SUM(X229:X231),"0")</f>
        <v>0</v>
      </c>
      <c r="Y232" s="43">
        <f>IFERROR(SUM(Y229:Y231),"0")</f>
        <v>0</v>
      </c>
      <c r="Z232" s="43">
        <f>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20"/>
      <c r="P233" s="416" t="s">
        <v>40</v>
      </c>
      <c r="Q233" s="417"/>
      <c r="R233" s="417"/>
      <c r="S233" s="417"/>
      <c r="T233" s="417"/>
      <c r="U233" s="417"/>
      <c r="V233" s="418"/>
      <c r="W233" s="42" t="s">
        <v>0</v>
      </c>
      <c r="X233" s="43">
        <f>IFERROR(SUMPRODUCT(X229:X231*H229:H231),"0")</f>
        <v>0</v>
      </c>
      <c r="Y233" s="43">
        <f>IFERROR(SUMPRODUCT(Y229:Y231*H229:H231),"0")</f>
        <v>0</v>
      </c>
      <c r="Z233" s="42"/>
      <c r="AA233" s="67"/>
      <c r="AB233" s="67"/>
      <c r="AC233" s="67"/>
    </row>
    <row r="234" spans="1:68" ht="16.5" customHeight="1" x14ac:dyDescent="0.25">
      <c r="A234" s="410" t="s">
        <v>382</v>
      </c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0"/>
      <c r="N234" s="410"/>
      <c r="O234" s="410"/>
      <c r="P234" s="410"/>
      <c r="Q234" s="410"/>
      <c r="R234" s="410"/>
      <c r="S234" s="410"/>
      <c r="T234" s="410"/>
      <c r="U234" s="410"/>
      <c r="V234" s="410"/>
      <c r="W234" s="410"/>
      <c r="X234" s="410"/>
      <c r="Y234" s="410"/>
      <c r="Z234" s="410"/>
      <c r="AA234" s="65"/>
      <c r="AB234" s="65"/>
      <c r="AC234" s="82"/>
    </row>
    <row r="235" spans="1:68" ht="14.25" customHeight="1" x14ac:dyDescent="0.25">
      <c r="A235" s="411" t="s">
        <v>305</v>
      </c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66"/>
      <c r="AB235" s="66"/>
      <c r="AC235" s="83"/>
    </row>
    <row r="236" spans="1:68" ht="27" customHeight="1" x14ac:dyDescent="0.25">
      <c r="A236" s="63" t="s">
        <v>383</v>
      </c>
      <c r="B236" s="63" t="s">
        <v>384</v>
      </c>
      <c r="C236" s="36">
        <v>4301051320</v>
      </c>
      <c r="D236" s="412">
        <v>4680115881334</v>
      </c>
      <c r="E236" s="412"/>
      <c r="F236" s="62">
        <v>0.33</v>
      </c>
      <c r="G236" s="37">
        <v>6</v>
      </c>
      <c r="H236" s="62">
        <v>1.98</v>
      </c>
      <c r="I236" s="62">
        <v>2.25</v>
      </c>
      <c r="J236" s="37">
        <v>182</v>
      </c>
      <c r="K236" s="37" t="s">
        <v>97</v>
      </c>
      <c r="L236" s="37" t="s">
        <v>88</v>
      </c>
      <c r="M236" s="38" t="s">
        <v>311</v>
      </c>
      <c r="N236" s="38"/>
      <c r="O236" s="37">
        <v>365</v>
      </c>
      <c r="P236" s="50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IFERROR(IF(X236="","",X236*0.00651),"")</f>
        <v>0</v>
      </c>
      <c r="AA236" s="68" t="s">
        <v>46</v>
      </c>
      <c r="AB236" s="69" t="s">
        <v>46</v>
      </c>
      <c r="AC236" s="261" t="s">
        <v>385</v>
      </c>
      <c r="AG236" s="81"/>
      <c r="AJ236" s="87" t="s">
        <v>89</v>
      </c>
      <c r="AK236" s="87">
        <v>1</v>
      </c>
      <c r="BB236" s="262" t="s">
        <v>310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386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82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16.5" customHeight="1" x14ac:dyDescent="0.25">
      <c r="A241" s="63" t="s">
        <v>387</v>
      </c>
      <c r="B241" s="63" t="s">
        <v>388</v>
      </c>
      <c r="C241" s="36">
        <v>4301071063</v>
      </c>
      <c r="D241" s="412">
        <v>4607111039019</v>
      </c>
      <c r="E241" s="412"/>
      <c r="F241" s="62">
        <v>0.43</v>
      </c>
      <c r="G241" s="37">
        <v>16</v>
      </c>
      <c r="H241" s="62">
        <v>6.88</v>
      </c>
      <c r="I241" s="62">
        <v>7.2060000000000004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5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389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16.5" customHeight="1" x14ac:dyDescent="0.25">
      <c r="A242" s="63" t="s">
        <v>390</v>
      </c>
      <c r="B242" s="63" t="s">
        <v>391</v>
      </c>
      <c r="C242" s="36">
        <v>4301071000</v>
      </c>
      <c r="D242" s="412">
        <v>4607111038708</v>
      </c>
      <c r="E242" s="412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50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414"/>
      <c r="R242" s="414"/>
      <c r="S242" s="414"/>
      <c r="T242" s="41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389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419"/>
      <c r="B244" s="419"/>
      <c r="C244" s="419"/>
      <c r="D244" s="419"/>
      <c r="E244" s="419"/>
      <c r="F244" s="419"/>
      <c r="G244" s="419"/>
      <c r="H244" s="419"/>
      <c r="I244" s="419"/>
      <c r="J244" s="419"/>
      <c r="K244" s="419"/>
      <c r="L244" s="419"/>
      <c r="M244" s="419"/>
      <c r="N244" s="419"/>
      <c r="O244" s="420"/>
      <c r="P244" s="416" t="s">
        <v>40</v>
      </c>
      <c r="Q244" s="417"/>
      <c r="R244" s="417"/>
      <c r="S244" s="417"/>
      <c r="T244" s="417"/>
      <c r="U244" s="417"/>
      <c r="V244" s="418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27.75" customHeight="1" x14ac:dyDescent="0.2">
      <c r="A245" s="409" t="s">
        <v>392</v>
      </c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54"/>
      <c r="AB245" s="54"/>
      <c r="AC245" s="54"/>
    </row>
    <row r="246" spans="1:68" ht="16.5" customHeight="1" x14ac:dyDescent="0.25">
      <c r="A246" s="410" t="s">
        <v>393</v>
      </c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0"/>
      <c r="N246" s="410"/>
      <c r="O246" s="410"/>
      <c r="P246" s="410"/>
      <c r="Q246" s="410"/>
      <c r="R246" s="410"/>
      <c r="S246" s="410"/>
      <c r="T246" s="410"/>
      <c r="U246" s="410"/>
      <c r="V246" s="410"/>
      <c r="W246" s="410"/>
      <c r="X246" s="410"/>
      <c r="Y246" s="410"/>
      <c r="Z246" s="410"/>
      <c r="AA246" s="65"/>
      <c r="AB246" s="65"/>
      <c r="AC246" s="82"/>
    </row>
    <row r="247" spans="1:68" ht="14.25" customHeight="1" x14ac:dyDescent="0.25">
      <c r="A247" s="411" t="s">
        <v>82</v>
      </c>
      <c r="B247" s="411"/>
      <c r="C247" s="411"/>
      <c r="D247" s="411"/>
      <c r="E247" s="411"/>
      <c r="F247" s="411"/>
      <c r="G247" s="411"/>
      <c r="H247" s="411"/>
      <c r="I247" s="411"/>
      <c r="J247" s="411"/>
      <c r="K247" s="411"/>
      <c r="L247" s="411"/>
      <c r="M247" s="411"/>
      <c r="N247" s="411"/>
      <c r="O247" s="411"/>
      <c r="P247" s="411"/>
      <c r="Q247" s="411"/>
      <c r="R247" s="411"/>
      <c r="S247" s="411"/>
      <c r="T247" s="411"/>
      <c r="U247" s="411"/>
      <c r="V247" s="411"/>
      <c r="W247" s="411"/>
      <c r="X247" s="411"/>
      <c r="Y247" s="411"/>
      <c r="Z247" s="411"/>
      <c r="AA247" s="66"/>
      <c r="AB247" s="66"/>
      <c r="AC247" s="83"/>
    </row>
    <row r="248" spans="1:68" ht="27" customHeight="1" x14ac:dyDescent="0.25">
      <c r="A248" s="63" t="s">
        <v>394</v>
      </c>
      <c r="B248" s="63" t="s">
        <v>395</v>
      </c>
      <c r="C248" s="36">
        <v>4301071036</v>
      </c>
      <c r="D248" s="412">
        <v>4607111036162</v>
      </c>
      <c r="E248" s="412"/>
      <c r="F248" s="62">
        <v>0.8</v>
      </c>
      <c r="G248" s="37">
        <v>8</v>
      </c>
      <c r="H248" s="62">
        <v>6.4</v>
      </c>
      <c r="I248" s="62">
        <v>6.6811999999999996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414"/>
      <c r="R248" s="414"/>
      <c r="S248" s="414"/>
      <c r="T248" s="41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396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20"/>
      <c r="P250" s="416" t="s">
        <v>40</v>
      </c>
      <c r="Q250" s="417"/>
      <c r="R250" s="417"/>
      <c r="S250" s="417"/>
      <c r="T250" s="417"/>
      <c r="U250" s="417"/>
      <c r="V250" s="418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409" t="s">
        <v>397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54"/>
      <c r="AB251" s="54"/>
      <c r="AC251" s="54"/>
    </row>
    <row r="252" spans="1:68" ht="16.5" customHeight="1" x14ac:dyDescent="0.25">
      <c r="A252" s="410" t="s">
        <v>398</v>
      </c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  <c r="AA252" s="65"/>
      <c r="AB252" s="65"/>
      <c r="AC252" s="82"/>
    </row>
    <row r="253" spans="1:68" ht="14.25" customHeight="1" x14ac:dyDescent="0.25">
      <c r="A253" s="411" t="s">
        <v>82</v>
      </c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66"/>
      <c r="AB253" s="66"/>
      <c r="AC253" s="83"/>
    </row>
    <row r="254" spans="1:68" ht="27" customHeight="1" x14ac:dyDescent="0.25">
      <c r="A254" s="63" t="s">
        <v>399</v>
      </c>
      <c r="B254" s="63" t="s">
        <v>400</v>
      </c>
      <c r="C254" s="36">
        <v>4301071029</v>
      </c>
      <c r="D254" s="412">
        <v>4607111035899</v>
      </c>
      <c r="E254" s="412"/>
      <c r="F254" s="62">
        <v>1</v>
      </c>
      <c r="G254" s="37">
        <v>5</v>
      </c>
      <c r="H254" s="62">
        <v>5</v>
      </c>
      <c r="I254" s="62">
        <v>5.2619999999999996</v>
      </c>
      <c r="J254" s="37">
        <v>84</v>
      </c>
      <c r="K254" s="37" t="s">
        <v>87</v>
      </c>
      <c r="L254" s="37" t="s">
        <v>137</v>
      </c>
      <c r="M254" s="38" t="s">
        <v>86</v>
      </c>
      <c r="N254" s="38"/>
      <c r="O254" s="37">
        <v>180</v>
      </c>
      <c r="P254" s="51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414"/>
      <c r="R254" s="414"/>
      <c r="S254" s="414"/>
      <c r="T254" s="41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284</v>
      </c>
      <c r="AG254" s="81"/>
      <c r="AJ254" s="87" t="s">
        <v>138</v>
      </c>
      <c r="AK254" s="87">
        <v>12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401</v>
      </c>
      <c r="B255" s="63" t="s">
        <v>402</v>
      </c>
      <c r="C255" s="36">
        <v>4301070991</v>
      </c>
      <c r="D255" s="412">
        <v>4607111038180</v>
      </c>
      <c r="E255" s="412"/>
      <c r="F255" s="62">
        <v>0.4</v>
      </c>
      <c r="G255" s="37">
        <v>16</v>
      </c>
      <c r="H255" s="62">
        <v>6.4</v>
      </c>
      <c r="I255" s="62">
        <v>6.71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51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414"/>
      <c r="R255" s="414"/>
      <c r="S255" s="414"/>
      <c r="T255" s="415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403</v>
      </c>
      <c r="AG255" s="81"/>
      <c r="AJ255" s="87" t="s">
        <v>89</v>
      </c>
      <c r="AK255" s="87">
        <v>1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20"/>
      <c r="P256" s="416" t="s">
        <v>40</v>
      </c>
      <c r="Q256" s="417"/>
      <c r="R256" s="417"/>
      <c r="S256" s="417"/>
      <c r="T256" s="417"/>
      <c r="U256" s="417"/>
      <c r="V256" s="418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419"/>
      <c r="B257" s="419"/>
      <c r="C257" s="419"/>
      <c r="D257" s="419"/>
      <c r="E257" s="419"/>
      <c r="F257" s="419"/>
      <c r="G257" s="419"/>
      <c r="H257" s="419"/>
      <c r="I257" s="419"/>
      <c r="J257" s="419"/>
      <c r="K257" s="419"/>
      <c r="L257" s="419"/>
      <c r="M257" s="419"/>
      <c r="N257" s="419"/>
      <c r="O257" s="420"/>
      <c r="P257" s="416" t="s">
        <v>40</v>
      </c>
      <c r="Q257" s="417"/>
      <c r="R257" s="417"/>
      <c r="S257" s="417"/>
      <c r="T257" s="417"/>
      <c r="U257" s="417"/>
      <c r="V257" s="418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6.5" customHeight="1" x14ac:dyDescent="0.25">
      <c r="A258" s="410" t="s">
        <v>404</v>
      </c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  <c r="AA258" s="65"/>
      <c r="AB258" s="65"/>
      <c r="AC258" s="82"/>
    </row>
    <row r="259" spans="1:68" ht="14.25" customHeight="1" x14ac:dyDescent="0.25">
      <c r="A259" s="411" t="s">
        <v>82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66"/>
      <c r="AB259" s="66"/>
      <c r="AC259" s="83"/>
    </row>
    <row r="260" spans="1:68" ht="27" customHeight="1" x14ac:dyDescent="0.25">
      <c r="A260" s="63" t="s">
        <v>405</v>
      </c>
      <c r="B260" s="63" t="s">
        <v>406</v>
      </c>
      <c r="C260" s="36">
        <v>4301070870</v>
      </c>
      <c r="D260" s="412">
        <v>4607111036711</v>
      </c>
      <c r="E260" s="412"/>
      <c r="F260" s="62">
        <v>0.8</v>
      </c>
      <c r="G260" s="37">
        <v>8</v>
      </c>
      <c r="H260" s="62">
        <v>6.4</v>
      </c>
      <c r="I260" s="62">
        <v>6.67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90</v>
      </c>
      <c r="P260" s="5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370</v>
      </c>
      <c r="AG260" s="81"/>
      <c r="AJ260" s="87" t="s">
        <v>89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407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408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313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409</v>
      </c>
      <c r="B266" s="63" t="s">
        <v>410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97</v>
      </c>
      <c r="L266" s="37" t="s">
        <v>88</v>
      </c>
      <c r="M266" s="38" t="s">
        <v>86</v>
      </c>
      <c r="N266" s="38"/>
      <c r="O266" s="37">
        <v>180</v>
      </c>
      <c r="P266" s="513" t="s">
        <v>411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412</v>
      </c>
      <c r="AG266" s="81"/>
      <c r="AJ266" s="87" t="s">
        <v>89</v>
      </c>
      <c r="AK266" s="87">
        <v>1</v>
      </c>
      <c r="BB266" s="276" t="s">
        <v>96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153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413</v>
      </c>
      <c r="B270" s="63" t="s">
        <v>414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412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269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269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82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15" t="s">
        <v>417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418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6" t="s">
        <v>421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418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7" t="s">
        <v>424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425</v>
      </c>
      <c r="AG278" s="81"/>
      <c r="AJ278" s="87" t="s">
        <v>89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178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426</v>
      </c>
      <c r="B282" s="63" t="s">
        <v>427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169</v>
      </c>
      <c r="L282" s="37" t="s">
        <v>137</v>
      </c>
      <c r="M282" s="38" t="s">
        <v>86</v>
      </c>
      <c r="N282" s="38"/>
      <c r="O282" s="37">
        <v>180</v>
      </c>
      <c r="P282" s="518" t="s">
        <v>428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429</v>
      </c>
      <c r="AG282" s="81"/>
      <c r="AJ282" s="87" t="s">
        <v>138</v>
      </c>
      <c r="AK282" s="87">
        <v>18</v>
      </c>
      <c r="BB282" s="286" t="s">
        <v>96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91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430</v>
      </c>
      <c r="B286" s="63" t="s">
        <v>431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137</v>
      </c>
      <c r="M286" s="38" t="s">
        <v>86</v>
      </c>
      <c r="N286" s="38"/>
      <c r="O286" s="37">
        <v>180</v>
      </c>
      <c r="P286" s="519" t="s">
        <v>432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433</v>
      </c>
      <c r="AG286" s="81"/>
      <c r="AJ286" s="87" t="s">
        <v>138</v>
      </c>
      <c r="AK286" s="87">
        <v>12</v>
      </c>
      <c r="BB286" s="288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169</v>
      </c>
      <c r="L287" s="37" t="s">
        <v>88</v>
      </c>
      <c r="M287" s="38" t="s">
        <v>86</v>
      </c>
      <c r="N287" s="38"/>
      <c r="O287" s="37">
        <v>180</v>
      </c>
      <c r="P287" s="520" t="s">
        <v>436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433</v>
      </c>
      <c r="AG287" s="81"/>
      <c r="AJ287" s="87" t="s">
        <v>89</v>
      </c>
      <c r="AK287" s="87">
        <v>1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205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437</v>
      </c>
      <c r="B291" s="63" t="s">
        <v>438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97</v>
      </c>
      <c r="L291" s="37" t="s">
        <v>137</v>
      </c>
      <c r="M291" s="38" t="s">
        <v>86</v>
      </c>
      <c r="N291" s="38"/>
      <c r="O291" s="37">
        <v>180</v>
      </c>
      <c r="P291" s="521" t="s">
        <v>439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440</v>
      </c>
      <c r="AG291" s="81"/>
      <c r="AJ291" s="87" t="s">
        <v>138</v>
      </c>
      <c r="AK291" s="87">
        <v>14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441</v>
      </c>
      <c r="B292" s="63" t="s">
        <v>442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137</v>
      </c>
      <c r="M292" s="38" t="s">
        <v>86</v>
      </c>
      <c r="N292" s="38"/>
      <c r="O292" s="37">
        <v>180</v>
      </c>
      <c r="P292" s="522" t="s">
        <v>443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440</v>
      </c>
      <c r="AG292" s="81"/>
      <c r="AJ292" s="87" t="s">
        <v>138</v>
      </c>
      <c r="AK292" s="87">
        <v>12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444</v>
      </c>
      <c r="B293" s="63" t="s">
        <v>445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440</v>
      </c>
      <c r="AG293" s="81"/>
      <c r="AJ293" s="87" t="s">
        <v>89</v>
      </c>
      <c r="AK293" s="87">
        <v>1</v>
      </c>
      <c r="BB293" s="296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153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446</v>
      </c>
      <c r="B297" s="63" t="s">
        <v>447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524" t="s">
        <v>448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449</v>
      </c>
      <c r="AG297" s="81"/>
      <c r="AJ297" s="87" t="s">
        <v>89</v>
      </c>
      <c r="AK297" s="87">
        <v>1</v>
      </c>
      <c r="BB297" s="298" t="s">
        <v>96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450</v>
      </c>
      <c r="B298" s="63" t="s">
        <v>451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97</v>
      </c>
      <c r="L298" s="37" t="s">
        <v>137</v>
      </c>
      <c r="M298" s="38" t="s">
        <v>86</v>
      </c>
      <c r="N298" s="38"/>
      <c r="O298" s="37">
        <v>180</v>
      </c>
      <c r="P298" s="525" t="s">
        <v>452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453</v>
      </c>
      <c r="AG298" s="81"/>
      <c r="AJ298" s="87" t="s">
        <v>138</v>
      </c>
      <c r="AK298" s="87">
        <v>14</v>
      </c>
      <c r="BB298" s="30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454</v>
      </c>
      <c r="B299" s="63" t="s">
        <v>455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6" t="s">
        <v>456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449</v>
      </c>
      <c r="AG299" s="81"/>
      <c r="AJ299" s="87" t="s">
        <v>89</v>
      </c>
      <c r="AK299" s="87">
        <v>1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457</v>
      </c>
      <c r="B300" s="63" t="s">
        <v>458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7" t="s">
        <v>459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460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461</v>
      </c>
      <c r="B301" s="63" t="s">
        <v>462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8" t="s">
        <v>463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464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465</v>
      </c>
      <c r="B302" s="63" t="s">
        <v>466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9" t="s">
        <v>467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453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468</v>
      </c>
      <c r="B303" s="63" t="s">
        <v>469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30" t="s">
        <v>470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464</v>
      </c>
      <c r="AG303" s="81"/>
      <c r="AJ303" s="87" t="s">
        <v>89</v>
      </c>
      <c r="AK303" s="87">
        <v>1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471</v>
      </c>
      <c r="B304" s="63" t="s">
        <v>472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137</v>
      </c>
      <c r="M304" s="38" t="s">
        <v>86</v>
      </c>
      <c r="N304" s="38"/>
      <c r="O304" s="37">
        <v>180</v>
      </c>
      <c r="P304" s="531" t="s">
        <v>473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449</v>
      </c>
      <c r="AG304" s="81"/>
      <c r="AJ304" s="87" t="s">
        <v>138</v>
      </c>
      <c r="AK304" s="87">
        <v>14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474</v>
      </c>
      <c r="B305" s="63" t="s">
        <v>475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2" t="s">
        <v>476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449</v>
      </c>
      <c r="AG305" s="81"/>
      <c r="AJ305" s="87" t="s">
        <v>89</v>
      </c>
      <c r="AK305" s="87">
        <v>1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477</v>
      </c>
      <c r="B306" s="63" t="s">
        <v>478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3" t="s">
        <v>479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449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480</v>
      </c>
      <c r="B307" s="63" t="s">
        <v>481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4" t="s">
        <v>482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449</v>
      </c>
      <c r="AG307" s="81"/>
      <c r="AJ307" s="87" t="s">
        <v>89</v>
      </c>
      <c r="AK307" s="87">
        <v>1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483</v>
      </c>
      <c r="B308" s="63" t="s">
        <v>484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5" t="s">
        <v>485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453</v>
      </c>
      <c r="AG308" s="81"/>
      <c r="AJ308" s="87" t="s">
        <v>89</v>
      </c>
      <c r="AK308" s="87">
        <v>1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486</v>
      </c>
      <c r="B309" s="63" t="s">
        <v>487</v>
      </c>
      <c r="C309" s="36">
        <v>4301135306</v>
      </c>
      <c r="D309" s="412">
        <v>4640242181578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169</v>
      </c>
      <c r="L309" s="37" t="s">
        <v>88</v>
      </c>
      <c r="M309" s="38" t="s">
        <v>86</v>
      </c>
      <c r="N309" s="38"/>
      <c r="O309" s="37">
        <v>180</v>
      </c>
      <c r="P309" s="536" t="s">
        <v>488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449</v>
      </c>
      <c r="AG309" s="81"/>
      <c r="AJ309" s="87" t="s">
        <v>89</v>
      </c>
      <c r="AK309" s="87">
        <v>1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489</v>
      </c>
      <c r="B310" s="63" t="s">
        <v>490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169</v>
      </c>
      <c r="L310" s="37" t="s">
        <v>88</v>
      </c>
      <c r="M310" s="38" t="s">
        <v>86</v>
      </c>
      <c r="N310" s="38"/>
      <c r="O310" s="37">
        <v>180</v>
      </c>
      <c r="P310" s="537" t="s">
        <v>491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449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492</v>
      </c>
      <c r="B311" s="63" t="s">
        <v>493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169</v>
      </c>
      <c r="L311" s="37" t="s">
        <v>88</v>
      </c>
      <c r="M311" s="38" t="s">
        <v>86</v>
      </c>
      <c r="N311" s="38"/>
      <c r="O311" s="37">
        <v>180</v>
      </c>
      <c r="P311" s="538" t="s">
        <v>494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449</v>
      </c>
      <c r="AG311" s="81"/>
      <c r="AJ311" s="87" t="s">
        <v>89</v>
      </c>
      <c r="AK311" s="87">
        <v>1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495</v>
      </c>
      <c r="B312" s="63" t="s">
        <v>496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169</v>
      </c>
      <c r="L312" s="37" t="s">
        <v>88</v>
      </c>
      <c r="M312" s="38" t="s">
        <v>86</v>
      </c>
      <c r="N312" s="38"/>
      <c r="O312" s="37">
        <v>180</v>
      </c>
      <c r="P312" s="539" t="s">
        <v>497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449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498</v>
      </c>
      <c r="B313" s="63" t="s">
        <v>499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169</v>
      </c>
      <c r="L313" s="37" t="s">
        <v>88</v>
      </c>
      <c r="M313" s="38" t="s">
        <v>86</v>
      </c>
      <c r="N313" s="38"/>
      <c r="O313" s="37">
        <v>180</v>
      </c>
      <c r="P313" s="540" t="s">
        <v>500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501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502</v>
      </c>
      <c r="B314" s="63" t="s">
        <v>503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41" t="s">
        <v>504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505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2" t="s">
        <v>508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509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3" t="s">
        <v>512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513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514</v>
      </c>
      <c r="B317" s="63" t="s">
        <v>515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544" t="s">
        <v>516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517</v>
      </c>
      <c r="AG317" s="81"/>
      <c r="AJ317" s="87" t="s">
        <v>89</v>
      </c>
      <c r="AK317" s="87">
        <v>1</v>
      </c>
      <c r="BB317" s="33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518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153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519</v>
      </c>
      <c r="B322" s="63" t="s">
        <v>520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45" t="s">
        <v>521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522</v>
      </c>
      <c r="AG322" s="81"/>
      <c r="AJ322" s="87" t="s">
        <v>89</v>
      </c>
      <c r="AK322" s="87">
        <v>1</v>
      </c>
      <c r="BB322" s="340" t="s">
        <v>96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IFERROR(X24+X33+X40+X53+X58+X62+X68+X74+X79+X85+X95+X102+X112+X118+X124+X130+X135+X140+X146+X151+X157+X165+X170+X178+X182+X187+X196+X203+X213+X221+X226+X233+X238+X244+X250+X257+X262+X268+X272+X280+X284+X289+X295+X319+X324,"0")</f>
        <v>0</v>
      </c>
      <c r="Y325" s="43">
        <f>IFERROR(Y24+Y33+Y40+Y53+Y58+Y62+Y68+Y74+Y79+Y85+Y95+Y102+Y112+Y118+Y124+Y130+Y135+Y140+Y146+Y151+Y157+Y165+Y170+Y178+Y182+Y187+Y196+Y203+Y213+Y221+Y226+Y233+Y238+Y244+Y250+Y257+Y262+Y268+Y272+Y280+Y284+Y289+Y295+Y319+Y324,"0")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IFERROR(X23+X32+X39+X52+X57+X61+X67+X73+X78+X84+X94+X101+X111+X117+X123+X129+X134+X139+X145+X150+X156+X164+X169+X177+X181+X186+X195+X202+X212+X220+X225+X232+X237+X243+X249+X256+X261+X267+X271+X279+X283+X288+X294+X318+X323,"0")</f>
        <v>0</v>
      </c>
      <c r="Y329" s="43">
        <f>IFERROR(Y23+Y32+Y39+Y52+Y57+Y61+Y67+Y73+Y78+Y84+Y94+Y101+Y111+Y117+Y123+Y129+Y134+Y139+Y145+Y150+Y156+Y164+Y169+Y177+Y181+Y186+Y195+Y202+Y212+Y220+Y225+Y232+Y237+Y243+Y249+Y256+Y261+Y267+Y271+Y279+Y283+Y288+Y294+Y318+Y323,"0")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IFERROR(Z23+Z32+Z39+Z52+Z57+Z61+Z67+Z73+Z78+Z84+Z94+Z101+Z111+Z117+Z123+Z129+Z134+Z139+Z145+Z150+Z156+Z164+Z169+Z177+Z181+Z186+Z195+Z202+Z212+Z220+Z225+Z232+Z237+Z243+Z249+Z256+Z261+Z267+Z271+Z279+Z283+Z288+Z294+Z318+Z323,"0")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268</v>
      </c>
      <c r="V332" s="550" t="s">
        <v>268</v>
      </c>
      <c r="W332" s="550" t="s">
        <v>294</v>
      </c>
      <c r="X332" s="550" t="s">
        <v>294</v>
      </c>
      <c r="Y332" s="550" t="s">
        <v>317</v>
      </c>
      <c r="Z332" s="550" t="s">
        <v>317</v>
      </c>
      <c r="AA332" s="550" t="s">
        <v>317</v>
      </c>
      <c r="AB332" s="550" t="s">
        <v>317</v>
      </c>
      <c r="AC332" s="550" t="s">
        <v>317</v>
      </c>
      <c r="AD332" s="550" t="s">
        <v>317</v>
      </c>
      <c r="AE332" s="550" t="s">
        <v>317</v>
      </c>
      <c r="AF332" s="550" t="s">
        <v>317</v>
      </c>
      <c r="AG332" s="88" t="s">
        <v>392</v>
      </c>
      <c r="AH332" s="550" t="s">
        <v>397</v>
      </c>
      <c r="AI332" s="550" t="s">
        <v>397</v>
      </c>
      <c r="AJ332" s="88" t="s">
        <v>407</v>
      </c>
      <c r="AK332" s="550" t="s">
        <v>269</v>
      </c>
      <c r="AL332" s="550" t="s">
        <v>269</v>
      </c>
    </row>
    <row r="333" spans="1:68" ht="14.25" customHeight="1" thickTop="1" x14ac:dyDescent="0.2">
      <c r="A333" s="552" t="s">
        <v>10</v>
      </c>
      <c r="B333" s="550" t="s">
        <v>81</v>
      </c>
      <c r="C333" s="550" t="s">
        <v>90</v>
      </c>
      <c r="D333" s="550" t="s">
        <v>107</v>
      </c>
      <c r="E333" s="550" t="s">
        <v>120</v>
      </c>
      <c r="F333" s="550" t="s">
        <v>143</v>
      </c>
      <c r="G333" s="550" t="s">
        <v>165</v>
      </c>
      <c r="H333" s="550" t="s">
        <v>172</v>
      </c>
      <c r="I333" s="550" t="s">
        <v>177</v>
      </c>
      <c r="J333" s="550" t="s">
        <v>185</v>
      </c>
      <c r="K333" s="550" t="s">
        <v>204</v>
      </c>
      <c r="L333" s="550" t="s">
        <v>215</v>
      </c>
      <c r="M333" s="550" t="s">
        <v>229</v>
      </c>
      <c r="N333" s="1"/>
      <c r="O333" s="550" t="s">
        <v>235</v>
      </c>
      <c r="P333" s="550" t="s">
        <v>242</v>
      </c>
      <c r="Q333" s="550" t="s">
        <v>248</v>
      </c>
      <c r="R333" s="550" t="s">
        <v>253</v>
      </c>
      <c r="S333" s="550" t="s">
        <v>256</v>
      </c>
      <c r="T333" s="550" t="s">
        <v>264</v>
      </c>
      <c r="U333" s="550" t="s">
        <v>269</v>
      </c>
      <c r="V333" s="550" t="s">
        <v>273</v>
      </c>
      <c r="W333" s="550" t="s">
        <v>295</v>
      </c>
      <c r="X333" s="550" t="s">
        <v>313</v>
      </c>
      <c r="Y333" s="550" t="s">
        <v>318</v>
      </c>
      <c r="Z333" s="550" t="s">
        <v>331</v>
      </c>
      <c r="AA333" s="550" t="s">
        <v>341</v>
      </c>
      <c r="AB333" s="550" t="s">
        <v>356</v>
      </c>
      <c r="AC333" s="550" t="s">
        <v>367</v>
      </c>
      <c r="AD333" s="550" t="s">
        <v>371</v>
      </c>
      <c r="AE333" s="550" t="s">
        <v>382</v>
      </c>
      <c r="AF333" s="550" t="s">
        <v>386</v>
      </c>
      <c r="AG333" s="550" t="s">
        <v>393</v>
      </c>
      <c r="AH333" s="550" t="s">
        <v>398</v>
      </c>
      <c r="AI333" s="550" t="s">
        <v>404</v>
      </c>
      <c r="AJ333" s="550" t="s">
        <v>408</v>
      </c>
      <c r="AK333" s="550" t="s">
        <v>269</v>
      </c>
      <c r="AL333" s="550" t="s">
        <v>518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  <c r="AJ334" s="550"/>
      <c r="AK334" s="550"/>
      <c r="AL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</f>
        <v>0</v>
      </c>
      <c r="E335" s="52">
        <f>IFERROR(X43*H43,"0")+IFERROR(X44*H44,"0")+IFERROR(X45*H45,"0")+IFERROR(X46*H46,"0")+IFERROR(X47*H47,"0")+IFERROR(X48*H48,"0")+IFERROR(X49*H49,"0")+IFERROR(X50*H50,"0")+IFERROR(X51*H51,"0")</f>
        <v>0</v>
      </c>
      <c r="F335" s="52">
        <f>IFERROR(X56*H56,"0")+IFERROR(X60*H60,"0")+IFERROR(X64*H64,"0")+IFERROR(X65*H65,"0")+IFERROR(X66*H66,"0")</f>
        <v>0</v>
      </c>
      <c r="G335" s="52">
        <f>IFERROR(X71*H71,"0")+IFERROR(X72*H72,"0")</f>
        <v>0</v>
      </c>
      <c r="H335" s="52">
        <f>IFERROR(X77*H77,"0")</f>
        <v>0</v>
      </c>
      <c r="I335" s="52">
        <f>IFERROR(X82*H82,"0")+IFERROR(X83*H83,"0")</f>
        <v>0</v>
      </c>
      <c r="J335" s="52">
        <f>IFERROR(X88*H88,"0")+IFERROR(X89*H89,"0")+IFERROR(X90*H90,"0")+IFERROR(X91*H91,"0")+IFERROR(X92*H92,"0")+IFERROR(X93*H93,"0")</f>
        <v>0</v>
      </c>
      <c r="K335" s="52">
        <f>IFERROR(X98*H98,"0")+IFERROR(X99*H99,"0")+IFERROR(X100*H100,"0")</f>
        <v>0</v>
      </c>
      <c r="L335" s="52">
        <f>IFERROR(X105*H105,"0")+IFERROR(X106*H106,"0")+IFERROR(X107*H107,"0")+IFERROR(X108*H108,"0")+IFERROR(X109*H109,"0")+IFERROR(X110*H110,"0")</f>
        <v>0</v>
      </c>
      <c r="M335" s="52">
        <f>IFERROR(X115*H115,"0")+IFERROR(X116*H116,"0")</f>
        <v>0</v>
      </c>
      <c r="N335" s="1"/>
      <c r="O335" s="52">
        <f>IFERROR(X121*H121,"0")+IFERROR(X122*H122,"0")</f>
        <v>0</v>
      </c>
      <c r="P335" s="52">
        <f>IFERROR(X127*H127,"0")+IFERROR(X128*H128,"0")</f>
        <v>0</v>
      </c>
      <c r="Q335" s="52">
        <f>IFERROR(X133*H133,"0")</f>
        <v>0</v>
      </c>
      <c r="R335" s="52">
        <f>IFERROR(X138*H138,"0")</f>
        <v>0</v>
      </c>
      <c r="S335" s="52">
        <f>IFERROR(X143*H143,"0")+IFERROR(X144*H144,"0")</f>
        <v>0</v>
      </c>
      <c r="T335" s="52">
        <f>IFERROR(X149*H149,"0")</f>
        <v>0</v>
      </c>
      <c r="U335" s="52">
        <f>IFERROR(X155*H155,"0")</f>
        <v>0</v>
      </c>
      <c r="V335" s="52">
        <f>IFERROR(X160*H160,"0")+IFERROR(X161*H161,"0")+IFERROR(X162*H162,"0")+IFERROR(X163*H163,"0")+IFERROR(X167*H167,"0")+IFERROR(X168*H168,"0")</f>
        <v>0</v>
      </c>
      <c r="W335" s="52">
        <f>IFERROR(X174*H174,"0")+IFERROR(X175*H175,"0")+IFERROR(X176*H176,"0")+IFERROR(X180*H180,"0")</f>
        <v>0</v>
      </c>
      <c r="X335" s="52">
        <f>IFERROR(X185*H185,"0")</f>
        <v>0</v>
      </c>
      <c r="Y335" s="52">
        <f>IFERROR(X191*H191,"0")+IFERROR(X192*H192,"0")+IFERROR(X193*H193,"0")+IFERROR(X194*H194,"0")</f>
        <v>0</v>
      </c>
      <c r="Z335" s="52">
        <f>IFERROR(X199*H199,"0")+IFERROR(X200*H200,"0")+IFERROR(X201*H201,"0")</f>
        <v>0</v>
      </c>
      <c r="AA335" s="52">
        <f>IFERROR(X206*H206,"0")+IFERROR(X207*H207,"0")+IFERROR(X208*H208,"0")+IFERROR(X209*H209,"0")+IFERROR(X210*H210,"0")+IFERROR(X211*H211,"0")</f>
        <v>0</v>
      </c>
      <c r="AB335" s="52">
        <f>IFERROR(X216*H216,"0")+IFERROR(X217*H217,"0")+IFERROR(X218*H218,"0")+IFERROR(X219*H219,"0")</f>
        <v>0</v>
      </c>
      <c r="AC335" s="52">
        <f>IFERROR(X224*H224,"0")</f>
        <v>0</v>
      </c>
      <c r="AD335" s="52">
        <f>IFERROR(X229*H229,"0")+IFERROR(X230*H230,"0")+IFERROR(X231*H231,"0")</f>
        <v>0</v>
      </c>
      <c r="AE335" s="52">
        <f>IFERROR(X236*H236,"0")</f>
        <v>0</v>
      </c>
      <c r="AF335" s="52">
        <f>IFERROR(X241*H241,"0")+IFERROR(X242*H242,"0")</f>
        <v>0</v>
      </c>
      <c r="AG335" s="52">
        <f>IFERROR(X248*H248,"0")</f>
        <v>0</v>
      </c>
      <c r="AH335" s="52">
        <f>IFERROR(X254*H254,"0")+IFERROR(X255*H255,"0")</f>
        <v>0</v>
      </c>
      <c r="AI335" s="52">
        <f>IFERROR(X260*H260,"0")</f>
        <v>0</v>
      </c>
      <c r="AJ335" s="52">
        <f>IFERROR(X266*H266,"0")+IFERROR(X270*H270,"0")</f>
        <v>0</v>
      </c>
      <c r="AK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L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vE/BBGcMUgv6nFRYGhbwbuMEm86G9VFYYDT04BU1lvT79bXgpZ5CQd6S2Ht784hs0tPog820RaDqeevWZowM7g==" saltValue="BOCBoa3iKkle0tXoPYK9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AL333:AL334"/>
    <mergeCell ref="AC333:AC334"/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  <mergeCell ref="T333:T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C332:T332"/>
    <mergeCell ref="U332:V332"/>
    <mergeCell ref="W332:X332"/>
    <mergeCell ref="Y332:AF332"/>
    <mergeCell ref="AH332:AI332"/>
    <mergeCell ref="AK332:AL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P256:V256"/>
    <mergeCell ref="A256:O257"/>
    <mergeCell ref="P257:V257"/>
    <mergeCell ref="A258:Z258"/>
    <mergeCell ref="A259:Z259"/>
    <mergeCell ref="D260:E260"/>
    <mergeCell ref="P260:T260"/>
    <mergeCell ref="P261:V261"/>
    <mergeCell ref="A261:O262"/>
    <mergeCell ref="P262:V262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A86:Z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P73:V73"/>
    <mergeCell ref="A73:O74"/>
    <mergeCell ref="P74:V74"/>
    <mergeCell ref="A75:Z75"/>
    <mergeCell ref="A76:Z76"/>
    <mergeCell ref="D77:E77"/>
    <mergeCell ref="P77:T77"/>
    <mergeCell ref="P78:V78"/>
    <mergeCell ref="A78:O79"/>
    <mergeCell ref="P79:V79"/>
    <mergeCell ref="P67:V67"/>
    <mergeCell ref="A67:O68"/>
    <mergeCell ref="P68:V68"/>
    <mergeCell ref="A69:Z69"/>
    <mergeCell ref="A70:Z70"/>
    <mergeCell ref="D71:E71"/>
    <mergeCell ref="P71:T71"/>
    <mergeCell ref="D72:E72"/>
    <mergeCell ref="P72:T72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5 X248 X241:X242 X236 X229:X231 X224 X208:X210 X200:X201 X191:X194 X185 X180 X167:X168 X163 X160:X161 X155 X149 X143:X144 X138 X133 X121:X122 X110 X90:X92 X88 X77 X64:X66 X60 X56 X43:X48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4 X216:X219 X211 X206:X207 X199 X174:X176 X162 X127:X128 X108:X109 X105:X106 X98:X99 X82:X83 X71:X72 X49:X51" xr:uid="{00000000-0002-0000-0000-00001F000000}">
      <formula1>IF(AK49&gt;0,OR(X49=0,AND(IF(X49-AK49&gt;=0,TRUE,FALSE),X49&gt;0,IF(X49/K49=ROUND(X49/K49,0),TRUE,FALSE))),FALSE)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115:X116 X107 X100 X93" xr:uid="{00000000-0002-0000-0000-00002D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526</v>
      </c>
      <c r="D6" s="53" t="s">
        <v>527</v>
      </c>
      <c r="E6" s="53" t="s">
        <v>46</v>
      </c>
    </row>
    <row r="8" spans="2:8" x14ac:dyDescent="0.2">
      <c r="B8" s="53" t="s">
        <v>80</v>
      </c>
      <c r="C8" s="53" t="s">
        <v>526</v>
      </c>
      <c r="D8" s="53" t="s">
        <v>46</v>
      </c>
      <c r="E8" s="53" t="s">
        <v>46</v>
      </c>
    </row>
    <row r="10" spans="2:8" x14ac:dyDescent="0.2">
      <c r="B10" s="53" t="s">
        <v>528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</sheetData>
  <sheetProtection algorithmName="SHA-512" hashValue="/bHnkjaeOhwT7ZLVJdsx0tjYrivns+XFBBm5w4SZzcoducIha5Q42GUBqm5h1wiDKBsI2huC+FMmNsIOVsxpMA==" saltValue="xcY1F21WLF6XwSq2WEx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